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KROSplusData 2013\Export\"/>
    </mc:Choice>
  </mc:AlternateContent>
  <xr:revisionPtr revIDLastSave="0" documentId="13_ncr:1_{C6B4DEB1-29AA-46BD-90F3-17DBFD2D3224}" xr6:coauthVersionLast="46" xr6:coauthVersionMax="46" xr10:uidLastSave="{00000000-0000-0000-0000-000000000000}"/>
  <bookViews>
    <workbookView xWindow="-120" yWindow="-120" windowWidth="25440" windowHeight="15540" xr2:uid="{00000000-000D-0000-FFFF-FFFF00000000}"/>
  </bookViews>
  <sheets>
    <sheet name="Rekapitulace stavby" sheetId="1" r:id="rId1"/>
    <sheet name="SO 01 - Jídelna" sheetId="2" r:id="rId2"/>
    <sheet name="SO 01.4.3. - VZT a chlazení" sheetId="3" r:id="rId3"/>
    <sheet name="SO 01.4.5. - ZTI" sheetId="4" r:id="rId4"/>
    <sheet name="SO 01.4.7. - Silnoproud" sheetId="5" r:id="rId5"/>
    <sheet name="SO 01.4.8. - Slaboproud" sheetId="6" r:id="rId6"/>
    <sheet name="SO 01.4.9 - Gastro" sheetId="7" r:id="rId7"/>
    <sheet name="SO 02 - Půdní vestavba" sheetId="8" r:id="rId8"/>
    <sheet name="SO 02.4.1. - ÚT" sheetId="9" r:id="rId9"/>
    <sheet name="SO 02.4.3. - VZT a chlazení" sheetId="10" r:id="rId10"/>
    <sheet name="SO 02.4.4. - MaR" sheetId="11" r:id="rId11"/>
    <sheet name="SO 02.4.5. - ZTI" sheetId="12" r:id="rId12"/>
    <sheet name="SO 02.4.7. - Silnoproud" sheetId="13" r:id="rId13"/>
    <sheet name="SO 02.4.8. - Slaboproud" sheetId="14" r:id="rId14"/>
    <sheet name="SO 03 - Komunikace a zpev..." sheetId="15" r:id="rId15"/>
    <sheet name="SO 05 - Přeložka horkovodu" sheetId="16" r:id="rId16"/>
    <sheet name="v - VRN" sheetId="17" r:id="rId17"/>
    <sheet name="Pokyny pro vyplnění" sheetId="18" r:id="rId18"/>
  </sheets>
  <definedNames>
    <definedName name="_xlnm._FilterDatabase" localSheetId="1" hidden="1">'SO 01 - Jídelna'!$C$99:$K$532</definedName>
    <definedName name="_xlnm._FilterDatabase" localSheetId="2" hidden="1">'SO 01.4.3. - VZT a chlazení'!$C$86:$K$116</definedName>
    <definedName name="_xlnm._FilterDatabase" localSheetId="3" hidden="1">'SO 01.4.5. - ZTI'!$C$94:$K$146</definedName>
    <definedName name="_xlnm._FilterDatabase" localSheetId="4" hidden="1">'SO 01.4.7. - Silnoproud'!$C$91:$K$184</definedName>
    <definedName name="_xlnm._FilterDatabase" localSheetId="5" hidden="1">'SO 01.4.8. - Slaboproud'!$C$89:$K$137</definedName>
    <definedName name="_xlnm._FilterDatabase" localSheetId="6" hidden="1">'SO 01.4.9 - Gastro'!$C$103:$K$400</definedName>
    <definedName name="_xlnm._FilterDatabase" localSheetId="7" hidden="1">'SO 02 - Půdní vestavba'!$C$109:$K$1745</definedName>
    <definedName name="_xlnm._FilterDatabase" localSheetId="8" hidden="1">'SO 02.4.1. - ÚT'!$C$99:$K$204</definedName>
    <definedName name="_xlnm._FilterDatabase" localSheetId="9" hidden="1">'SO 02.4.3. - VZT a chlazení'!$C$94:$K$227</definedName>
    <definedName name="_xlnm._FilterDatabase" localSheetId="10" hidden="1">'SO 02.4.4. - MaR'!$C$96:$K$230</definedName>
    <definedName name="_xlnm._FilterDatabase" localSheetId="11" hidden="1">'SO 02.4.5. - ZTI'!$C$98:$K$223</definedName>
    <definedName name="_xlnm._FilterDatabase" localSheetId="12" hidden="1">'SO 02.4.7. - Silnoproud'!$C$92:$K$264</definedName>
    <definedName name="_xlnm._FilterDatabase" localSheetId="13" hidden="1">'SO 02.4.8. - Slaboproud'!$C$89:$K$186</definedName>
    <definedName name="_xlnm._FilterDatabase" localSheetId="14" hidden="1">'SO 03 - Komunikace a zpev...'!$C$85:$K$144</definedName>
    <definedName name="_xlnm._FilterDatabase" localSheetId="15" hidden="1">'SO 05 - Přeložka horkovodu'!$C$79:$K$98</definedName>
    <definedName name="_xlnm._FilterDatabase" localSheetId="16" hidden="1">'v - VRN'!$C$85:$K$128</definedName>
    <definedName name="_xlnm.Print_Titles" localSheetId="0">'Rekapitulace stavby'!$52:$52</definedName>
    <definedName name="_xlnm.Print_Titles" localSheetId="1">'SO 01 - Jídelna'!$99:$99</definedName>
    <definedName name="_xlnm.Print_Titles" localSheetId="2">'SO 01.4.3. - VZT a chlazení'!$86:$86</definedName>
    <definedName name="_xlnm.Print_Titles" localSheetId="3">'SO 01.4.5. - ZTI'!$94:$94</definedName>
    <definedName name="_xlnm.Print_Titles" localSheetId="4">'SO 01.4.7. - Silnoproud'!$91:$91</definedName>
    <definedName name="_xlnm.Print_Titles" localSheetId="5">'SO 01.4.8. - Slaboproud'!$89:$89</definedName>
    <definedName name="_xlnm.Print_Titles" localSheetId="6">'SO 01.4.9 - Gastro'!$103:$103</definedName>
    <definedName name="_xlnm.Print_Titles" localSheetId="7">'SO 02 - Půdní vestavba'!$109:$109</definedName>
    <definedName name="_xlnm.Print_Titles" localSheetId="8">'SO 02.4.1. - ÚT'!$99:$99</definedName>
    <definedName name="_xlnm.Print_Titles" localSheetId="9">'SO 02.4.3. - VZT a chlazení'!$94:$94</definedName>
    <definedName name="_xlnm.Print_Titles" localSheetId="10">'SO 02.4.4. - MaR'!$96:$96</definedName>
    <definedName name="_xlnm.Print_Titles" localSheetId="11">'SO 02.4.5. - ZTI'!$98:$98</definedName>
    <definedName name="_xlnm.Print_Titles" localSheetId="12">'SO 02.4.7. - Silnoproud'!$92:$92</definedName>
    <definedName name="_xlnm.Print_Titles" localSheetId="13">'SO 02.4.8. - Slaboproud'!$89:$89</definedName>
    <definedName name="_xlnm.Print_Titles" localSheetId="14">'SO 03 - Komunikace a zpev...'!$85:$85</definedName>
    <definedName name="_xlnm.Print_Titles" localSheetId="15">'SO 05 - Přeložka horkovodu'!$79:$79</definedName>
    <definedName name="_xlnm.Print_Titles" localSheetId="16">'v - VRN'!$85:$85</definedName>
    <definedName name="_xlnm.Print_Area" localSheetId="1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stavby'!$C$42:$AQ$73</definedName>
    <definedName name="_xlnm.Print_Area" localSheetId="1">'SO 01 - Jídelna'!$C$4:$J$39,'SO 01 - Jídelna'!$C$45:$J$81,'SO 01 - Jídelna'!$C$87:$K$532</definedName>
    <definedName name="_xlnm.Print_Area" localSheetId="2">'SO 01.4.3. - VZT a chlazení'!$C$4:$J$41,'SO 01.4.3. - VZT a chlazení'!$C$47:$J$66,'SO 01.4.3. - VZT a chlazení'!$C$72:$K$116</definedName>
    <definedName name="_xlnm.Print_Area" localSheetId="3">'SO 01.4.5. - ZTI'!$C$4:$J$41,'SO 01.4.5. - ZTI'!$C$47:$J$74,'SO 01.4.5. - ZTI'!$C$80:$K$146</definedName>
    <definedName name="_xlnm.Print_Area" localSheetId="4">'SO 01.4.7. - Silnoproud'!$C$4:$J$41,'SO 01.4.7. - Silnoproud'!$C$47:$J$71,'SO 01.4.7. - Silnoproud'!$C$77:$K$184</definedName>
    <definedName name="_xlnm.Print_Area" localSheetId="5">'SO 01.4.8. - Slaboproud'!$C$4:$J$41,'SO 01.4.8. - Slaboproud'!$C$47:$J$69,'SO 01.4.8. - Slaboproud'!$C$75:$K$137</definedName>
    <definedName name="_xlnm.Print_Area" localSheetId="6">'SO 01.4.9 - Gastro'!$C$4:$J$41,'SO 01.4.9 - Gastro'!$C$47:$J$83,'SO 01.4.9 - Gastro'!$C$89:$K$400</definedName>
    <definedName name="_xlnm.Print_Area" localSheetId="7">'SO 02 - Půdní vestavba'!$C$4:$J$39,'SO 02 - Půdní vestavba'!$C$45:$J$91,'SO 02 - Půdní vestavba'!$C$97:$K$1745</definedName>
    <definedName name="_xlnm.Print_Area" localSheetId="8">'SO 02.4.1. - ÚT'!$C$4:$J$41,'SO 02.4.1. - ÚT'!$C$47:$J$79,'SO 02.4.1. - ÚT'!$C$85:$K$204</definedName>
    <definedName name="_xlnm.Print_Area" localSheetId="9">'SO 02.4.3. - VZT a chlazení'!$C$4:$J$41,'SO 02.4.3. - VZT a chlazení'!$C$47:$J$74,'SO 02.4.3. - VZT a chlazení'!$C$80:$K$227</definedName>
    <definedName name="_xlnm.Print_Area" localSheetId="10">'SO 02.4.4. - MaR'!$C$4:$J$41,'SO 02.4.4. - MaR'!$C$47:$J$76,'SO 02.4.4. - MaR'!$C$82:$K$230</definedName>
    <definedName name="_xlnm.Print_Area" localSheetId="11">'SO 02.4.5. - ZTI'!$C$4:$J$41,'SO 02.4.5. - ZTI'!$C$47:$J$78,'SO 02.4.5. - ZTI'!$C$84:$K$223</definedName>
    <definedName name="_xlnm.Print_Area" localSheetId="12">'SO 02.4.7. - Silnoproud'!$C$4:$J$41,'SO 02.4.7. - Silnoproud'!$C$47:$J$72,'SO 02.4.7. - Silnoproud'!$C$78:$K$264</definedName>
    <definedName name="_xlnm.Print_Area" localSheetId="13">'SO 02.4.8. - Slaboproud'!$C$4:$J$41,'SO 02.4.8. - Slaboproud'!$C$47:$J$69,'SO 02.4.8. - Slaboproud'!$C$75:$K$186</definedName>
    <definedName name="_xlnm.Print_Area" localSheetId="14">'SO 03 - Komunikace a zpev...'!$C$4:$J$39,'SO 03 - Komunikace a zpev...'!$C$45:$J$67,'SO 03 - Komunikace a zpev...'!$C$73:$K$144</definedName>
    <definedName name="_xlnm.Print_Area" localSheetId="15">'SO 05 - Přeložka horkovodu'!$C$4:$J$39,'SO 05 - Přeložka horkovodu'!$C$45:$J$61,'SO 05 - Přeložka horkovodu'!$C$67:$K$98</definedName>
    <definedName name="_xlnm.Print_Area" localSheetId="16">'v - VRN'!$C$4:$J$39,'v - VRN'!$C$45:$J$67,'v - VRN'!$C$73:$K$128</definedName>
  </definedNames>
  <calcPr calcId="181029"/>
</workbook>
</file>

<file path=xl/calcChain.xml><?xml version="1.0" encoding="utf-8"?>
<calcChain xmlns="http://schemas.openxmlformats.org/spreadsheetml/2006/main">
  <c r="J37" i="17" l="1"/>
  <c r="J36" i="17"/>
  <c r="AY72" i="1"/>
  <c r="J35" i="17"/>
  <c r="AX72" i="1"/>
  <c r="BI119" i="17"/>
  <c r="BH119" i="17"/>
  <c r="BG119" i="17"/>
  <c r="BF119" i="17"/>
  <c r="T119" i="17"/>
  <c r="R119" i="17"/>
  <c r="P119" i="17"/>
  <c r="BI117" i="17"/>
  <c r="BH117" i="17"/>
  <c r="BG117" i="17"/>
  <c r="BF117" i="17"/>
  <c r="T117" i="17"/>
  <c r="R117" i="17"/>
  <c r="R116" i="17"/>
  <c r="P117" i="17"/>
  <c r="BI114" i="17"/>
  <c r="BH114" i="17"/>
  <c r="BG114" i="17"/>
  <c r="BF114" i="17"/>
  <c r="T114" i="17"/>
  <c r="T113" i="17" s="1"/>
  <c r="R114" i="17"/>
  <c r="R113" i="17"/>
  <c r="P114" i="17"/>
  <c r="P113" i="17" s="1"/>
  <c r="BI111" i="17"/>
  <c r="BH111" i="17"/>
  <c r="BG111" i="17"/>
  <c r="BF111" i="17"/>
  <c r="T111" i="17"/>
  <c r="T110" i="17"/>
  <c r="R111" i="17"/>
  <c r="R110" i="17" s="1"/>
  <c r="P111" i="17"/>
  <c r="P110" i="17"/>
  <c r="BI109" i="17"/>
  <c r="BH109" i="17"/>
  <c r="BG109" i="17"/>
  <c r="BF109" i="17"/>
  <c r="T109" i="17"/>
  <c r="R109" i="17"/>
  <c r="P109" i="17"/>
  <c r="BI107" i="17"/>
  <c r="BH107" i="17"/>
  <c r="BG107" i="17"/>
  <c r="BF107" i="17"/>
  <c r="T107" i="17"/>
  <c r="R107" i="17"/>
  <c r="P107" i="17"/>
  <c r="BI105" i="17"/>
  <c r="BH105" i="17"/>
  <c r="BG105" i="17"/>
  <c r="BF105" i="17"/>
  <c r="T105" i="17"/>
  <c r="R105" i="17"/>
  <c r="P105" i="17"/>
  <c r="BI102" i="17"/>
  <c r="BH102" i="17"/>
  <c r="BG102" i="17"/>
  <c r="BF102" i="17"/>
  <c r="T102" i="17"/>
  <c r="T101" i="17" s="1"/>
  <c r="R102" i="17"/>
  <c r="R101" i="17"/>
  <c r="P102" i="17"/>
  <c r="P101" i="17" s="1"/>
  <c r="BI99" i="17"/>
  <c r="BH99" i="17"/>
  <c r="BG99" i="17"/>
  <c r="BF99" i="17"/>
  <c r="T99" i="17"/>
  <c r="R99" i="17"/>
  <c r="P99" i="17"/>
  <c r="BI97" i="17"/>
  <c r="BH97" i="17"/>
  <c r="BG97" i="17"/>
  <c r="BF97" i="17"/>
  <c r="T97" i="17"/>
  <c r="R97" i="17"/>
  <c r="P97" i="17"/>
  <c r="BI95" i="17"/>
  <c r="BH95" i="17"/>
  <c r="BG95" i="17"/>
  <c r="BF95" i="17"/>
  <c r="T95" i="17"/>
  <c r="R95" i="17"/>
  <c r="P95" i="17"/>
  <c r="BI93" i="17"/>
  <c r="BH93" i="17"/>
  <c r="BG93" i="17"/>
  <c r="BF93" i="17"/>
  <c r="T93" i="17"/>
  <c r="R93" i="17"/>
  <c r="P93" i="17"/>
  <c r="BI91" i="17"/>
  <c r="BH91" i="17"/>
  <c r="BG91" i="17"/>
  <c r="BF91" i="17"/>
  <c r="T91" i="17"/>
  <c r="R91" i="17"/>
  <c r="P91" i="17"/>
  <c r="BI89" i="17"/>
  <c r="BH89" i="17"/>
  <c r="BG89" i="17"/>
  <c r="BF89" i="17"/>
  <c r="T89" i="17"/>
  <c r="R89" i="17"/>
  <c r="P89" i="17"/>
  <c r="J82" i="17"/>
  <c r="F82" i="17"/>
  <c r="F80" i="17"/>
  <c r="E78" i="17"/>
  <c r="J54" i="17"/>
  <c r="F54" i="17"/>
  <c r="F52" i="17"/>
  <c r="E50" i="17"/>
  <c r="J24" i="17"/>
  <c r="E24" i="17"/>
  <c r="J83" i="17"/>
  <c r="J23" i="17"/>
  <c r="J18" i="17"/>
  <c r="E18" i="17"/>
  <c r="F83" i="17"/>
  <c r="J17" i="17"/>
  <c r="J12" i="17"/>
  <c r="J80" i="17" s="1"/>
  <c r="E7" i="17"/>
  <c r="E76" i="17"/>
  <c r="J37" i="16"/>
  <c r="J36" i="16"/>
  <c r="AY71" i="1"/>
  <c r="J35" i="16"/>
  <c r="AX71" i="1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5" i="16"/>
  <c r="BH95" i="16"/>
  <c r="BG95" i="16"/>
  <c r="BF95" i="16"/>
  <c r="T95" i="16"/>
  <c r="R95" i="16"/>
  <c r="P95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2" i="16"/>
  <c r="BH92" i="16"/>
  <c r="BG92" i="16"/>
  <c r="BF92" i="16"/>
  <c r="T92" i="16"/>
  <c r="R92" i="16"/>
  <c r="P92" i="16"/>
  <c r="BI91" i="16"/>
  <c r="BH91" i="16"/>
  <c r="BG91" i="16"/>
  <c r="BF91" i="16"/>
  <c r="T91" i="16"/>
  <c r="R91" i="16"/>
  <c r="P91" i="16"/>
  <c r="BI90" i="16"/>
  <c r="BH90" i="16"/>
  <c r="BG90" i="16"/>
  <c r="BF90" i="16"/>
  <c r="T90" i="16"/>
  <c r="R90" i="16"/>
  <c r="P90" i="16"/>
  <c r="BI89" i="16"/>
  <c r="BH89" i="16"/>
  <c r="BG89" i="16"/>
  <c r="BF89" i="16"/>
  <c r="T89" i="16"/>
  <c r="R89" i="16"/>
  <c r="P89" i="16"/>
  <c r="BI88" i="16"/>
  <c r="BH88" i="16"/>
  <c r="BG88" i="16"/>
  <c r="BF88" i="16"/>
  <c r="T88" i="16"/>
  <c r="R88" i="16"/>
  <c r="P88" i="16"/>
  <c r="BI87" i="16"/>
  <c r="BH87" i="16"/>
  <c r="BG87" i="16"/>
  <c r="BF87" i="16"/>
  <c r="T87" i="16"/>
  <c r="R87" i="16"/>
  <c r="P87" i="16"/>
  <c r="BI86" i="16"/>
  <c r="BH86" i="16"/>
  <c r="BG86" i="16"/>
  <c r="BF86" i="16"/>
  <c r="T86" i="16"/>
  <c r="R86" i="16"/>
  <c r="P86" i="16"/>
  <c r="BI85" i="16"/>
  <c r="BH85" i="16"/>
  <c r="BG85" i="16"/>
  <c r="BF85" i="16"/>
  <c r="T85" i="16"/>
  <c r="R85" i="16"/>
  <c r="P85" i="16"/>
  <c r="BI84" i="16"/>
  <c r="BH84" i="16"/>
  <c r="BG84" i="16"/>
  <c r="BF84" i="16"/>
  <c r="T84" i="16"/>
  <c r="R84" i="16"/>
  <c r="P84" i="16"/>
  <c r="BI83" i="16"/>
  <c r="BH83" i="16"/>
  <c r="BG83" i="16"/>
  <c r="BF83" i="16"/>
  <c r="T83" i="16"/>
  <c r="R83" i="16"/>
  <c r="P83" i="16"/>
  <c r="BI82" i="16"/>
  <c r="BH82" i="16"/>
  <c r="BG82" i="16"/>
  <c r="BF82" i="16"/>
  <c r="T82" i="16"/>
  <c r="R82" i="16"/>
  <c r="P82" i="16"/>
  <c r="J76" i="16"/>
  <c r="F76" i="16"/>
  <c r="F74" i="16"/>
  <c r="E72" i="16"/>
  <c r="J54" i="16"/>
  <c r="F54" i="16"/>
  <c r="F52" i="16"/>
  <c r="E50" i="16"/>
  <c r="J24" i="16"/>
  <c r="E24" i="16"/>
  <c r="J77" i="16"/>
  <c r="J23" i="16"/>
  <c r="J18" i="16"/>
  <c r="E18" i="16"/>
  <c r="F55" i="16"/>
  <c r="J17" i="16"/>
  <c r="J12" i="16"/>
  <c r="J74" i="16" s="1"/>
  <c r="E7" i="16"/>
  <c r="E48" i="16"/>
  <c r="J37" i="15"/>
  <c r="J36" i="15"/>
  <c r="AY70" i="1"/>
  <c r="J35" i="15"/>
  <c r="AX70" i="1"/>
  <c r="BI144" i="15"/>
  <c r="BH144" i="15"/>
  <c r="BG144" i="15"/>
  <c r="BF144" i="15"/>
  <c r="T144" i="15"/>
  <c r="T143" i="15"/>
  <c r="R144" i="15"/>
  <c r="R143" i="15"/>
  <c r="P144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BI121" i="15"/>
  <c r="BH121" i="15"/>
  <c r="BG121" i="15"/>
  <c r="BF121" i="15"/>
  <c r="T121" i="15"/>
  <c r="R121" i="15"/>
  <c r="P121" i="15"/>
  <c r="BI118" i="15"/>
  <c r="BH118" i="15"/>
  <c r="BG118" i="15"/>
  <c r="BF118" i="15"/>
  <c r="T118" i="15"/>
  <c r="T117" i="15" s="1"/>
  <c r="R118" i="15"/>
  <c r="R117" i="15" s="1"/>
  <c r="P118" i="15"/>
  <c r="P117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11" i="15"/>
  <c r="BH111" i="15"/>
  <c r="BG111" i="15"/>
  <c r="BF111" i="15"/>
  <c r="T111" i="15"/>
  <c r="R111" i="15"/>
  <c r="P111" i="15"/>
  <c r="BI109" i="15"/>
  <c r="BH109" i="15"/>
  <c r="BG109" i="15"/>
  <c r="BF109" i="15"/>
  <c r="T109" i="15"/>
  <c r="R109" i="15"/>
  <c r="P109" i="15"/>
  <c r="BI106" i="15"/>
  <c r="BH106" i="15"/>
  <c r="BG106" i="15"/>
  <c r="BF106" i="15"/>
  <c r="T106" i="15"/>
  <c r="R106" i="15"/>
  <c r="P106" i="15"/>
  <c r="BI104" i="15"/>
  <c r="BH104" i="15"/>
  <c r="BG104" i="15"/>
  <c r="BF104" i="15"/>
  <c r="T104" i="15"/>
  <c r="R104" i="15"/>
  <c r="P104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6" i="15"/>
  <c r="BH96" i="15"/>
  <c r="BG96" i="15"/>
  <c r="BF96" i="15"/>
  <c r="T96" i="15"/>
  <c r="R96" i="15"/>
  <c r="P96" i="15"/>
  <c r="BI95" i="15"/>
  <c r="BH95" i="15"/>
  <c r="BG95" i="15"/>
  <c r="BF95" i="15"/>
  <c r="T95" i="15"/>
  <c r="R95" i="15"/>
  <c r="P95" i="15"/>
  <c r="BI93" i="15"/>
  <c r="BH93" i="15"/>
  <c r="BG93" i="15"/>
  <c r="BF93" i="15"/>
  <c r="T93" i="15"/>
  <c r="R93" i="15"/>
  <c r="P93" i="15"/>
  <c r="BI91" i="15"/>
  <c r="BH91" i="15"/>
  <c r="BG91" i="15"/>
  <c r="BF91" i="15"/>
  <c r="T91" i="15"/>
  <c r="R91" i="15"/>
  <c r="P91" i="15"/>
  <c r="BI89" i="15"/>
  <c r="BH89" i="15"/>
  <c r="BG89" i="15"/>
  <c r="BF89" i="15"/>
  <c r="T89" i="15"/>
  <c r="R89" i="15"/>
  <c r="P89" i="15"/>
  <c r="J82" i="15"/>
  <c r="F82" i="15"/>
  <c r="F80" i="15"/>
  <c r="E78" i="15"/>
  <c r="J54" i="15"/>
  <c r="F54" i="15"/>
  <c r="F52" i="15"/>
  <c r="E50" i="15"/>
  <c r="J24" i="15"/>
  <c r="E24" i="15"/>
  <c r="J55" i="15"/>
  <c r="J23" i="15"/>
  <c r="J18" i="15"/>
  <c r="E18" i="15"/>
  <c r="F55" i="15" s="1"/>
  <c r="J17" i="15"/>
  <c r="J12" i="15"/>
  <c r="J80" i="15" s="1"/>
  <c r="E7" i="15"/>
  <c r="E48" i="15" s="1"/>
  <c r="J39" i="14"/>
  <c r="J38" i="14"/>
  <c r="AY69" i="1" s="1"/>
  <c r="J37" i="14"/>
  <c r="AX69" i="1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7" i="14"/>
  <c r="BH117" i="14"/>
  <c r="BG117" i="14"/>
  <c r="BF117" i="14"/>
  <c r="T117" i="14"/>
  <c r="R117" i="14"/>
  <c r="P117" i="14"/>
  <c r="BI116" i="14"/>
  <c r="BH116" i="14"/>
  <c r="BG116" i="14"/>
  <c r="BF116" i="14"/>
  <c r="T116" i="14"/>
  <c r="R116" i="14"/>
  <c r="P116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9" i="14"/>
  <c r="BH109" i="14"/>
  <c r="BG109" i="14"/>
  <c r="BF109" i="14"/>
  <c r="T109" i="14"/>
  <c r="R109" i="14"/>
  <c r="P109" i="14"/>
  <c r="BI107" i="14"/>
  <c r="BH107" i="14"/>
  <c r="BG107" i="14"/>
  <c r="BF107" i="14"/>
  <c r="T107" i="14"/>
  <c r="R107" i="14"/>
  <c r="P107" i="14"/>
  <c r="BI105" i="14"/>
  <c r="BH105" i="14"/>
  <c r="BG105" i="14"/>
  <c r="BF105" i="14"/>
  <c r="T105" i="14"/>
  <c r="R105" i="14"/>
  <c r="P105" i="14"/>
  <c r="BI103" i="14"/>
  <c r="BH103" i="14"/>
  <c r="BG103" i="14"/>
  <c r="BF103" i="14"/>
  <c r="T103" i="14"/>
  <c r="R103" i="14"/>
  <c r="P103" i="14"/>
  <c r="BI101" i="14"/>
  <c r="BH101" i="14"/>
  <c r="BG101" i="14"/>
  <c r="BF101" i="14"/>
  <c r="T101" i="14"/>
  <c r="R101" i="14"/>
  <c r="P101" i="14"/>
  <c r="BI99" i="14"/>
  <c r="BH99" i="14"/>
  <c r="BG99" i="14"/>
  <c r="BF99" i="14"/>
  <c r="T99" i="14"/>
  <c r="R99" i="14"/>
  <c r="P99" i="14"/>
  <c r="BI97" i="14"/>
  <c r="BH97" i="14"/>
  <c r="BG97" i="14"/>
  <c r="BF97" i="14"/>
  <c r="T97" i="14"/>
  <c r="R97" i="14"/>
  <c r="P97" i="14"/>
  <c r="BI96" i="14"/>
  <c r="BH96" i="14"/>
  <c r="BG96" i="14"/>
  <c r="BF96" i="14"/>
  <c r="T96" i="14"/>
  <c r="R96" i="14"/>
  <c r="P96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J86" i="14"/>
  <c r="F86" i="14"/>
  <c r="F84" i="14"/>
  <c r="E82" i="14"/>
  <c r="J58" i="14"/>
  <c r="F58" i="14"/>
  <c r="F56" i="14"/>
  <c r="E54" i="14"/>
  <c r="J26" i="14"/>
  <c r="E26" i="14"/>
  <c r="J87" i="14" s="1"/>
  <c r="J25" i="14"/>
  <c r="J20" i="14"/>
  <c r="E20" i="14"/>
  <c r="F87" i="14"/>
  <c r="J19" i="14"/>
  <c r="J14" i="14"/>
  <c r="J84" i="14"/>
  <c r="E7" i="14"/>
  <c r="E78" i="14"/>
  <c r="J39" i="13"/>
  <c r="J38" i="13"/>
  <c r="AY68" i="1"/>
  <c r="J37" i="13"/>
  <c r="AX68" i="1" s="1"/>
  <c r="BI264" i="13"/>
  <c r="BH264" i="13"/>
  <c r="BG264" i="13"/>
  <c r="BF264" i="13"/>
  <c r="T264" i="13"/>
  <c r="R264" i="13"/>
  <c r="P264" i="13"/>
  <c r="BI263" i="13"/>
  <c r="BH263" i="13"/>
  <c r="BG263" i="13"/>
  <c r="BF263" i="13"/>
  <c r="T263" i="13"/>
  <c r="R263" i="13"/>
  <c r="P263" i="13"/>
  <c r="BI262" i="13"/>
  <c r="BH262" i="13"/>
  <c r="BG262" i="13"/>
  <c r="BF262" i="13"/>
  <c r="T262" i="13"/>
  <c r="R262" i="13"/>
  <c r="P262" i="13"/>
  <c r="BI260" i="13"/>
  <c r="BH260" i="13"/>
  <c r="BG260" i="13"/>
  <c r="BF260" i="13"/>
  <c r="T260" i="13"/>
  <c r="R260" i="13"/>
  <c r="P260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52" i="13"/>
  <c r="BH252" i="13"/>
  <c r="BG252" i="13"/>
  <c r="BF252" i="13"/>
  <c r="T252" i="13"/>
  <c r="R252" i="13"/>
  <c r="P252" i="13"/>
  <c r="BI251" i="13"/>
  <c r="BH251" i="13"/>
  <c r="BG251" i="13"/>
  <c r="BF251" i="13"/>
  <c r="T251" i="13"/>
  <c r="R251" i="13"/>
  <c r="P251" i="13"/>
  <c r="BI249" i="13"/>
  <c r="BH249" i="13"/>
  <c r="BG249" i="13"/>
  <c r="BF249" i="13"/>
  <c r="T249" i="13"/>
  <c r="R249" i="13"/>
  <c r="P249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5" i="13"/>
  <c r="BH245" i="13"/>
  <c r="BG245" i="13"/>
  <c r="BF245" i="13"/>
  <c r="T245" i="13"/>
  <c r="R245" i="13"/>
  <c r="P245" i="13"/>
  <c r="BI244" i="13"/>
  <c r="BH244" i="13"/>
  <c r="BG244" i="13"/>
  <c r="BF244" i="13"/>
  <c r="T244" i="13"/>
  <c r="R244" i="13"/>
  <c r="P244" i="13"/>
  <c r="BI242" i="13"/>
  <c r="BH242" i="13"/>
  <c r="BG242" i="13"/>
  <c r="BF242" i="13"/>
  <c r="T242" i="13"/>
  <c r="R242" i="13"/>
  <c r="P242" i="13"/>
  <c r="BI240" i="13"/>
  <c r="BH240" i="13"/>
  <c r="BG240" i="13"/>
  <c r="BF240" i="13"/>
  <c r="T240" i="13"/>
  <c r="R240" i="13"/>
  <c r="P240" i="13"/>
  <c r="BI238" i="13"/>
  <c r="BH238" i="13"/>
  <c r="BG238" i="13"/>
  <c r="BF238" i="13"/>
  <c r="T238" i="13"/>
  <c r="R238" i="13"/>
  <c r="P238" i="13"/>
  <c r="BI236" i="13"/>
  <c r="BH236" i="13"/>
  <c r="BG236" i="13"/>
  <c r="BF236" i="13"/>
  <c r="T236" i="13"/>
  <c r="R236" i="13"/>
  <c r="P236" i="13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7" i="13"/>
  <c r="BH227" i="13"/>
  <c r="BG227" i="13"/>
  <c r="BF227" i="13"/>
  <c r="T227" i="13"/>
  <c r="R227" i="13"/>
  <c r="P227" i="13"/>
  <c r="BI225" i="13"/>
  <c r="BH225" i="13"/>
  <c r="BG225" i="13"/>
  <c r="BF225" i="13"/>
  <c r="T225" i="13"/>
  <c r="R225" i="13"/>
  <c r="P225" i="13"/>
  <c r="BI223" i="13"/>
  <c r="BH223" i="13"/>
  <c r="BG223" i="13"/>
  <c r="BF223" i="13"/>
  <c r="T223" i="13"/>
  <c r="R223" i="13"/>
  <c r="P223" i="13"/>
  <c r="BI221" i="13"/>
  <c r="BH221" i="13"/>
  <c r="BG221" i="13"/>
  <c r="BF221" i="13"/>
  <c r="T221" i="13"/>
  <c r="R221" i="13"/>
  <c r="P221" i="13"/>
  <c r="BI219" i="13"/>
  <c r="BH219" i="13"/>
  <c r="BG219" i="13"/>
  <c r="BF219" i="13"/>
  <c r="T219" i="13"/>
  <c r="R219" i="13"/>
  <c r="P219" i="13"/>
  <c r="BI217" i="13"/>
  <c r="BH217" i="13"/>
  <c r="BG217" i="13"/>
  <c r="BF217" i="13"/>
  <c r="T217" i="13"/>
  <c r="R217" i="13"/>
  <c r="P217" i="13"/>
  <c r="BI215" i="13"/>
  <c r="BH215" i="13"/>
  <c r="BG215" i="13"/>
  <c r="BF215" i="13"/>
  <c r="T215" i="13"/>
  <c r="R215" i="13"/>
  <c r="P215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3" i="13"/>
  <c r="BH193" i="13"/>
  <c r="BG193" i="13"/>
  <c r="BF193" i="13"/>
  <c r="T193" i="13"/>
  <c r="R193" i="13"/>
  <c r="P193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3" i="13"/>
  <c r="BH123" i="13"/>
  <c r="BG123" i="13"/>
  <c r="BF123" i="13"/>
  <c r="T123" i="13"/>
  <c r="R123" i="13"/>
  <c r="P123" i="13"/>
  <c r="BI121" i="13"/>
  <c r="BH121" i="13"/>
  <c r="BG121" i="13"/>
  <c r="BF121" i="13"/>
  <c r="T121" i="13"/>
  <c r="R121" i="13"/>
  <c r="P121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J89" i="13"/>
  <c r="F89" i="13"/>
  <c r="F87" i="13"/>
  <c r="E85" i="13"/>
  <c r="J58" i="13"/>
  <c r="F58" i="13"/>
  <c r="F56" i="13"/>
  <c r="E54" i="13"/>
  <c r="J26" i="13"/>
  <c r="E26" i="13"/>
  <c r="J59" i="13" s="1"/>
  <c r="J25" i="13"/>
  <c r="J20" i="13"/>
  <c r="E20" i="13"/>
  <c r="F90" i="13" s="1"/>
  <c r="J19" i="13"/>
  <c r="J14" i="13"/>
  <c r="J87" i="13" s="1"/>
  <c r="E7" i="13"/>
  <c r="E50" i="13"/>
  <c r="J39" i="12"/>
  <c r="J38" i="12"/>
  <c r="AY67" i="1" s="1"/>
  <c r="J37" i="12"/>
  <c r="AX67" i="1"/>
  <c r="BI222" i="12"/>
  <c r="BH222" i="12"/>
  <c r="BG222" i="12"/>
  <c r="BF222" i="12"/>
  <c r="T222" i="12"/>
  <c r="T221" i="12" s="1"/>
  <c r="R222" i="12"/>
  <c r="R221" i="12"/>
  <c r="P222" i="12"/>
  <c r="P221" i="12" s="1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BI118" i="12"/>
  <c r="BH118" i="12"/>
  <c r="BG118" i="12"/>
  <c r="BF118" i="12"/>
  <c r="T118" i="12"/>
  <c r="R118" i="12"/>
  <c r="P118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J95" i="12"/>
  <c r="F95" i="12"/>
  <c r="F93" i="12"/>
  <c r="E91" i="12"/>
  <c r="J58" i="12"/>
  <c r="F58" i="12"/>
  <c r="F56" i="12"/>
  <c r="E54" i="12"/>
  <c r="J26" i="12"/>
  <c r="E26" i="12"/>
  <c r="J96" i="12" s="1"/>
  <c r="J25" i="12"/>
  <c r="J20" i="12"/>
  <c r="E20" i="12"/>
  <c r="F59" i="12"/>
  <c r="J19" i="12"/>
  <c r="J14" i="12"/>
  <c r="J93" i="12"/>
  <c r="E7" i="12"/>
  <c r="E50" i="12" s="1"/>
  <c r="J39" i="11"/>
  <c r="J38" i="11"/>
  <c r="AY66" i="1"/>
  <c r="J37" i="11"/>
  <c r="AX66" i="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T153" i="11" s="1"/>
  <c r="R154" i="11"/>
  <c r="R153" i="11"/>
  <c r="P154" i="11"/>
  <c r="P153" i="11" s="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J93" i="11"/>
  <c r="F93" i="11"/>
  <c r="F91" i="11"/>
  <c r="E89" i="11"/>
  <c r="J58" i="11"/>
  <c r="F58" i="11"/>
  <c r="F56" i="11"/>
  <c r="E54" i="11"/>
  <c r="J26" i="11"/>
  <c r="E26" i="11"/>
  <c r="J94" i="11"/>
  <c r="J25" i="11"/>
  <c r="J20" i="11"/>
  <c r="E20" i="11"/>
  <c r="F59" i="11"/>
  <c r="J19" i="11"/>
  <c r="J14" i="11"/>
  <c r="J91" i="11" s="1"/>
  <c r="E7" i="11"/>
  <c r="E50" i="11"/>
  <c r="J39" i="10"/>
  <c r="J38" i="10"/>
  <c r="AY65" i="1"/>
  <c r="J37" i="10"/>
  <c r="AX65" i="1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J91" i="10"/>
  <c r="F91" i="10"/>
  <c r="F89" i="10"/>
  <c r="E87" i="10"/>
  <c r="J58" i="10"/>
  <c r="F58" i="10"/>
  <c r="F56" i="10"/>
  <c r="E54" i="10"/>
  <c r="J26" i="10"/>
  <c r="E26" i="10"/>
  <c r="J59" i="10" s="1"/>
  <c r="J25" i="10"/>
  <c r="J20" i="10"/>
  <c r="E20" i="10"/>
  <c r="F59" i="10"/>
  <c r="J19" i="10"/>
  <c r="J14" i="10"/>
  <c r="J89" i="10"/>
  <c r="E7" i="10"/>
  <c r="E83" i="10" s="1"/>
  <c r="J39" i="9"/>
  <c r="J38" i="9"/>
  <c r="AY64" i="1"/>
  <c r="J37" i="9"/>
  <c r="AX64" i="1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J96" i="9"/>
  <c r="F96" i="9"/>
  <c r="F94" i="9"/>
  <c r="E92" i="9"/>
  <c r="J58" i="9"/>
  <c r="F58" i="9"/>
  <c r="F56" i="9"/>
  <c r="E54" i="9"/>
  <c r="J26" i="9"/>
  <c r="E26" i="9"/>
  <c r="J97" i="9" s="1"/>
  <c r="J25" i="9"/>
  <c r="J20" i="9"/>
  <c r="E20" i="9"/>
  <c r="F97" i="9" s="1"/>
  <c r="J19" i="9"/>
  <c r="J14" i="9"/>
  <c r="J56" i="9" s="1"/>
  <c r="E7" i="9"/>
  <c r="E88" i="9"/>
  <c r="J37" i="8"/>
  <c r="J36" i="8"/>
  <c r="AY63" i="1" s="1"/>
  <c r="J35" i="8"/>
  <c r="AX63" i="1"/>
  <c r="BI1745" i="8"/>
  <c r="BH1745" i="8"/>
  <c r="BG1745" i="8"/>
  <c r="BF1745" i="8"/>
  <c r="T1745" i="8"/>
  <c r="R1745" i="8"/>
  <c r="P1745" i="8"/>
  <c r="BI1744" i="8"/>
  <c r="BH1744" i="8"/>
  <c r="BG1744" i="8"/>
  <c r="BF1744" i="8"/>
  <c r="T1744" i="8"/>
  <c r="R1744" i="8"/>
  <c r="P1744" i="8"/>
  <c r="BI1741" i="8"/>
  <c r="BH1741" i="8"/>
  <c r="BG1741" i="8"/>
  <c r="BF1741" i="8"/>
  <c r="T1741" i="8"/>
  <c r="R1741" i="8"/>
  <c r="P1741" i="8"/>
  <c r="BI1732" i="8"/>
  <c r="BH1732" i="8"/>
  <c r="BG1732" i="8"/>
  <c r="BF1732" i="8"/>
  <c r="T1732" i="8"/>
  <c r="R1732" i="8"/>
  <c r="P1732" i="8"/>
  <c r="BI1730" i="8"/>
  <c r="BH1730" i="8"/>
  <c r="BG1730" i="8"/>
  <c r="BF1730" i="8"/>
  <c r="T1730" i="8"/>
  <c r="R1730" i="8"/>
  <c r="P1730" i="8"/>
  <c r="BI1729" i="8"/>
  <c r="BH1729" i="8"/>
  <c r="BG1729" i="8"/>
  <c r="BF1729" i="8"/>
  <c r="T1729" i="8"/>
  <c r="R1729" i="8"/>
  <c r="P1729" i="8"/>
  <c r="BI1728" i="8"/>
  <c r="BH1728" i="8"/>
  <c r="BG1728" i="8"/>
  <c r="BF1728" i="8"/>
  <c r="T1728" i="8"/>
  <c r="R1728" i="8"/>
  <c r="P1728" i="8"/>
  <c r="BI1714" i="8"/>
  <c r="BH1714" i="8"/>
  <c r="BG1714" i="8"/>
  <c r="BF1714" i="8"/>
  <c r="T1714" i="8"/>
  <c r="R1714" i="8"/>
  <c r="P1714" i="8"/>
  <c r="BI1701" i="8"/>
  <c r="BH1701" i="8"/>
  <c r="BG1701" i="8"/>
  <c r="BF1701" i="8"/>
  <c r="T1701" i="8"/>
  <c r="R1701" i="8"/>
  <c r="P1701" i="8"/>
  <c r="BI1698" i="8"/>
  <c r="BH1698" i="8"/>
  <c r="BG1698" i="8"/>
  <c r="BF1698" i="8"/>
  <c r="T1698" i="8"/>
  <c r="R1698" i="8"/>
  <c r="P1698" i="8"/>
  <c r="BI1693" i="8"/>
  <c r="BH1693" i="8"/>
  <c r="BG1693" i="8"/>
  <c r="BF1693" i="8"/>
  <c r="T1693" i="8"/>
  <c r="R1693" i="8"/>
  <c r="P1693" i="8"/>
  <c r="BI1690" i="8"/>
  <c r="BH1690" i="8"/>
  <c r="BG1690" i="8"/>
  <c r="BF1690" i="8"/>
  <c r="T1690" i="8"/>
  <c r="R1690" i="8"/>
  <c r="P1690" i="8"/>
  <c r="BI1689" i="8"/>
  <c r="BH1689" i="8"/>
  <c r="BG1689" i="8"/>
  <c r="BF1689" i="8"/>
  <c r="T1689" i="8"/>
  <c r="R1689" i="8"/>
  <c r="P1689" i="8"/>
  <c r="BI1687" i="8"/>
  <c r="BH1687" i="8"/>
  <c r="BG1687" i="8"/>
  <c r="BF1687" i="8"/>
  <c r="T1687" i="8"/>
  <c r="R1687" i="8"/>
  <c r="P1687" i="8"/>
  <c r="BI1685" i="8"/>
  <c r="BH1685" i="8"/>
  <c r="BG1685" i="8"/>
  <c r="BF1685" i="8"/>
  <c r="T1685" i="8"/>
  <c r="R1685" i="8"/>
  <c r="P1685" i="8"/>
  <c r="BI1683" i="8"/>
  <c r="BH1683" i="8"/>
  <c r="BG1683" i="8"/>
  <c r="BF1683" i="8"/>
  <c r="T1683" i="8"/>
  <c r="R1683" i="8"/>
  <c r="P1683" i="8"/>
  <c r="BI1675" i="8"/>
  <c r="BH1675" i="8"/>
  <c r="BG1675" i="8"/>
  <c r="BF1675" i="8"/>
  <c r="T1675" i="8"/>
  <c r="R1675" i="8"/>
  <c r="P1675" i="8"/>
  <c r="BI1667" i="8"/>
  <c r="BH1667" i="8"/>
  <c r="BG1667" i="8"/>
  <c r="BF1667" i="8"/>
  <c r="T1667" i="8"/>
  <c r="R1667" i="8"/>
  <c r="P1667" i="8"/>
  <c r="BI1659" i="8"/>
  <c r="BH1659" i="8"/>
  <c r="BG1659" i="8"/>
  <c r="BF1659" i="8"/>
  <c r="T1659" i="8"/>
  <c r="R1659" i="8"/>
  <c r="P1659" i="8"/>
  <c r="BI1648" i="8"/>
  <c r="BH1648" i="8"/>
  <c r="BG1648" i="8"/>
  <c r="BF1648" i="8"/>
  <c r="T1648" i="8"/>
  <c r="R1648" i="8"/>
  <c r="P1648" i="8"/>
  <c r="BI1637" i="8"/>
  <c r="BH1637" i="8"/>
  <c r="BG1637" i="8"/>
  <c r="BF1637" i="8"/>
  <c r="T1637" i="8"/>
  <c r="R1637" i="8"/>
  <c r="P1637" i="8"/>
  <c r="BI1635" i="8"/>
  <c r="BH1635" i="8"/>
  <c r="BG1635" i="8"/>
  <c r="BF1635" i="8"/>
  <c r="T1635" i="8"/>
  <c r="R1635" i="8"/>
  <c r="P1635" i="8"/>
  <c r="BI1634" i="8"/>
  <c r="BH1634" i="8"/>
  <c r="BG1634" i="8"/>
  <c r="BF1634" i="8"/>
  <c r="T1634" i="8"/>
  <c r="R1634" i="8"/>
  <c r="P1634" i="8"/>
  <c r="BI1633" i="8"/>
  <c r="BH1633" i="8"/>
  <c r="BG1633" i="8"/>
  <c r="BF1633" i="8"/>
  <c r="T1633" i="8"/>
  <c r="R1633" i="8"/>
  <c r="P1633" i="8"/>
  <c r="BI1632" i="8"/>
  <c r="BH1632" i="8"/>
  <c r="BG1632" i="8"/>
  <c r="BF1632" i="8"/>
  <c r="T1632" i="8"/>
  <c r="R1632" i="8"/>
  <c r="P1632" i="8"/>
  <c r="BI1629" i="8"/>
  <c r="BH1629" i="8"/>
  <c r="BG1629" i="8"/>
  <c r="BF1629" i="8"/>
  <c r="T1629" i="8"/>
  <c r="R1629" i="8"/>
  <c r="P1629" i="8"/>
  <c r="BI1626" i="8"/>
  <c r="BH1626" i="8"/>
  <c r="BG1626" i="8"/>
  <c r="BF1626" i="8"/>
  <c r="T1626" i="8"/>
  <c r="R1626" i="8"/>
  <c r="P1626" i="8"/>
  <c r="BI1623" i="8"/>
  <c r="BH1623" i="8"/>
  <c r="BG1623" i="8"/>
  <c r="BF1623" i="8"/>
  <c r="T1623" i="8"/>
  <c r="R1623" i="8"/>
  <c r="P1623" i="8"/>
  <c r="BI1620" i="8"/>
  <c r="BH1620" i="8"/>
  <c r="BG1620" i="8"/>
  <c r="BF1620" i="8"/>
  <c r="T1620" i="8"/>
  <c r="R1620" i="8"/>
  <c r="P1620" i="8"/>
  <c r="BI1617" i="8"/>
  <c r="BH1617" i="8"/>
  <c r="BG1617" i="8"/>
  <c r="BF1617" i="8"/>
  <c r="T1617" i="8"/>
  <c r="R1617" i="8"/>
  <c r="P1617" i="8"/>
  <c r="BI1616" i="8"/>
  <c r="BH1616" i="8"/>
  <c r="BG1616" i="8"/>
  <c r="BF1616" i="8"/>
  <c r="T1616" i="8"/>
  <c r="R1616" i="8"/>
  <c r="P1616" i="8"/>
  <c r="BI1608" i="8"/>
  <c r="BH1608" i="8"/>
  <c r="BG1608" i="8"/>
  <c r="BF1608" i="8"/>
  <c r="T1608" i="8"/>
  <c r="R1608" i="8"/>
  <c r="P1608" i="8"/>
  <c r="BI1607" i="8"/>
  <c r="BH1607" i="8"/>
  <c r="BG1607" i="8"/>
  <c r="BF1607" i="8"/>
  <c r="T1607" i="8"/>
  <c r="R1607" i="8"/>
  <c r="P1607" i="8"/>
  <c r="BI1601" i="8"/>
  <c r="BH1601" i="8"/>
  <c r="BG1601" i="8"/>
  <c r="BF1601" i="8"/>
  <c r="T1601" i="8"/>
  <c r="R1601" i="8"/>
  <c r="P1601" i="8"/>
  <c r="BI1600" i="8"/>
  <c r="BH1600" i="8"/>
  <c r="BG1600" i="8"/>
  <c r="BF1600" i="8"/>
  <c r="T1600" i="8"/>
  <c r="R1600" i="8"/>
  <c r="P1600" i="8"/>
  <c r="BI1599" i="8"/>
  <c r="BH1599" i="8"/>
  <c r="BG1599" i="8"/>
  <c r="BF1599" i="8"/>
  <c r="T1599" i="8"/>
  <c r="R1599" i="8"/>
  <c r="P1599" i="8"/>
  <c r="BI1598" i="8"/>
  <c r="BH1598" i="8"/>
  <c r="BG1598" i="8"/>
  <c r="BF1598" i="8"/>
  <c r="T1598" i="8"/>
  <c r="R1598" i="8"/>
  <c r="P1598" i="8"/>
  <c r="BI1596" i="8"/>
  <c r="BH1596" i="8"/>
  <c r="BG1596" i="8"/>
  <c r="BF1596" i="8"/>
  <c r="T1596" i="8"/>
  <c r="R1596" i="8"/>
  <c r="P1596" i="8"/>
  <c r="BI1593" i="8"/>
  <c r="BH1593" i="8"/>
  <c r="BG1593" i="8"/>
  <c r="BF1593" i="8"/>
  <c r="T1593" i="8"/>
  <c r="R1593" i="8"/>
  <c r="P1593" i="8"/>
  <c r="BI1591" i="8"/>
  <c r="BH1591" i="8"/>
  <c r="BG1591" i="8"/>
  <c r="BF1591" i="8"/>
  <c r="T1591" i="8"/>
  <c r="R1591" i="8"/>
  <c r="P1591" i="8"/>
  <c r="BI1589" i="8"/>
  <c r="BH1589" i="8"/>
  <c r="BG1589" i="8"/>
  <c r="BF1589" i="8"/>
  <c r="T1589" i="8"/>
  <c r="R1589" i="8"/>
  <c r="P1589" i="8"/>
  <c r="BI1587" i="8"/>
  <c r="BH1587" i="8"/>
  <c r="BG1587" i="8"/>
  <c r="BF1587" i="8"/>
  <c r="T1587" i="8"/>
  <c r="R1587" i="8"/>
  <c r="P1587" i="8"/>
  <c r="BI1582" i="8"/>
  <c r="BH1582" i="8"/>
  <c r="BG1582" i="8"/>
  <c r="BF1582" i="8"/>
  <c r="T1582" i="8"/>
  <c r="R1582" i="8"/>
  <c r="P1582" i="8"/>
  <c r="BI1572" i="8"/>
  <c r="BH1572" i="8"/>
  <c r="BG1572" i="8"/>
  <c r="BF1572" i="8"/>
  <c r="T1572" i="8"/>
  <c r="R1572" i="8"/>
  <c r="P1572" i="8"/>
  <c r="BI1571" i="8"/>
  <c r="BH1571" i="8"/>
  <c r="BG1571" i="8"/>
  <c r="BF1571" i="8"/>
  <c r="T1571" i="8"/>
  <c r="R1571" i="8"/>
  <c r="P1571" i="8"/>
  <c r="BI1567" i="8"/>
  <c r="BH1567" i="8"/>
  <c r="BG1567" i="8"/>
  <c r="BF1567" i="8"/>
  <c r="T1567" i="8"/>
  <c r="R1567" i="8"/>
  <c r="P1567" i="8"/>
  <c r="BI1566" i="8"/>
  <c r="BH1566" i="8"/>
  <c r="BG1566" i="8"/>
  <c r="BF1566" i="8"/>
  <c r="T1566" i="8"/>
  <c r="R1566" i="8"/>
  <c r="P1566" i="8"/>
  <c r="BI1565" i="8"/>
  <c r="BH1565" i="8"/>
  <c r="BG1565" i="8"/>
  <c r="BF1565" i="8"/>
  <c r="T1565" i="8"/>
  <c r="R1565" i="8"/>
  <c r="P1565" i="8"/>
  <c r="BI1564" i="8"/>
  <c r="BH1564" i="8"/>
  <c r="BG1564" i="8"/>
  <c r="BF1564" i="8"/>
  <c r="T1564" i="8"/>
  <c r="R1564" i="8"/>
  <c r="P1564" i="8"/>
  <c r="BI1563" i="8"/>
  <c r="BH1563" i="8"/>
  <c r="BG1563" i="8"/>
  <c r="BF1563" i="8"/>
  <c r="T1563" i="8"/>
  <c r="R1563" i="8"/>
  <c r="P1563" i="8"/>
  <c r="BI1562" i="8"/>
  <c r="BH1562" i="8"/>
  <c r="BG1562" i="8"/>
  <c r="BF1562" i="8"/>
  <c r="T1562" i="8"/>
  <c r="R1562" i="8"/>
  <c r="P1562" i="8"/>
  <c r="BI1560" i="8"/>
  <c r="BH1560" i="8"/>
  <c r="BG1560" i="8"/>
  <c r="BF1560" i="8"/>
  <c r="T1560" i="8"/>
  <c r="R1560" i="8"/>
  <c r="P1560" i="8"/>
  <c r="BI1559" i="8"/>
  <c r="BH1559" i="8"/>
  <c r="BG1559" i="8"/>
  <c r="BF1559" i="8"/>
  <c r="T1559" i="8"/>
  <c r="R1559" i="8"/>
  <c r="P1559" i="8"/>
  <c r="BI1556" i="8"/>
  <c r="BH1556" i="8"/>
  <c r="BG1556" i="8"/>
  <c r="BF1556" i="8"/>
  <c r="T1556" i="8"/>
  <c r="R1556" i="8"/>
  <c r="P1556" i="8"/>
  <c r="BI1555" i="8"/>
  <c r="BH1555" i="8"/>
  <c r="BG1555" i="8"/>
  <c r="BF1555" i="8"/>
  <c r="T1555" i="8"/>
  <c r="R1555" i="8"/>
  <c r="P1555" i="8"/>
  <c r="BI1553" i="8"/>
  <c r="BH1553" i="8"/>
  <c r="BG1553" i="8"/>
  <c r="BF1553" i="8"/>
  <c r="T1553" i="8"/>
  <c r="R1553" i="8"/>
  <c r="P1553" i="8"/>
  <c r="BI1552" i="8"/>
  <c r="BH1552" i="8"/>
  <c r="BG1552" i="8"/>
  <c r="BF1552" i="8"/>
  <c r="T1552" i="8"/>
  <c r="R1552" i="8"/>
  <c r="P1552" i="8"/>
  <c r="BI1547" i="8"/>
  <c r="BH1547" i="8"/>
  <c r="BG1547" i="8"/>
  <c r="BF1547" i="8"/>
  <c r="T1547" i="8"/>
  <c r="R1547" i="8"/>
  <c r="P1547" i="8"/>
  <c r="BI1546" i="8"/>
  <c r="BH1546" i="8"/>
  <c r="BG1546" i="8"/>
  <c r="BF1546" i="8"/>
  <c r="T1546" i="8"/>
  <c r="R1546" i="8"/>
  <c r="P1546" i="8"/>
  <c r="BI1544" i="8"/>
  <c r="BH1544" i="8"/>
  <c r="BG1544" i="8"/>
  <c r="BF1544" i="8"/>
  <c r="T1544" i="8"/>
  <c r="R1544" i="8"/>
  <c r="P1544" i="8"/>
  <c r="BI1542" i="8"/>
  <c r="BH1542" i="8"/>
  <c r="BG1542" i="8"/>
  <c r="BF1542" i="8"/>
  <c r="T1542" i="8"/>
  <c r="R1542" i="8"/>
  <c r="P1542" i="8"/>
  <c r="BI1541" i="8"/>
  <c r="BH1541" i="8"/>
  <c r="BG1541" i="8"/>
  <c r="BF1541" i="8"/>
  <c r="T1541" i="8"/>
  <c r="R1541" i="8"/>
  <c r="P1541" i="8"/>
  <c r="BI1539" i="8"/>
  <c r="BH1539" i="8"/>
  <c r="BG1539" i="8"/>
  <c r="BF1539" i="8"/>
  <c r="T1539" i="8"/>
  <c r="R1539" i="8"/>
  <c r="P1539" i="8"/>
  <c r="BI1538" i="8"/>
  <c r="BH1538" i="8"/>
  <c r="BG1538" i="8"/>
  <c r="BF1538" i="8"/>
  <c r="T1538" i="8"/>
  <c r="R1538" i="8"/>
  <c r="P1538" i="8"/>
  <c r="BI1531" i="8"/>
  <c r="BH1531" i="8"/>
  <c r="BG1531" i="8"/>
  <c r="BF1531" i="8"/>
  <c r="T1531" i="8"/>
  <c r="R1531" i="8"/>
  <c r="P1531" i="8"/>
  <c r="BI1530" i="8"/>
  <c r="BH1530" i="8"/>
  <c r="BG1530" i="8"/>
  <c r="BF1530" i="8"/>
  <c r="T1530" i="8"/>
  <c r="R1530" i="8"/>
  <c r="P1530" i="8"/>
  <c r="BI1526" i="8"/>
  <c r="BH1526" i="8"/>
  <c r="BG1526" i="8"/>
  <c r="BF1526" i="8"/>
  <c r="T1526" i="8"/>
  <c r="R1526" i="8"/>
  <c r="P1526" i="8"/>
  <c r="BI1525" i="8"/>
  <c r="BH1525" i="8"/>
  <c r="BG1525" i="8"/>
  <c r="BF1525" i="8"/>
  <c r="T1525" i="8"/>
  <c r="R1525" i="8"/>
  <c r="P1525" i="8"/>
  <c r="BI1524" i="8"/>
  <c r="BH1524" i="8"/>
  <c r="BG1524" i="8"/>
  <c r="BF1524" i="8"/>
  <c r="T1524" i="8"/>
  <c r="R1524" i="8"/>
  <c r="P1524" i="8"/>
  <c r="BI1523" i="8"/>
  <c r="BH1523" i="8"/>
  <c r="BG1523" i="8"/>
  <c r="BF1523" i="8"/>
  <c r="T1523" i="8"/>
  <c r="R1523" i="8"/>
  <c r="P1523" i="8"/>
  <c r="BI1521" i="8"/>
  <c r="BH1521" i="8"/>
  <c r="BG1521" i="8"/>
  <c r="BF1521" i="8"/>
  <c r="T1521" i="8"/>
  <c r="R1521" i="8"/>
  <c r="P1521" i="8"/>
  <c r="BI1520" i="8"/>
  <c r="BH1520" i="8"/>
  <c r="BG1520" i="8"/>
  <c r="BF1520" i="8"/>
  <c r="T1520" i="8"/>
  <c r="R1520" i="8"/>
  <c r="P1520" i="8"/>
  <c r="BI1516" i="8"/>
  <c r="BH1516" i="8"/>
  <c r="BG1516" i="8"/>
  <c r="BF1516" i="8"/>
  <c r="T1516" i="8"/>
  <c r="R1516" i="8"/>
  <c r="P1516" i="8"/>
  <c r="BI1515" i="8"/>
  <c r="BH1515" i="8"/>
  <c r="BG1515" i="8"/>
  <c r="BF1515" i="8"/>
  <c r="T1515" i="8"/>
  <c r="R1515" i="8"/>
  <c r="P1515" i="8"/>
  <c r="BI1513" i="8"/>
  <c r="BH1513" i="8"/>
  <c r="BG1513" i="8"/>
  <c r="BF1513" i="8"/>
  <c r="T1513" i="8"/>
  <c r="R1513" i="8"/>
  <c r="P1513" i="8"/>
  <c r="BI1511" i="8"/>
  <c r="BH1511" i="8"/>
  <c r="BG1511" i="8"/>
  <c r="BF1511" i="8"/>
  <c r="T1511" i="8"/>
  <c r="R1511" i="8"/>
  <c r="P1511" i="8"/>
  <c r="BI1510" i="8"/>
  <c r="BH1510" i="8"/>
  <c r="BG1510" i="8"/>
  <c r="BF1510" i="8"/>
  <c r="T1510" i="8"/>
  <c r="R1510" i="8"/>
  <c r="P1510" i="8"/>
  <c r="BI1508" i="8"/>
  <c r="BH1508" i="8"/>
  <c r="BG1508" i="8"/>
  <c r="BF1508" i="8"/>
  <c r="T1508" i="8"/>
  <c r="R1508" i="8"/>
  <c r="P1508" i="8"/>
  <c r="BI1507" i="8"/>
  <c r="BH1507" i="8"/>
  <c r="BG1507" i="8"/>
  <c r="BF1507" i="8"/>
  <c r="T1507" i="8"/>
  <c r="R1507" i="8"/>
  <c r="P1507" i="8"/>
  <c r="BI1504" i="8"/>
  <c r="BH1504" i="8"/>
  <c r="BG1504" i="8"/>
  <c r="BF1504" i="8"/>
  <c r="T1504" i="8"/>
  <c r="R1504" i="8"/>
  <c r="P1504" i="8"/>
  <c r="BI1501" i="8"/>
  <c r="BH1501" i="8"/>
  <c r="BG1501" i="8"/>
  <c r="BF1501" i="8"/>
  <c r="T1501" i="8"/>
  <c r="R1501" i="8"/>
  <c r="P1501" i="8"/>
  <c r="BI1498" i="8"/>
  <c r="BH1498" i="8"/>
  <c r="BG1498" i="8"/>
  <c r="BF1498" i="8"/>
  <c r="T1498" i="8"/>
  <c r="R1498" i="8"/>
  <c r="P1498" i="8"/>
  <c r="BI1494" i="8"/>
  <c r="BH1494" i="8"/>
  <c r="BG1494" i="8"/>
  <c r="BF1494" i="8"/>
  <c r="T1494" i="8"/>
  <c r="R1494" i="8"/>
  <c r="P1494" i="8"/>
  <c r="BI1492" i="8"/>
  <c r="BH1492" i="8"/>
  <c r="BG1492" i="8"/>
  <c r="BF1492" i="8"/>
  <c r="T1492" i="8"/>
  <c r="R1492" i="8"/>
  <c r="P1492" i="8"/>
  <c r="BI1490" i="8"/>
  <c r="BH1490" i="8"/>
  <c r="BG1490" i="8"/>
  <c r="BF1490" i="8"/>
  <c r="T1490" i="8"/>
  <c r="R1490" i="8"/>
  <c r="P1490" i="8"/>
  <c r="BI1489" i="8"/>
  <c r="BH1489" i="8"/>
  <c r="BG1489" i="8"/>
  <c r="BF1489" i="8"/>
  <c r="T1489" i="8"/>
  <c r="R1489" i="8"/>
  <c r="P1489" i="8"/>
  <c r="BI1487" i="8"/>
  <c r="BH1487" i="8"/>
  <c r="BG1487" i="8"/>
  <c r="BF1487" i="8"/>
  <c r="T1487" i="8"/>
  <c r="R1487" i="8"/>
  <c r="P1487" i="8"/>
  <c r="BI1485" i="8"/>
  <c r="BH1485" i="8"/>
  <c r="BG1485" i="8"/>
  <c r="BF1485" i="8"/>
  <c r="T1485" i="8"/>
  <c r="R1485" i="8"/>
  <c r="P1485" i="8"/>
  <c r="BI1484" i="8"/>
  <c r="BH1484" i="8"/>
  <c r="BG1484" i="8"/>
  <c r="BF1484" i="8"/>
  <c r="T1484" i="8"/>
  <c r="R1484" i="8"/>
  <c r="P1484" i="8"/>
  <c r="BI1482" i="8"/>
  <c r="BH1482" i="8"/>
  <c r="BG1482" i="8"/>
  <c r="BF1482" i="8"/>
  <c r="T1482" i="8"/>
  <c r="R1482" i="8"/>
  <c r="P1482" i="8"/>
  <c r="BI1480" i="8"/>
  <c r="BH1480" i="8"/>
  <c r="BG1480" i="8"/>
  <c r="BF1480" i="8"/>
  <c r="T1480" i="8"/>
  <c r="R1480" i="8"/>
  <c r="P1480" i="8"/>
  <c r="BI1478" i="8"/>
  <c r="BH1478" i="8"/>
  <c r="BG1478" i="8"/>
  <c r="BF1478" i="8"/>
  <c r="T1478" i="8"/>
  <c r="R1478" i="8"/>
  <c r="P1478" i="8"/>
  <c r="BI1476" i="8"/>
  <c r="BH1476" i="8"/>
  <c r="BG1476" i="8"/>
  <c r="BF1476" i="8"/>
  <c r="T1476" i="8"/>
  <c r="R1476" i="8"/>
  <c r="P1476" i="8"/>
  <c r="BI1474" i="8"/>
  <c r="BH1474" i="8"/>
  <c r="BG1474" i="8"/>
  <c r="BF1474" i="8"/>
  <c r="T1474" i="8"/>
  <c r="R1474" i="8"/>
  <c r="P1474" i="8"/>
  <c r="BI1473" i="8"/>
  <c r="BH1473" i="8"/>
  <c r="BG1473" i="8"/>
  <c r="BF1473" i="8"/>
  <c r="T1473" i="8"/>
  <c r="R1473" i="8"/>
  <c r="P1473" i="8"/>
  <c r="BI1468" i="8"/>
  <c r="BH1468" i="8"/>
  <c r="BG1468" i="8"/>
  <c r="BF1468" i="8"/>
  <c r="T1468" i="8"/>
  <c r="R1468" i="8"/>
  <c r="P1468" i="8"/>
  <c r="BI1467" i="8"/>
  <c r="BH1467" i="8"/>
  <c r="BG1467" i="8"/>
  <c r="BF1467" i="8"/>
  <c r="T1467" i="8"/>
  <c r="R1467" i="8"/>
  <c r="P1467" i="8"/>
  <c r="BI1466" i="8"/>
  <c r="BH1466" i="8"/>
  <c r="BG1466" i="8"/>
  <c r="BF1466" i="8"/>
  <c r="T1466" i="8"/>
  <c r="R1466" i="8"/>
  <c r="P1466" i="8"/>
  <c r="BI1464" i="8"/>
  <c r="BH1464" i="8"/>
  <c r="BG1464" i="8"/>
  <c r="BF1464" i="8"/>
  <c r="T1464" i="8"/>
  <c r="R1464" i="8"/>
  <c r="P1464" i="8"/>
  <c r="BI1463" i="8"/>
  <c r="BH1463" i="8"/>
  <c r="BG1463" i="8"/>
  <c r="BF1463" i="8"/>
  <c r="T1463" i="8"/>
  <c r="R1463" i="8"/>
  <c r="P1463" i="8"/>
  <c r="BI1462" i="8"/>
  <c r="BH1462" i="8"/>
  <c r="BG1462" i="8"/>
  <c r="BF1462" i="8"/>
  <c r="T1462" i="8"/>
  <c r="R1462" i="8"/>
  <c r="P1462" i="8"/>
  <c r="BI1461" i="8"/>
  <c r="BH1461" i="8"/>
  <c r="BG1461" i="8"/>
  <c r="BF1461" i="8"/>
  <c r="T1461" i="8"/>
  <c r="R1461" i="8"/>
  <c r="P1461" i="8"/>
  <c r="BI1460" i="8"/>
  <c r="BH1460" i="8"/>
  <c r="BG1460" i="8"/>
  <c r="BF1460" i="8"/>
  <c r="T1460" i="8"/>
  <c r="R1460" i="8"/>
  <c r="P1460" i="8"/>
  <c r="BI1459" i="8"/>
  <c r="BH1459" i="8"/>
  <c r="BG1459" i="8"/>
  <c r="BF1459" i="8"/>
  <c r="T1459" i="8"/>
  <c r="R1459" i="8"/>
  <c r="P1459" i="8"/>
  <c r="BI1457" i="8"/>
  <c r="BH1457" i="8"/>
  <c r="BG1457" i="8"/>
  <c r="BF1457" i="8"/>
  <c r="T1457" i="8"/>
  <c r="R1457" i="8"/>
  <c r="P1457" i="8"/>
  <c r="BI1455" i="8"/>
  <c r="BH1455" i="8"/>
  <c r="BG1455" i="8"/>
  <c r="BF1455" i="8"/>
  <c r="T1455" i="8"/>
  <c r="R1455" i="8"/>
  <c r="P1455" i="8"/>
  <c r="BI1454" i="8"/>
  <c r="BH1454" i="8"/>
  <c r="BG1454" i="8"/>
  <c r="BF1454" i="8"/>
  <c r="T1454" i="8"/>
  <c r="R1454" i="8"/>
  <c r="P1454" i="8"/>
  <c r="BI1452" i="8"/>
  <c r="BH1452" i="8"/>
  <c r="BG1452" i="8"/>
  <c r="BF1452" i="8"/>
  <c r="T1452" i="8"/>
  <c r="R1452" i="8"/>
  <c r="P1452" i="8"/>
  <c r="BI1450" i="8"/>
  <c r="BH1450" i="8"/>
  <c r="BG1450" i="8"/>
  <c r="BF1450" i="8"/>
  <c r="T1450" i="8"/>
  <c r="R1450" i="8"/>
  <c r="P1450" i="8"/>
  <c r="BI1448" i="8"/>
  <c r="BH1448" i="8"/>
  <c r="BG1448" i="8"/>
  <c r="BF1448" i="8"/>
  <c r="T1448" i="8"/>
  <c r="R1448" i="8"/>
  <c r="P1448" i="8"/>
  <c r="BI1447" i="8"/>
  <c r="BH1447" i="8"/>
  <c r="BG1447" i="8"/>
  <c r="BF1447" i="8"/>
  <c r="T1447" i="8"/>
  <c r="R1447" i="8"/>
  <c r="P1447" i="8"/>
  <c r="BI1435" i="8"/>
  <c r="BH1435" i="8"/>
  <c r="BG1435" i="8"/>
  <c r="BF1435" i="8"/>
  <c r="T1435" i="8"/>
  <c r="R1435" i="8"/>
  <c r="P1435" i="8"/>
  <c r="BI1434" i="8"/>
  <c r="BH1434" i="8"/>
  <c r="BG1434" i="8"/>
  <c r="BF1434" i="8"/>
  <c r="T1434" i="8"/>
  <c r="R1434" i="8"/>
  <c r="P1434" i="8"/>
  <c r="BI1433" i="8"/>
  <c r="BH1433" i="8"/>
  <c r="BG1433" i="8"/>
  <c r="BF1433" i="8"/>
  <c r="T1433" i="8"/>
  <c r="R1433" i="8"/>
  <c r="P1433" i="8"/>
  <c r="BI1432" i="8"/>
  <c r="BH1432" i="8"/>
  <c r="BG1432" i="8"/>
  <c r="BF1432" i="8"/>
  <c r="T1432" i="8"/>
  <c r="R1432" i="8"/>
  <c r="P1432" i="8"/>
  <c r="BI1431" i="8"/>
  <c r="BH1431" i="8"/>
  <c r="BG1431" i="8"/>
  <c r="BF1431" i="8"/>
  <c r="T1431" i="8"/>
  <c r="R1431" i="8"/>
  <c r="P1431" i="8"/>
  <c r="BI1430" i="8"/>
  <c r="BH1430" i="8"/>
  <c r="BG1430" i="8"/>
  <c r="BF1430" i="8"/>
  <c r="T1430" i="8"/>
  <c r="R1430" i="8"/>
  <c r="P1430" i="8"/>
  <c r="BI1429" i="8"/>
  <c r="BH1429" i="8"/>
  <c r="BG1429" i="8"/>
  <c r="BF1429" i="8"/>
  <c r="T1429" i="8"/>
  <c r="R1429" i="8"/>
  <c r="P1429" i="8"/>
  <c r="BI1428" i="8"/>
  <c r="BH1428" i="8"/>
  <c r="BG1428" i="8"/>
  <c r="BF1428" i="8"/>
  <c r="T1428" i="8"/>
  <c r="R1428" i="8"/>
  <c r="P1428" i="8"/>
  <c r="BI1427" i="8"/>
  <c r="BH1427" i="8"/>
  <c r="BG1427" i="8"/>
  <c r="BF1427" i="8"/>
  <c r="T1427" i="8"/>
  <c r="R1427" i="8"/>
  <c r="P1427" i="8"/>
  <c r="BI1426" i="8"/>
  <c r="BH1426" i="8"/>
  <c r="BG1426" i="8"/>
  <c r="BF1426" i="8"/>
  <c r="T1426" i="8"/>
  <c r="R1426" i="8"/>
  <c r="P1426" i="8"/>
  <c r="BI1425" i="8"/>
  <c r="BH1425" i="8"/>
  <c r="BG1425" i="8"/>
  <c r="BF1425" i="8"/>
  <c r="T1425" i="8"/>
  <c r="R1425" i="8"/>
  <c r="P1425" i="8"/>
  <c r="BI1424" i="8"/>
  <c r="BH1424" i="8"/>
  <c r="BG1424" i="8"/>
  <c r="BF1424" i="8"/>
  <c r="T1424" i="8"/>
  <c r="R1424" i="8"/>
  <c r="P1424" i="8"/>
  <c r="BI1423" i="8"/>
  <c r="BH1423" i="8"/>
  <c r="BG1423" i="8"/>
  <c r="BF1423" i="8"/>
  <c r="T1423" i="8"/>
  <c r="R1423" i="8"/>
  <c r="P1423" i="8"/>
  <c r="BI1422" i="8"/>
  <c r="BH1422" i="8"/>
  <c r="BG1422" i="8"/>
  <c r="BF1422" i="8"/>
  <c r="T1422" i="8"/>
  <c r="R1422" i="8"/>
  <c r="P1422" i="8"/>
  <c r="BI1421" i="8"/>
  <c r="BH1421" i="8"/>
  <c r="BG1421" i="8"/>
  <c r="BF1421" i="8"/>
  <c r="T1421" i="8"/>
  <c r="R1421" i="8"/>
  <c r="P1421" i="8"/>
  <c r="BI1420" i="8"/>
  <c r="BH1420" i="8"/>
  <c r="BG1420" i="8"/>
  <c r="BF1420" i="8"/>
  <c r="T1420" i="8"/>
  <c r="R1420" i="8"/>
  <c r="P1420" i="8"/>
  <c r="BI1418" i="8"/>
  <c r="BH1418" i="8"/>
  <c r="BG1418" i="8"/>
  <c r="BF1418" i="8"/>
  <c r="T1418" i="8"/>
  <c r="R1418" i="8"/>
  <c r="P1418" i="8"/>
  <c r="BI1415" i="8"/>
  <c r="BH1415" i="8"/>
  <c r="BG1415" i="8"/>
  <c r="BF1415" i="8"/>
  <c r="T1415" i="8"/>
  <c r="R1415" i="8"/>
  <c r="P1415" i="8"/>
  <c r="BI1412" i="8"/>
  <c r="BH1412" i="8"/>
  <c r="BG1412" i="8"/>
  <c r="BF1412" i="8"/>
  <c r="T1412" i="8"/>
  <c r="R1412" i="8"/>
  <c r="P1412" i="8"/>
  <c r="BI1409" i="8"/>
  <c r="BH1409" i="8"/>
  <c r="BG1409" i="8"/>
  <c r="BF1409" i="8"/>
  <c r="T1409" i="8"/>
  <c r="R1409" i="8"/>
  <c r="P1409" i="8"/>
  <c r="BI1407" i="8"/>
  <c r="BH1407" i="8"/>
  <c r="BG1407" i="8"/>
  <c r="BF1407" i="8"/>
  <c r="T1407" i="8"/>
  <c r="R1407" i="8"/>
  <c r="P1407" i="8"/>
  <c r="BI1406" i="8"/>
  <c r="BH1406" i="8"/>
  <c r="BG1406" i="8"/>
  <c r="BF1406" i="8"/>
  <c r="T1406" i="8"/>
  <c r="R1406" i="8"/>
  <c r="P1406" i="8"/>
  <c r="BI1404" i="8"/>
  <c r="BH1404" i="8"/>
  <c r="BG1404" i="8"/>
  <c r="BF1404" i="8"/>
  <c r="T1404" i="8"/>
  <c r="R1404" i="8"/>
  <c r="P1404" i="8"/>
  <c r="BI1403" i="8"/>
  <c r="BH1403" i="8"/>
  <c r="BG1403" i="8"/>
  <c r="BF1403" i="8"/>
  <c r="T1403" i="8"/>
  <c r="R1403" i="8"/>
  <c r="P1403" i="8"/>
  <c r="BI1402" i="8"/>
  <c r="BH1402" i="8"/>
  <c r="BG1402" i="8"/>
  <c r="BF1402" i="8"/>
  <c r="T1402" i="8"/>
  <c r="R1402" i="8"/>
  <c r="P1402" i="8"/>
  <c r="BI1401" i="8"/>
  <c r="BH1401" i="8"/>
  <c r="BG1401" i="8"/>
  <c r="BF1401" i="8"/>
  <c r="T1401" i="8"/>
  <c r="R1401" i="8"/>
  <c r="P1401" i="8"/>
  <c r="BI1400" i="8"/>
  <c r="BH1400" i="8"/>
  <c r="BG1400" i="8"/>
  <c r="BF1400" i="8"/>
  <c r="T1400" i="8"/>
  <c r="R1400" i="8"/>
  <c r="P1400" i="8"/>
  <c r="BI1399" i="8"/>
  <c r="BH1399" i="8"/>
  <c r="BG1399" i="8"/>
  <c r="BF1399" i="8"/>
  <c r="T1399" i="8"/>
  <c r="R1399" i="8"/>
  <c r="P1399" i="8"/>
  <c r="BI1398" i="8"/>
  <c r="BH1398" i="8"/>
  <c r="BG1398" i="8"/>
  <c r="BF1398" i="8"/>
  <c r="T1398" i="8"/>
  <c r="R1398" i="8"/>
  <c r="P1398" i="8"/>
  <c r="BI1397" i="8"/>
  <c r="BH1397" i="8"/>
  <c r="BG1397" i="8"/>
  <c r="BF1397" i="8"/>
  <c r="T1397" i="8"/>
  <c r="R1397" i="8"/>
  <c r="P1397" i="8"/>
  <c r="BI1396" i="8"/>
  <c r="BH1396" i="8"/>
  <c r="BG1396" i="8"/>
  <c r="BF1396" i="8"/>
  <c r="T1396" i="8"/>
  <c r="R1396" i="8"/>
  <c r="P1396" i="8"/>
  <c r="BI1395" i="8"/>
  <c r="BH1395" i="8"/>
  <c r="BG1395" i="8"/>
  <c r="BF1395" i="8"/>
  <c r="T1395" i="8"/>
  <c r="R1395" i="8"/>
  <c r="P1395" i="8"/>
  <c r="BI1394" i="8"/>
  <c r="BH1394" i="8"/>
  <c r="BG1394" i="8"/>
  <c r="BF1394" i="8"/>
  <c r="T1394" i="8"/>
  <c r="R1394" i="8"/>
  <c r="P1394" i="8"/>
  <c r="BI1392" i="8"/>
  <c r="BH1392" i="8"/>
  <c r="BG1392" i="8"/>
  <c r="BF1392" i="8"/>
  <c r="T1392" i="8"/>
  <c r="R1392" i="8"/>
  <c r="P1392" i="8"/>
  <c r="BI1390" i="8"/>
  <c r="BH1390" i="8"/>
  <c r="BG1390" i="8"/>
  <c r="BF1390" i="8"/>
  <c r="T1390" i="8"/>
  <c r="R1390" i="8"/>
  <c r="P1390" i="8"/>
  <c r="BI1389" i="8"/>
  <c r="BH1389" i="8"/>
  <c r="BG1389" i="8"/>
  <c r="BF1389" i="8"/>
  <c r="T1389" i="8"/>
  <c r="R1389" i="8"/>
  <c r="P1389" i="8"/>
  <c r="BI1388" i="8"/>
  <c r="BH1388" i="8"/>
  <c r="BG1388" i="8"/>
  <c r="BF1388" i="8"/>
  <c r="T1388" i="8"/>
  <c r="R1388" i="8"/>
  <c r="P1388" i="8"/>
  <c r="BI1387" i="8"/>
  <c r="BH1387" i="8"/>
  <c r="BG1387" i="8"/>
  <c r="BF1387" i="8"/>
  <c r="T1387" i="8"/>
  <c r="R1387" i="8"/>
  <c r="P1387" i="8"/>
  <c r="BI1386" i="8"/>
  <c r="BH1386" i="8"/>
  <c r="BG1386" i="8"/>
  <c r="BF1386" i="8"/>
  <c r="T1386" i="8"/>
  <c r="R1386" i="8"/>
  <c r="P1386" i="8"/>
  <c r="BI1385" i="8"/>
  <c r="BH1385" i="8"/>
  <c r="BG1385" i="8"/>
  <c r="BF1385" i="8"/>
  <c r="T1385" i="8"/>
  <c r="R1385" i="8"/>
  <c r="P1385" i="8"/>
  <c r="BI1384" i="8"/>
  <c r="BH1384" i="8"/>
  <c r="BG1384" i="8"/>
  <c r="BF1384" i="8"/>
  <c r="T1384" i="8"/>
  <c r="R1384" i="8"/>
  <c r="P1384" i="8"/>
  <c r="BI1383" i="8"/>
  <c r="BH1383" i="8"/>
  <c r="BG1383" i="8"/>
  <c r="BF1383" i="8"/>
  <c r="T1383" i="8"/>
  <c r="R1383" i="8"/>
  <c r="P1383" i="8"/>
  <c r="BI1382" i="8"/>
  <c r="BH1382" i="8"/>
  <c r="BG1382" i="8"/>
  <c r="BF1382" i="8"/>
  <c r="T1382" i="8"/>
  <c r="R1382" i="8"/>
  <c r="P1382" i="8"/>
  <c r="BI1381" i="8"/>
  <c r="BH1381" i="8"/>
  <c r="BG1381" i="8"/>
  <c r="BF1381" i="8"/>
  <c r="T1381" i="8"/>
  <c r="R1381" i="8"/>
  <c r="P1381" i="8"/>
  <c r="BI1380" i="8"/>
  <c r="BH1380" i="8"/>
  <c r="BG1380" i="8"/>
  <c r="BF1380" i="8"/>
  <c r="T1380" i="8"/>
  <c r="R1380" i="8"/>
  <c r="P1380" i="8"/>
  <c r="BI1379" i="8"/>
  <c r="BH1379" i="8"/>
  <c r="BG1379" i="8"/>
  <c r="BF1379" i="8"/>
  <c r="T1379" i="8"/>
  <c r="R1379" i="8"/>
  <c r="P1379" i="8"/>
  <c r="BI1378" i="8"/>
  <c r="BH1378" i="8"/>
  <c r="BG1378" i="8"/>
  <c r="BF1378" i="8"/>
  <c r="T1378" i="8"/>
  <c r="R1378" i="8"/>
  <c r="P1378" i="8"/>
  <c r="BI1377" i="8"/>
  <c r="BH1377" i="8"/>
  <c r="BG1377" i="8"/>
  <c r="BF1377" i="8"/>
  <c r="T1377" i="8"/>
  <c r="R1377" i="8"/>
  <c r="P1377" i="8"/>
  <c r="BI1376" i="8"/>
  <c r="BH1376" i="8"/>
  <c r="BG1376" i="8"/>
  <c r="BF1376" i="8"/>
  <c r="T1376" i="8"/>
  <c r="R1376" i="8"/>
  <c r="P1376" i="8"/>
  <c r="BI1374" i="8"/>
  <c r="BH1374" i="8"/>
  <c r="BG1374" i="8"/>
  <c r="BF1374" i="8"/>
  <c r="T1374" i="8"/>
  <c r="R1374" i="8"/>
  <c r="P1374" i="8"/>
  <c r="BI1373" i="8"/>
  <c r="BH1373" i="8"/>
  <c r="BG1373" i="8"/>
  <c r="BF1373" i="8"/>
  <c r="T1373" i="8"/>
  <c r="R1373" i="8"/>
  <c r="P1373" i="8"/>
  <c r="BI1372" i="8"/>
  <c r="BH1372" i="8"/>
  <c r="BG1372" i="8"/>
  <c r="BF1372" i="8"/>
  <c r="T1372" i="8"/>
  <c r="R1372" i="8"/>
  <c r="P1372" i="8"/>
  <c r="BI1371" i="8"/>
  <c r="BH1371" i="8"/>
  <c r="BG1371" i="8"/>
  <c r="BF1371" i="8"/>
  <c r="T1371" i="8"/>
  <c r="R1371" i="8"/>
  <c r="P1371" i="8"/>
  <c r="BI1370" i="8"/>
  <c r="BH1370" i="8"/>
  <c r="BG1370" i="8"/>
  <c r="BF1370" i="8"/>
  <c r="T1370" i="8"/>
  <c r="R1370" i="8"/>
  <c r="P1370" i="8"/>
  <c r="BI1369" i="8"/>
  <c r="BH1369" i="8"/>
  <c r="BG1369" i="8"/>
  <c r="BF1369" i="8"/>
  <c r="T1369" i="8"/>
  <c r="R1369" i="8"/>
  <c r="P1369" i="8"/>
  <c r="BI1368" i="8"/>
  <c r="BH1368" i="8"/>
  <c r="BG1368" i="8"/>
  <c r="BF1368" i="8"/>
  <c r="T1368" i="8"/>
  <c r="R1368" i="8"/>
  <c r="P1368" i="8"/>
  <c r="BI1367" i="8"/>
  <c r="BH1367" i="8"/>
  <c r="BG1367" i="8"/>
  <c r="BF1367" i="8"/>
  <c r="T1367" i="8"/>
  <c r="R1367" i="8"/>
  <c r="P1367" i="8"/>
  <c r="BI1366" i="8"/>
  <c r="BH1366" i="8"/>
  <c r="BG1366" i="8"/>
  <c r="BF1366" i="8"/>
  <c r="T1366" i="8"/>
  <c r="R1366" i="8"/>
  <c r="P1366" i="8"/>
  <c r="BI1365" i="8"/>
  <c r="BH1365" i="8"/>
  <c r="BG1365" i="8"/>
  <c r="BF1365" i="8"/>
  <c r="T1365" i="8"/>
  <c r="R1365" i="8"/>
  <c r="P1365" i="8"/>
  <c r="BI1364" i="8"/>
  <c r="BH1364" i="8"/>
  <c r="BG1364" i="8"/>
  <c r="BF1364" i="8"/>
  <c r="T1364" i="8"/>
  <c r="R1364" i="8"/>
  <c r="P1364" i="8"/>
  <c r="BI1363" i="8"/>
  <c r="BH1363" i="8"/>
  <c r="BG1363" i="8"/>
  <c r="BF1363" i="8"/>
  <c r="T1363" i="8"/>
  <c r="R1363" i="8"/>
  <c r="P1363" i="8"/>
  <c r="BI1362" i="8"/>
  <c r="BH1362" i="8"/>
  <c r="BG1362" i="8"/>
  <c r="BF1362" i="8"/>
  <c r="T1362" i="8"/>
  <c r="R1362" i="8"/>
  <c r="P1362" i="8"/>
  <c r="BI1361" i="8"/>
  <c r="BH1361" i="8"/>
  <c r="BG1361" i="8"/>
  <c r="BF1361" i="8"/>
  <c r="T1361" i="8"/>
  <c r="R1361" i="8"/>
  <c r="P1361" i="8"/>
  <c r="BI1360" i="8"/>
  <c r="BH1360" i="8"/>
  <c r="BG1360" i="8"/>
  <c r="BF1360" i="8"/>
  <c r="T1360" i="8"/>
  <c r="R1360" i="8"/>
  <c r="P1360" i="8"/>
  <c r="BI1359" i="8"/>
  <c r="BH1359" i="8"/>
  <c r="BG1359" i="8"/>
  <c r="BF1359" i="8"/>
  <c r="T1359" i="8"/>
  <c r="R1359" i="8"/>
  <c r="P1359" i="8"/>
  <c r="BI1358" i="8"/>
  <c r="BH1358" i="8"/>
  <c r="BG1358" i="8"/>
  <c r="BF1358" i="8"/>
  <c r="T1358" i="8"/>
  <c r="R1358" i="8"/>
  <c r="P1358" i="8"/>
  <c r="BI1357" i="8"/>
  <c r="BH1357" i="8"/>
  <c r="BG1357" i="8"/>
  <c r="BF1357" i="8"/>
  <c r="T1357" i="8"/>
  <c r="R1357" i="8"/>
  <c r="P1357" i="8"/>
  <c r="BI1356" i="8"/>
  <c r="BH1356" i="8"/>
  <c r="BG1356" i="8"/>
  <c r="BF1356" i="8"/>
  <c r="T1356" i="8"/>
  <c r="R1356" i="8"/>
  <c r="P1356" i="8"/>
  <c r="BI1355" i="8"/>
  <c r="BH1355" i="8"/>
  <c r="BG1355" i="8"/>
  <c r="BF1355" i="8"/>
  <c r="T1355" i="8"/>
  <c r="R1355" i="8"/>
  <c r="P1355" i="8"/>
  <c r="BI1354" i="8"/>
  <c r="BH1354" i="8"/>
  <c r="BG1354" i="8"/>
  <c r="BF1354" i="8"/>
  <c r="T1354" i="8"/>
  <c r="R1354" i="8"/>
  <c r="P1354" i="8"/>
  <c r="BI1353" i="8"/>
  <c r="BH1353" i="8"/>
  <c r="BG1353" i="8"/>
  <c r="BF1353" i="8"/>
  <c r="T1353" i="8"/>
  <c r="R1353" i="8"/>
  <c r="P1353" i="8"/>
  <c r="BI1352" i="8"/>
  <c r="BH1352" i="8"/>
  <c r="BG1352" i="8"/>
  <c r="BF1352" i="8"/>
  <c r="T1352" i="8"/>
  <c r="R1352" i="8"/>
  <c r="P1352" i="8"/>
  <c r="BI1351" i="8"/>
  <c r="BH1351" i="8"/>
  <c r="BG1351" i="8"/>
  <c r="BF1351" i="8"/>
  <c r="T1351" i="8"/>
  <c r="R1351" i="8"/>
  <c r="P1351" i="8"/>
  <c r="BI1350" i="8"/>
  <c r="BH1350" i="8"/>
  <c r="BG1350" i="8"/>
  <c r="BF1350" i="8"/>
  <c r="T1350" i="8"/>
  <c r="R1350" i="8"/>
  <c r="P1350" i="8"/>
  <c r="BI1348" i="8"/>
  <c r="BH1348" i="8"/>
  <c r="BG1348" i="8"/>
  <c r="BF1348" i="8"/>
  <c r="T1348" i="8"/>
  <c r="R1348" i="8"/>
  <c r="P1348" i="8"/>
  <c r="BI1346" i="8"/>
  <c r="BH1346" i="8"/>
  <c r="BG1346" i="8"/>
  <c r="BF1346" i="8"/>
  <c r="T1346" i="8"/>
  <c r="R1346" i="8"/>
  <c r="P1346" i="8"/>
  <c r="BI1344" i="8"/>
  <c r="BH1344" i="8"/>
  <c r="BG1344" i="8"/>
  <c r="BF1344" i="8"/>
  <c r="T1344" i="8"/>
  <c r="R1344" i="8"/>
  <c r="P1344" i="8"/>
  <c r="BI1343" i="8"/>
  <c r="BH1343" i="8"/>
  <c r="BG1343" i="8"/>
  <c r="BF1343" i="8"/>
  <c r="T1343" i="8"/>
  <c r="R1343" i="8"/>
  <c r="P1343" i="8"/>
  <c r="BI1341" i="8"/>
  <c r="BH1341" i="8"/>
  <c r="BG1341" i="8"/>
  <c r="BF1341" i="8"/>
  <c r="T1341" i="8"/>
  <c r="R1341" i="8"/>
  <c r="P1341" i="8"/>
  <c r="BI1339" i="8"/>
  <c r="BH1339" i="8"/>
  <c r="BG1339" i="8"/>
  <c r="BF1339" i="8"/>
  <c r="T1339" i="8"/>
  <c r="R1339" i="8"/>
  <c r="P1339" i="8"/>
  <c r="BI1337" i="8"/>
  <c r="BH1337" i="8"/>
  <c r="BG1337" i="8"/>
  <c r="BF1337" i="8"/>
  <c r="T1337" i="8"/>
  <c r="R1337" i="8"/>
  <c r="P1337" i="8"/>
  <c r="BI1335" i="8"/>
  <c r="BH1335" i="8"/>
  <c r="BG1335" i="8"/>
  <c r="BF1335" i="8"/>
  <c r="T1335" i="8"/>
  <c r="R1335" i="8"/>
  <c r="P1335" i="8"/>
  <c r="BI1334" i="8"/>
  <c r="BH1334" i="8"/>
  <c r="BG1334" i="8"/>
  <c r="BF1334" i="8"/>
  <c r="T1334" i="8"/>
  <c r="R1334" i="8"/>
  <c r="P1334" i="8"/>
  <c r="BI1332" i="8"/>
  <c r="BH1332" i="8"/>
  <c r="BG1332" i="8"/>
  <c r="BF1332" i="8"/>
  <c r="T1332" i="8"/>
  <c r="R1332" i="8"/>
  <c r="P1332" i="8"/>
  <c r="BI1331" i="8"/>
  <c r="BH1331" i="8"/>
  <c r="BG1331" i="8"/>
  <c r="BF1331" i="8"/>
  <c r="T1331" i="8"/>
  <c r="R1331" i="8"/>
  <c r="P1331" i="8"/>
  <c r="BI1329" i="8"/>
  <c r="BH1329" i="8"/>
  <c r="BG1329" i="8"/>
  <c r="BF1329" i="8"/>
  <c r="T1329" i="8"/>
  <c r="R1329" i="8"/>
  <c r="P1329" i="8"/>
  <c r="BI1328" i="8"/>
  <c r="BH1328" i="8"/>
  <c r="BG1328" i="8"/>
  <c r="BF1328" i="8"/>
  <c r="T1328" i="8"/>
  <c r="R1328" i="8"/>
  <c r="P1328" i="8"/>
  <c r="BI1325" i="8"/>
  <c r="BH1325" i="8"/>
  <c r="BG1325" i="8"/>
  <c r="BF1325" i="8"/>
  <c r="T1325" i="8"/>
  <c r="R1325" i="8"/>
  <c r="P1325" i="8"/>
  <c r="BI1323" i="8"/>
  <c r="BH1323" i="8"/>
  <c r="BG1323" i="8"/>
  <c r="BF1323" i="8"/>
  <c r="T1323" i="8"/>
  <c r="R1323" i="8"/>
  <c r="P1323" i="8"/>
  <c r="BI1322" i="8"/>
  <c r="BH1322" i="8"/>
  <c r="BG1322" i="8"/>
  <c r="BF1322" i="8"/>
  <c r="T1322" i="8"/>
  <c r="R1322" i="8"/>
  <c r="P1322" i="8"/>
  <c r="BI1318" i="8"/>
  <c r="BH1318" i="8"/>
  <c r="BG1318" i="8"/>
  <c r="BF1318" i="8"/>
  <c r="T1318" i="8"/>
  <c r="R1318" i="8"/>
  <c r="P1318" i="8"/>
  <c r="BI1316" i="8"/>
  <c r="BH1316" i="8"/>
  <c r="BG1316" i="8"/>
  <c r="BF1316" i="8"/>
  <c r="T1316" i="8"/>
  <c r="R1316" i="8"/>
  <c r="P1316" i="8"/>
  <c r="BI1314" i="8"/>
  <c r="BH1314" i="8"/>
  <c r="BG1314" i="8"/>
  <c r="BF1314" i="8"/>
  <c r="T1314" i="8"/>
  <c r="R1314" i="8"/>
  <c r="P1314" i="8"/>
  <c r="BI1312" i="8"/>
  <c r="BH1312" i="8"/>
  <c r="BG1312" i="8"/>
  <c r="BF1312" i="8"/>
  <c r="T1312" i="8"/>
  <c r="R1312" i="8"/>
  <c r="P1312" i="8"/>
  <c r="BI1310" i="8"/>
  <c r="BH1310" i="8"/>
  <c r="BG1310" i="8"/>
  <c r="BF1310" i="8"/>
  <c r="T1310" i="8"/>
  <c r="R1310" i="8"/>
  <c r="P1310" i="8"/>
  <c r="BI1308" i="8"/>
  <c r="BH1308" i="8"/>
  <c r="BG1308" i="8"/>
  <c r="BF1308" i="8"/>
  <c r="T1308" i="8"/>
  <c r="R1308" i="8"/>
  <c r="P1308" i="8"/>
  <c r="BI1306" i="8"/>
  <c r="BH1306" i="8"/>
  <c r="BG1306" i="8"/>
  <c r="BF1306" i="8"/>
  <c r="T1306" i="8"/>
  <c r="R1306" i="8"/>
  <c r="P1306" i="8"/>
  <c r="BI1304" i="8"/>
  <c r="BH1304" i="8"/>
  <c r="BG1304" i="8"/>
  <c r="BF1304" i="8"/>
  <c r="T1304" i="8"/>
  <c r="R1304" i="8"/>
  <c r="P1304" i="8"/>
  <c r="BI1302" i="8"/>
  <c r="BH1302" i="8"/>
  <c r="BG1302" i="8"/>
  <c r="BF1302" i="8"/>
  <c r="T1302" i="8"/>
  <c r="R1302" i="8"/>
  <c r="P1302" i="8"/>
  <c r="BI1300" i="8"/>
  <c r="BH1300" i="8"/>
  <c r="BG1300" i="8"/>
  <c r="BF1300" i="8"/>
  <c r="T1300" i="8"/>
  <c r="R1300" i="8"/>
  <c r="P1300" i="8"/>
  <c r="BI1299" i="8"/>
  <c r="BH1299" i="8"/>
  <c r="BG1299" i="8"/>
  <c r="BF1299" i="8"/>
  <c r="T1299" i="8"/>
  <c r="R1299" i="8"/>
  <c r="P1299" i="8"/>
  <c r="BI1293" i="8"/>
  <c r="BH1293" i="8"/>
  <c r="BG1293" i="8"/>
  <c r="BF1293" i="8"/>
  <c r="T1293" i="8"/>
  <c r="R1293" i="8"/>
  <c r="P1293" i="8"/>
  <c r="BI1291" i="8"/>
  <c r="BH1291" i="8"/>
  <c r="BG1291" i="8"/>
  <c r="BF1291" i="8"/>
  <c r="T1291" i="8"/>
  <c r="R1291" i="8"/>
  <c r="P1291" i="8"/>
  <c r="BI1288" i="8"/>
  <c r="BH1288" i="8"/>
  <c r="BG1288" i="8"/>
  <c r="BF1288" i="8"/>
  <c r="T1288" i="8"/>
  <c r="R1288" i="8"/>
  <c r="P1288" i="8"/>
  <c r="BI1285" i="8"/>
  <c r="BH1285" i="8"/>
  <c r="BG1285" i="8"/>
  <c r="BF1285" i="8"/>
  <c r="T1285" i="8"/>
  <c r="R1285" i="8"/>
  <c r="P1285" i="8"/>
  <c r="BI1284" i="8"/>
  <c r="BH1284" i="8"/>
  <c r="BG1284" i="8"/>
  <c r="BF1284" i="8"/>
  <c r="T1284" i="8"/>
  <c r="R1284" i="8"/>
  <c r="P1284" i="8"/>
  <c r="BI1283" i="8"/>
  <c r="BH1283" i="8"/>
  <c r="BG1283" i="8"/>
  <c r="BF1283" i="8"/>
  <c r="T1283" i="8"/>
  <c r="R1283" i="8"/>
  <c r="P1283" i="8"/>
  <c r="BI1282" i="8"/>
  <c r="BH1282" i="8"/>
  <c r="BG1282" i="8"/>
  <c r="BF1282" i="8"/>
  <c r="T1282" i="8"/>
  <c r="R1282" i="8"/>
  <c r="P1282" i="8"/>
  <c r="BI1281" i="8"/>
  <c r="BH1281" i="8"/>
  <c r="BG1281" i="8"/>
  <c r="BF1281" i="8"/>
  <c r="T1281" i="8"/>
  <c r="R1281" i="8"/>
  <c r="P1281" i="8"/>
  <c r="BI1280" i="8"/>
  <c r="BH1280" i="8"/>
  <c r="BG1280" i="8"/>
  <c r="BF1280" i="8"/>
  <c r="T1280" i="8"/>
  <c r="R1280" i="8"/>
  <c r="P1280" i="8"/>
  <c r="BI1279" i="8"/>
  <c r="BH1279" i="8"/>
  <c r="BG1279" i="8"/>
  <c r="BF1279" i="8"/>
  <c r="T1279" i="8"/>
  <c r="R1279" i="8"/>
  <c r="P1279" i="8"/>
  <c r="BI1278" i="8"/>
  <c r="BH1278" i="8"/>
  <c r="BG1278" i="8"/>
  <c r="BF1278" i="8"/>
  <c r="T1278" i="8"/>
  <c r="R1278" i="8"/>
  <c r="P1278" i="8"/>
  <c r="BI1274" i="8"/>
  <c r="BH1274" i="8"/>
  <c r="BG1274" i="8"/>
  <c r="BF1274" i="8"/>
  <c r="T1274" i="8"/>
  <c r="R1274" i="8"/>
  <c r="P1274" i="8"/>
  <c r="BI1273" i="8"/>
  <c r="BH1273" i="8"/>
  <c r="BG1273" i="8"/>
  <c r="BF1273" i="8"/>
  <c r="T1273" i="8"/>
  <c r="R1273" i="8"/>
  <c r="P1273" i="8"/>
  <c r="BI1270" i="8"/>
  <c r="BH1270" i="8"/>
  <c r="BG1270" i="8"/>
  <c r="BF1270" i="8"/>
  <c r="T1270" i="8"/>
  <c r="R1270" i="8"/>
  <c r="P1270" i="8"/>
  <c r="BI1269" i="8"/>
  <c r="BH1269" i="8"/>
  <c r="BG1269" i="8"/>
  <c r="BF1269" i="8"/>
  <c r="T1269" i="8"/>
  <c r="R1269" i="8"/>
  <c r="P1269" i="8"/>
  <c r="BI1267" i="8"/>
  <c r="BH1267" i="8"/>
  <c r="BG1267" i="8"/>
  <c r="BF1267" i="8"/>
  <c r="T1267" i="8"/>
  <c r="R1267" i="8"/>
  <c r="P1267" i="8"/>
  <c r="BI1263" i="8"/>
  <c r="BH1263" i="8"/>
  <c r="BG1263" i="8"/>
  <c r="BF1263" i="8"/>
  <c r="T1263" i="8"/>
  <c r="R1263" i="8"/>
  <c r="P1263" i="8"/>
  <c r="BI1261" i="8"/>
  <c r="BH1261" i="8"/>
  <c r="BG1261" i="8"/>
  <c r="BF1261" i="8"/>
  <c r="T1261" i="8"/>
  <c r="R1261" i="8"/>
  <c r="P1261" i="8"/>
  <c r="BI1259" i="8"/>
  <c r="BH1259" i="8"/>
  <c r="BG1259" i="8"/>
  <c r="BF1259" i="8"/>
  <c r="T1259" i="8"/>
  <c r="R1259" i="8"/>
  <c r="P1259" i="8"/>
  <c r="BI1257" i="8"/>
  <c r="BH1257" i="8"/>
  <c r="BG1257" i="8"/>
  <c r="BF1257" i="8"/>
  <c r="T1257" i="8"/>
  <c r="R1257" i="8"/>
  <c r="P1257" i="8"/>
  <c r="BI1253" i="8"/>
  <c r="BH1253" i="8"/>
  <c r="BG1253" i="8"/>
  <c r="BF1253" i="8"/>
  <c r="T1253" i="8"/>
  <c r="R1253" i="8"/>
  <c r="P1253" i="8"/>
  <c r="BI1251" i="8"/>
  <c r="BH1251" i="8"/>
  <c r="BG1251" i="8"/>
  <c r="BF1251" i="8"/>
  <c r="T1251" i="8"/>
  <c r="R1251" i="8"/>
  <c r="P1251" i="8"/>
  <c r="BI1249" i="8"/>
  <c r="BH1249" i="8"/>
  <c r="BG1249" i="8"/>
  <c r="BF1249" i="8"/>
  <c r="T1249" i="8"/>
  <c r="R1249" i="8"/>
  <c r="P1249" i="8"/>
  <c r="BI1248" i="8"/>
  <c r="BH1248" i="8"/>
  <c r="BG1248" i="8"/>
  <c r="BF1248" i="8"/>
  <c r="T1248" i="8"/>
  <c r="R1248" i="8"/>
  <c r="P1248" i="8"/>
  <c r="BI1247" i="8"/>
  <c r="BH1247" i="8"/>
  <c r="BG1247" i="8"/>
  <c r="BF1247" i="8"/>
  <c r="T1247" i="8"/>
  <c r="R1247" i="8"/>
  <c r="P1247" i="8"/>
  <c r="BI1246" i="8"/>
  <c r="BH1246" i="8"/>
  <c r="BG1246" i="8"/>
  <c r="BF1246" i="8"/>
  <c r="T1246" i="8"/>
  <c r="R1246" i="8"/>
  <c r="P1246" i="8"/>
  <c r="BI1242" i="8"/>
  <c r="BH1242" i="8"/>
  <c r="BG1242" i="8"/>
  <c r="BF1242" i="8"/>
  <c r="T1242" i="8"/>
  <c r="R1242" i="8"/>
  <c r="P1242" i="8"/>
  <c r="BI1241" i="8"/>
  <c r="BH1241" i="8"/>
  <c r="BG1241" i="8"/>
  <c r="BF1241" i="8"/>
  <c r="T1241" i="8"/>
  <c r="R1241" i="8"/>
  <c r="P1241" i="8"/>
  <c r="BI1239" i="8"/>
  <c r="BH1239" i="8"/>
  <c r="BG1239" i="8"/>
  <c r="BF1239" i="8"/>
  <c r="T1239" i="8"/>
  <c r="R1239" i="8"/>
  <c r="P1239" i="8"/>
  <c r="BI1232" i="8"/>
  <c r="BH1232" i="8"/>
  <c r="BG1232" i="8"/>
  <c r="BF1232" i="8"/>
  <c r="T1232" i="8"/>
  <c r="R1232" i="8"/>
  <c r="P1232" i="8"/>
  <c r="BI1231" i="8"/>
  <c r="BH1231" i="8"/>
  <c r="BG1231" i="8"/>
  <c r="BF1231" i="8"/>
  <c r="T1231" i="8"/>
  <c r="R1231" i="8"/>
  <c r="P1231" i="8"/>
  <c r="BI1230" i="8"/>
  <c r="BH1230" i="8"/>
  <c r="BG1230" i="8"/>
  <c r="BF1230" i="8"/>
  <c r="T1230" i="8"/>
  <c r="R1230" i="8"/>
  <c r="P1230" i="8"/>
  <c r="BI1229" i="8"/>
  <c r="BH1229" i="8"/>
  <c r="BG1229" i="8"/>
  <c r="BF1229" i="8"/>
  <c r="T1229" i="8"/>
  <c r="R1229" i="8"/>
  <c r="P1229" i="8"/>
  <c r="BI1228" i="8"/>
  <c r="BH1228" i="8"/>
  <c r="BG1228" i="8"/>
  <c r="BF1228" i="8"/>
  <c r="T1228" i="8"/>
  <c r="R1228" i="8"/>
  <c r="P1228" i="8"/>
  <c r="BI1227" i="8"/>
  <c r="BH1227" i="8"/>
  <c r="BG1227" i="8"/>
  <c r="BF1227" i="8"/>
  <c r="T1227" i="8"/>
  <c r="R1227" i="8"/>
  <c r="P1227" i="8"/>
  <c r="BI1225" i="8"/>
  <c r="BH1225" i="8"/>
  <c r="BG1225" i="8"/>
  <c r="BF1225" i="8"/>
  <c r="T1225" i="8"/>
  <c r="R1225" i="8"/>
  <c r="P1225" i="8"/>
  <c r="BI1224" i="8"/>
  <c r="BH1224" i="8"/>
  <c r="BG1224" i="8"/>
  <c r="BF1224" i="8"/>
  <c r="T1224" i="8"/>
  <c r="R1224" i="8"/>
  <c r="P1224" i="8"/>
  <c r="BI1223" i="8"/>
  <c r="BH1223" i="8"/>
  <c r="BG1223" i="8"/>
  <c r="BF1223" i="8"/>
  <c r="T1223" i="8"/>
  <c r="R1223" i="8"/>
  <c r="P1223" i="8"/>
  <c r="BI1222" i="8"/>
  <c r="BH1222" i="8"/>
  <c r="BG1222" i="8"/>
  <c r="BF1222" i="8"/>
  <c r="T1222" i="8"/>
  <c r="R1222" i="8"/>
  <c r="P1222" i="8"/>
  <c r="BI1220" i="8"/>
  <c r="BH1220" i="8"/>
  <c r="BG1220" i="8"/>
  <c r="BF1220" i="8"/>
  <c r="T1220" i="8"/>
  <c r="R1220" i="8"/>
  <c r="P1220" i="8"/>
  <c r="BI1219" i="8"/>
  <c r="BH1219" i="8"/>
  <c r="BG1219" i="8"/>
  <c r="BF1219" i="8"/>
  <c r="T1219" i="8"/>
  <c r="R1219" i="8"/>
  <c r="P1219" i="8"/>
  <c r="BI1217" i="8"/>
  <c r="BH1217" i="8"/>
  <c r="BG1217" i="8"/>
  <c r="BF1217" i="8"/>
  <c r="T1217" i="8"/>
  <c r="R1217" i="8"/>
  <c r="P1217" i="8"/>
  <c r="BI1216" i="8"/>
  <c r="BH1216" i="8"/>
  <c r="BG1216" i="8"/>
  <c r="BF1216" i="8"/>
  <c r="T1216" i="8"/>
  <c r="R1216" i="8"/>
  <c r="P1216" i="8"/>
  <c r="BI1215" i="8"/>
  <c r="BH1215" i="8"/>
  <c r="BG1215" i="8"/>
  <c r="BF1215" i="8"/>
  <c r="T1215" i="8"/>
  <c r="R1215" i="8"/>
  <c r="P1215" i="8"/>
  <c r="BI1213" i="8"/>
  <c r="BH1213" i="8"/>
  <c r="BG1213" i="8"/>
  <c r="BF1213" i="8"/>
  <c r="T1213" i="8"/>
  <c r="R1213" i="8"/>
  <c r="P1213" i="8"/>
  <c r="BI1211" i="8"/>
  <c r="BH1211" i="8"/>
  <c r="BG1211" i="8"/>
  <c r="BF1211" i="8"/>
  <c r="T1211" i="8"/>
  <c r="R1211" i="8"/>
  <c r="P1211" i="8"/>
  <c r="BI1207" i="8"/>
  <c r="BH1207" i="8"/>
  <c r="BG1207" i="8"/>
  <c r="BF1207" i="8"/>
  <c r="T1207" i="8"/>
  <c r="R1207" i="8"/>
  <c r="P1207" i="8"/>
  <c r="BI1206" i="8"/>
  <c r="BH1206" i="8"/>
  <c r="BG1206" i="8"/>
  <c r="BF1206" i="8"/>
  <c r="T1206" i="8"/>
  <c r="R1206" i="8"/>
  <c r="P1206" i="8"/>
  <c r="BI1197" i="8"/>
  <c r="BH1197" i="8"/>
  <c r="BG1197" i="8"/>
  <c r="BF1197" i="8"/>
  <c r="T1197" i="8"/>
  <c r="R1197" i="8"/>
  <c r="P1197" i="8"/>
  <c r="BI1193" i="8"/>
  <c r="BH1193" i="8"/>
  <c r="BG1193" i="8"/>
  <c r="BF1193" i="8"/>
  <c r="T1193" i="8"/>
  <c r="R1193" i="8"/>
  <c r="P1193" i="8"/>
  <c r="BI1191" i="8"/>
  <c r="BH1191" i="8"/>
  <c r="BG1191" i="8"/>
  <c r="BF1191" i="8"/>
  <c r="T1191" i="8"/>
  <c r="R1191" i="8"/>
  <c r="P1191" i="8"/>
  <c r="BI1189" i="8"/>
  <c r="BH1189" i="8"/>
  <c r="BG1189" i="8"/>
  <c r="BF1189" i="8"/>
  <c r="T1189" i="8"/>
  <c r="R1189" i="8"/>
  <c r="P1189" i="8"/>
  <c r="BI1185" i="8"/>
  <c r="BH1185" i="8"/>
  <c r="BG1185" i="8"/>
  <c r="BF1185" i="8"/>
  <c r="T1185" i="8"/>
  <c r="R1185" i="8"/>
  <c r="P1185" i="8"/>
  <c r="BI1183" i="8"/>
  <c r="BH1183" i="8"/>
  <c r="BG1183" i="8"/>
  <c r="BF1183" i="8"/>
  <c r="T1183" i="8"/>
  <c r="R1183" i="8"/>
  <c r="P1183" i="8"/>
  <c r="BI1181" i="8"/>
  <c r="BH1181" i="8"/>
  <c r="BG1181" i="8"/>
  <c r="BF1181" i="8"/>
  <c r="T1181" i="8"/>
  <c r="R1181" i="8"/>
  <c r="P1181" i="8"/>
  <c r="BI1177" i="8"/>
  <c r="BH1177" i="8"/>
  <c r="BG1177" i="8"/>
  <c r="BF1177" i="8"/>
  <c r="T1177" i="8"/>
  <c r="R1177" i="8"/>
  <c r="P1177" i="8"/>
  <c r="BI1175" i="8"/>
  <c r="BH1175" i="8"/>
  <c r="BG1175" i="8"/>
  <c r="BF1175" i="8"/>
  <c r="T1175" i="8"/>
  <c r="R1175" i="8"/>
  <c r="P1175" i="8"/>
  <c r="BI1174" i="8"/>
  <c r="BH1174" i="8"/>
  <c r="BG1174" i="8"/>
  <c r="BF1174" i="8"/>
  <c r="T1174" i="8"/>
  <c r="R1174" i="8"/>
  <c r="P1174" i="8"/>
  <c r="BI1166" i="8"/>
  <c r="BH1166" i="8"/>
  <c r="BG1166" i="8"/>
  <c r="BF1166" i="8"/>
  <c r="T1166" i="8"/>
  <c r="R1166" i="8"/>
  <c r="P1166" i="8"/>
  <c r="BI1161" i="8"/>
  <c r="BH1161" i="8"/>
  <c r="BG1161" i="8"/>
  <c r="BF1161" i="8"/>
  <c r="T1161" i="8"/>
  <c r="R1161" i="8"/>
  <c r="P1161" i="8"/>
  <c r="BI1154" i="8"/>
  <c r="BH1154" i="8"/>
  <c r="BG1154" i="8"/>
  <c r="BF1154" i="8"/>
  <c r="T1154" i="8"/>
  <c r="R1154" i="8"/>
  <c r="P1154" i="8"/>
  <c r="BI1152" i="8"/>
  <c r="BH1152" i="8"/>
  <c r="BG1152" i="8"/>
  <c r="BF1152" i="8"/>
  <c r="T1152" i="8"/>
  <c r="R1152" i="8"/>
  <c r="P1152" i="8"/>
  <c r="BI1148" i="8"/>
  <c r="BH1148" i="8"/>
  <c r="BG1148" i="8"/>
  <c r="BF1148" i="8"/>
  <c r="T1148" i="8"/>
  <c r="R1148" i="8"/>
  <c r="P1148" i="8"/>
  <c r="BI1144" i="8"/>
  <c r="BH1144" i="8"/>
  <c r="BG1144" i="8"/>
  <c r="BF1144" i="8"/>
  <c r="T1144" i="8"/>
  <c r="R1144" i="8"/>
  <c r="P1144" i="8"/>
  <c r="BI1142" i="8"/>
  <c r="BH1142" i="8"/>
  <c r="BG1142" i="8"/>
  <c r="BF1142" i="8"/>
  <c r="T1142" i="8"/>
  <c r="R1142" i="8"/>
  <c r="P1142" i="8"/>
  <c r="BI1140" i="8"/>
  <c r="BH1140" i="8"/>
  <c r="BG1140" i="8"/>
  <c r="BF1140" i="8"/>
  <c r="T1140" i="8"/>
  <c r="R1140" i="8"/>
  <c r="P1140" i="8"/>
  <c r="BI1138" i="8"/>
  <c r="BH1138" i="8"/>
  <c r="BG1138" i="8"/>
  <c r="BF1138" i="8"/>
  <c r="T1138" i="8"/>
  <c r="R1138" i="8"/>
  <c r="P1138" i="8"/>
  <c r="BI1134" i="8"/>
  <c r="BH1134" i="8"/>
  <c r="BG1134" i="8"/>
  <c r="BF1134" i="8"/>
  <c r="T1134" i="8"/>
  <c r="R1134" i="8"/>
  <c r="P1134" i="8"/>
  <c r="BI1127" i="8"/>
  <c r="BH1127" i="8"/>
  <c r="BG1127" i="8"/>
  <c r="BF1127" i="8"/>
  <c r="T1127" i="8"/>
  <c r="R1127" i="8"/>
  <c r="P1127" i="8"/>
  <c r="BI1125" i="8"/>
  <c r="BH1125" i="8"/>
  <c r="BG1125" i="8"/>
  <c r="BF1125" i="8"/>
  <c r="T1125" i="8"/>
  <c r="R1125" i="8"/>
  <c r="P1125" i="8"/>
  <c r="BI1123" i="8"/>
  <c r="BH1123" i="8"/>
  <c r="BG1123" i="8"/>
  <c r="BF1123" i="8"/>
  <c r="T1123" i="8"/>
  <c r="R1123" i="8"/>
  <c r="P1123" i="8"/>
  <c r="BI1119" i="8"/>
  <c r="BH1119" i="8"/>
  <c r="BG1119" i="8"/>
  <c r="BF1119" i="8"/>
  <c r="T1119" i="8"/>
  <c r="R1119" i="8"/>
  <c r="P1119" i="8"/>
  <c r="BI1117" i="8"/>
  <c r="BH1117" i="8"/>
  <c r="BG1117" i="8"/>
  <c r="BF1117" i="8"/>
  <c r="T1117" i="8"/>
  <c r="R1117" i="8"/>
  <c r="P1117" i="8"/>
  <c r="BI1115" i="8"/>
  <c r="BH1115" i="8"/>
  <c r="BG1115" i="8"/>
  <c r="BF1115" i="8"/>
  <c r="T1115" i="8"/>
  <c r="R1115" i="8"/>
  <c r="P1115" i="8"/>
  <c r="BI1113" i="8"/>
  <c r="BH1113" i="8"/>
  <c r="BG1113" i="8"/>
  <c r="BF1113" i="8"/>
  <c r="T1113" i="8"/>
  <c r="R1113" i="8"/>
  <c r="P1113" i="8"/>
  <c r="BI1112" i="8"/>
  <c r="BH1112" i="8"/>
  <c r="BG1112" i="8"/>
  <c r="BF1112" i="8"/>
  <c r="T1112" i="8"/>
  <c r="R1112" i="8"/>
  <c r="P1112" i="8"/>
  <c r="BI1110" i="8"/>
  <c r="BH1110" i="8"/>
  <c r="BG1110" i="8"/>
  <c r="BF1110" i="8"/>
  <c r="T1110" i="8"/>
  <c r="R1110" i="8"/>
  <c r="P1110" i="8"/>
  <c r="BI1109" i="8"/>
  <c r="BH1109" i="8"/>
  <c r="BG1109" i="8"/>
  <c r="BF1109" i="8"/>
  <c r="T1109" i="8"/>
  <c r="R1109" i="8"/>
  <c r="P1109" i="8"/>
  <c r="BI1107" i="8"/>
  <c r="BH1107" i="8"/>
  <c r="BG1107" i="8"/>
  <c r="BF1107" i="8"/>
  <c r="T1107" i="8"/>
  <c r="R1107" i="8"/>
  <c r="P1107" i="8"/>
  <c r="BI1106" i="8"/>
  <c r="BH1106" i="8"/>
  <c r="BG1106" i="8"/>
  <c r="BF1106" i="8"/>
  <c r="T1106" i="8"/>
  <c r="R1106" i="8"/>
  <c r="P1106" i="8"/>
  <c r="BI1104" i="8"/>
  <c r="BH1104" i="8"/>
  <c r="BG1104" i="8"/>
  <c r="BF1104" i="8"/>
  <c r="T1104" i="8"/>
  <c r="R1104" i="8"/>
  <c r="P1104" i="8"/>
  <c r="BI1102" i="8"/>
  <c r="BH1102" i="8"/>
  <c r="BG1102" i="8"/>
  <c r="BF1102" i="8"/>
  <c r="T1102" i="8"/>
  <c r="R1102" i="8"/>
  <c r="P1102" i="8"/>
  <c r="BI1100" i="8"/>
  <c r="BH1100" i="8"/>
  <c r="BG1100" i="8"/>
  <c r="BF1100" i="8"/>
  <c r="T1100" i="8"/>
  <c r="R1100" i="8"/>
  <c r="P1100" i="8"/>
  <c r="BI1096" i="8"/>
  <c r="BH1096" i="8"/>
  <c r="BG1096" i="8"/>
  <c r="BF1096" i="8"/>
  <c r="T1096" i="8"/>
  <c r="R1096" i="8"/>
  <c r="P1096" i="8"/>
  <c r="BI1091" i="8"/>
  <c r="BH1091" i="8"/>
  <c r="BG1091" i="8"/>
  <c r="BF1091" i="8"/>
  <c r="T1091" i="8"/>
  <c r="R1091" i="8"/>
  <c r="P1091" i="8"/>
  <c r="BI1089" i="8"/>
  <c r="BH1089" i="8"/>
  <c r="BG1089" i="8"/>
  <c r="BF1089" i="8"/>
  <c r="T1089" i="8"/>
  <c r="R1089" i="8"/>
  <c r="P1089" i="8"/>
  <c r="BI1087" i="8"/>
  <c r="BH1087" i="8"/>
  <c r="BG1087" i="8"/>
  <c r="BF1087" i="8"/>
  <c r="T1087" i="8"/>
  <c r="R1087" i="8"/>
  <c r="P1087" i="8"/>
  <c r="BI1085" i="8"/>
  <c r="BH1085" i="8"/>
  <c r="BG1085" i="8"/>
  <c r="BF1085" i="8"/>
  <c r="T1085" i="8"/>
  <c r="R1085" i="8"/>
  <c r="P1085" i="8"/>
  <c r="BI1083" i="8"/>
  <c r="BH1083" i="8"/>
  <c r="BG1083" i="8"/>
  <c r="BF1083" i="8"/>
  <c r="T1083" i="8"/>
  <c r="R1083" i="8"/>
  <c r="P1083" i="8"/>
  <c r="BI1081" i="8"/>
  <c r="BH1081" i="8"/>
  <c r="BG1081" i="8"/>
  <c r="BF1081" i="8"/>
  <c r="T1081" i="8"/>
  <c r="R1081" i="8"/>
  <c r="P1081" i="8"/>
  <c r="BI1074" i="8"/>
  <c r="BH1074" i="8"/>
  <c r="BG1074" i="8"/>
  <c r="BF1074" i="8"/>
  <c r="T1074" i="8"/>
  <c r="R1074" i="8"/>
  <c r="P1074" i="8"/>
  <c r="BI1070" i="8"/>
  <c r="BH1070" i="8"/>
  <c r="BG1070" i="8"/>
  <c r="BF1070" i="8"/>
  <c r="T1070" i="8"/>
  <c r="R1070" i="8"/>
  <c r="P1070" i="8"/>
  <c r="BI1066" i="8"/>
  <c r="BH1066" i="8"/>
  <c r="BG1066" i="8"/>
  <c r="BF1066" i="8"/>
  <c r="T1066" i="8"/>
  <c r="R1066" i="8"/>
  <c r="P1066" i="8"/>
  <c r="BI1064" i="8"/>
  <c r="BH1064" i="8"/>
  <c r="BG1064" i="8"/>
  <c r="BF1064" i="8"/>
  <c r="T1064" i="8"/>
  <c r="R1064" i="8"/>
  <c r="P1064" i="8"/>
  <c r="BI1059" i="8"/>
  <c r="BH1059" i="8"/>
  <c r="BG1059" i="8"/>
  <c r="BF1059" i="8"/>
  <c r="T1059" i="8"/>
  <c r="R1059" i="8"/>
  <c r="P1059" i="8"/>
  <c r="BI1055" i="8"/>
  <c r="BH1055" i="8"/>
  <c r="BG1055" i="8"/>
  <c r="BF1055" i="8"/>
  <c r="T1055" i="8"/>
  <c r="R1055" i="8"/>
  <c r="P1055" i="8"/>
  <c r="BI1049" i="8"/>
  <c r="BH1049" i="8"/>
  <c r="BG1049" i="8"/>
  <c r="BF1049" i="8"/>
  <c r="T1049" i="8"/>
  <c r="R1049" i="8"/>
  <c r="P1049" i="8"/>
  <c r="BI1045" i="8"/>
  <c r="BH1045" i="8"/>
  <c r="BG1045" i="8"/>
  <c r="BF1045" i="8"/>
  <c r="T1045" i="8"/>
  <c r="R1045" i="8"/>
  <c r="P1045" i="8"/>
  <c r="BI1035" i="8"/>
  <c r="BH1035" i="8"/>
  <c r="BG1035" i="8"/>
  <c r="BF1035" i="8"/>
  <c r="T1035" i="8"/>
  <c r="R1035" i="8"/>
  <c r="P1035" i="8"/>
  <c r="BI1033" i="8"/>
  <c r="BH1033" i="8"/>
  <c r="BG1033" i="8"/>
  <c r="BF1033" i="8"/>
  <c r="T1033" i="8"/>
  <c r="R1033" i="8"/>
  <c r="P1033" i="8"/>
  <c r="BI1031" i="8"/>
  <c r="BH1031" i="8"/>
  <c r="BG1031" i="8"/>
  <c r="BF1031" i="8"/>
  <c r="T1031" i="8"/>
  <c r="R1031" i="8"/>
  <c r="P1031" i="8"/>
  <c r="BI1027" i="8"/>
  <c r="BH1027" i="8"/>
  <c r="BG1027" i="8"/>
  <c r="BF1027" i="8"/>
  <c r="T1027" i="8"/>
  <c r="R1027" i="8"/>
  <c r="P1027" i="8"/>
  <c r="BI1025" i="8"/>
  <c r="BH1025" i="8"/>
  <c r="BG1025" i="8"/>
  <c r="BF1025" i="8"/>
  <c r="T1025" i="8"/>
  <c r="R1025" i="8"/>
  <c r="P1025" i="8"/>
  <c r="BI1024" i="8"/>
  <c r="BH1024" i="8"/>
  <c r="BG1024" i="8"/>
  <c r="BF1024" i="8"/>
  <c r="T1024" i="8"/>
  <c r="R1024" i="8"/>
  <c r="P1024" i="8"/>
  <c r="BI1022" i="8"/>
  <c r="BH1022" i="8"/>
  <c r="BG1022" i="8"/>
  <c r="BF1022" i="8"/>
  <c r="T1022" i="8"/>
  <c r="R1022" i="8"/>
  <c r="P1022" i="8"/>
  <c r="BI1020" i="8"/>
  <c r="BH1020" i="8"/>
  <c r="BG1020" i="8"/>
  <c r="BF1020" i="8"/>
  <c r="T1020" i="8"/>
  <c r="R1020" i="8"/>
  <c r="P1020" i="8"/>
  <c r="BI1018" i="8"/>
  <c r="BH1018" i="8"/>
  <c r="BG1018" i="8"/>
  <c r="BF1018" i="8"/>
  <c r="T1018" i="8"/>
  <c r="R1018" i="8"/>
  <c r="P1018" i="8"/>
  <c r="BI1016" i="8"/>
  <c r="BH1016" i="8"/>
  <c r="BG1016" i="8"/>
  <c r="BF1016" i="8"/>
  <c r="T1016" i="8"/>
  <c r="R1016" i="8"/>
  <c r="P1016" i="8"/>
  <c r="BI1015" i="8"/>
  <c r="BH1015" i="8"/>
  <c r="BG1015" i="8"/>
  <c r="BF1015" i="8"/>
  <c r="T1015" i="8"/>
  <c r="R1015" i="8"/>
  <c r="P1015" i="8"/>
  <c r="BI1014" i="8"/>
  <c r="BH1014" i="8"/>
  <c r="BG1014" i="8"/>
  <c r="BF1014" i="8"/>
  <c r="T1014" i="8"/>
  <c r="R1014" i="8"/>
  <c r="P1014" i="8"/>
  <c r="BI1012" i="8"/>
  <c r="BH1012" i="8"/>
  <c r="BG1012" i="8"/>
  <c r="BF1012" i="8"/>
  <c r="T1012" i="8"/>
  <c r="R1012" i="8"/>
  <c r="P1012" i="8"/>
  <c r="BI1010" i="8"/>
  <c r="BH1010" i="8"/>
  <c r="BG1010" i="8"/>
  <c r="BF1010" i="8"/>
  <c r="T1010" i="8"/>
  <c r="R1010" i="8"/>
  <c r="P1010" i="8"/>
  <c r="BI1008" i="8"/>
  <c r="BH1008" i="8"/>
  <c r="BG1008" i="8"/>
  <c r="BF1008" i="8"/>
  <c r="T1008" i="8"/>
  <c r="R1008" i="8"/>
  <c r="P1008" i="8"/>
  <c r="BI1003" i="8"/>
  <c r="BH1003" i="8"/>
  <c r="BG1003" i="8"/>
  <c r="BF1003" i="8"/>
  <c r="T1003" i="8"/>
  <c r="R1003" i="8"/>
  <c r="P1003" i="8"/>
  <c r="BI1001" i="8"/>
  <c r="BH1001" i="8"/>
  <c r="BG1001" i="8"/>
  <c r="BF1001" i="8"/>
  <c r="T1001" i="8"/>
  <c r="R1001" i="8"/>
  <c r="P1001" i="8"/>
  <c r="BI996" i="8"/>
  <c r="BH996" i="8"/>
  <c r="BG996" i="8"/>
  <c r="BF996" i="8"/>
  <c r="T996" i="8"/>
  <c r="R996" i="8"/>
  <c r="P996" i="8"/>
  <c r="BI994" i="8"/>
  <c r="BH994" i="8"/>
  <c r="BG994" i="8"/>
  <c r="BF994" i="8"/>
  <c r="T994" i="8"/>
  <c r="R994" i="8"/>
  <c r="P994" i="8"/>
  <c r="BI992" i="8"/>
  <c r="BH992" i="8"/>
  <c r="BG992" i="8"/>
  <c r="BF992" i="8"/>
  <c r="T992" i="8"/>
  <c r="R992" i="8"/>
  <c r="P992" i="8"/>
  <c r="BI990" i="8"/>
  <c r="BH990" i="8"/>
  <c r="BG990" i="8"/>
  <c r="BF990" i="8"/>
  <c r="T990" i="8"/>
  <c r="R990" i="8"/>
  <c r="P990" i="8"/>
  <c r="BI988" i="8"/>
  <c r="BH988" i="8"/>
  <c r="BG988" i="8"/>
  <c r="BF988" i="8"/>
  <c r="T988" i="8"/>
  <c r="R988" i="8"/>
  <c r="P988" i="8"/>
  <c r="BI986" i="8"/>
  <c r="BH986" i="8"/>
  <c r="BG986" i="8"/>
  <c r="BF986" i="8"/>
  <c r="T986" i="8"/>
  <c r="R986" i="8"/>
  <c r="P986" i="8"/>
  <c r="BI982" i="8"/>
  <c r="BH982" i="8"/>
  <c r="BG982" i="8"/>
  <c r="BF982" i="8"/>
  <c r="T982" i="8"/>
  <c r="R982" i="8"/>
  <c r="P982" i="8"/>
  <c r="BI980" i="8"/>
  <c r="BH980" i="8"/>
  <c r="BG980" i="8"/>
  <c r="BF980" i="8"/>
  <c r="T980" i="8"/>
  <c r="R980" i="8"/>
  <c r="P980" i="8"/>
  <c r="BI979" i="8"/>
  <c r="BH979" i="8"/>
  <c r="BG979" i="8"/>
  <c r="BF979" i="8"/>
  <c r="T979" i="8"/>
  <c r="R979" i="8"/>
  <c r="P979" i="8"/>
  <c r="BI977" i="8"/>
  <c r="BH977" i="8"/>
  <c r="BG977" i="8"/>
  <c r="BF977" i="8"/>
  <c r="T977" i="8"/>
  <c r="R977" i="8"/>
  <c r="P977" i="8"/>
  <c r="BI975" i="8"/>
  <c r="BH975" i="8"/>
  <c r="BG975" i="8"/>
  <c r="BF975" i="8"/>
  <c r="T975" i="8"/>
  <c r="R975" i="8"/>
  <c r="P975" i="8"/>
  <c r="BI973" i="8"/>
  <c r="BH973" i="8"/>
  <c r="BG973" i="8"/>
  <c r="BF973" i="8"/>
  <c r="T973" i="8"/>
  <c r="R973" i="8"/>
  <c r="P973" i="8"/>
  <c r="BI971" i="8"/>
  <c r="BH971" i="8"/>
  <c r="BG971" i="8"/>
  <c r="BF971" i="8"/>
  <c r="T971" i="8"/>
  <c r="R971" i="8"/>
  <c r="P971" i="8"/>
  <c r="BI969" i="8"/>
  <c r="BH969" i="8"/>
  <c r="BG969" i="8"/>
  <c r="BF969" i="8"/>
  <c r="T969" i="8"/>
  <c r="R969" i="8"/>
  <c r="P969" i="8"/>
  <c r="BI967" i="8"/>
  <c r="BH967" i="8"/>
  <c r="BG967" i="8"/>
  <c r="BF967" i="8"/>
  <c r="T967" i="8"/>
  <c r="R967" i="8"/>
  <c r="P967" i="8"/>
  <c r="BI965" i="8"/>
  <c r="BH965" i="8"/>
  <c r="BG965" i="8"/>
  <c r="BF965" i="8"/>
  <c r="T965" i="8"/>
  <c r="R965" i="8"/>
  <c r="P965" i="8"/>
  <c r="BI959" i="8"/>
  <c r="BH959" i="8"/>
  <c r="BG959" i="8"/>
  <c r="BF959" i="8"/>
  <c r="T959" i="8"/>
  <c r="R959" i="8"/>
  <c r="P959" i="8"/>
  <c r="BI953" i="8"/>
  <c r="BH953" i="8"/>
  <c r="BG953" i="8"/>
  <c r="BF953" i="8"/>
  <c r="T953" i="8"/>
  <c r="R953" i="8"/>
  <c r="P953" i="8"/>
  <c r="BI952" i="8"/>
  <c r="BH952" i="8"/>
  <c r="BG952" i="8"/>
  <c r="BF952" i="8"/>
  <c r="T952" i="8"/>
  <c r="R952" i="8"/>
  <c r="P952" i="8"/>
  <c r="BI951" i="8"/>
  <c r="BH951" i="8"/>
  <c r="BG951" i="8"/>
  <c r="BF951" i="8"/>
  <c r="T951" i="8"/>
  <c r="R951" i="8"/>
  <c r="P951" i="8"/>
  <c r="BI950" i="8"/>
  <c r="BH950" i="8"/>
  <c r="BG950" i="8"/>
  <c r="BF950" i="8"/>
  <c r="T950" i="8"/>
  <c r="R950" i="8"/>
  <c r="P950" i="8"/>
  <c r="BI949" i="8"/>
  <c r="BH949" i="8"/>
  <c r="BG949" i="8"/>
  <c r="BF949" i="8"/>
  <c r="T949" i="8"/>
  <c r="R949" i="8"/>
  <c r="P949" i="8"/>
  <c r="BI948" i="8"/>
  <c r="BH948" i="8"/>
  <c r="BG948" i="8"/>
  <c r="BF948" i="8"/>
  <c r="T948" i="8"/>
  <c r="R948" i="8"/>
  <c r="P948" i="8"/>
  <c r="BI947" i="8"/>
  <c r="BH947" i="8"/>
  <c r="BG947" i="8"/>
  <c r="BF947" i="8"/>
  <c r="T947" i="8"/>
  <c r="R947" i="8"/>
  <c r="P947" i="8"/>
  <c r="BI946" i="8"/>
  <c r="BH946" i="8"/>
  <c r="BG946" i="8"/>
  <c r="BF946" i="8"/>
  <c r="T946" i="8"/>
  <c r="R946" i="8"/>
  <c r="P946" i="8"/>
  <c r="BI945" i="8"/>
  <c r="BH945" i="8"/>
  <c r="BG945" i="8"/>
  <c r="BF945" i="8"/>
  <c r="T945" i="8"/>
  <c r="R945" i="8"/>
  <c r="P945" i="8"/>
  <c r="BI944" i="8"/>
  <c r="BH944" i="8"/>
  <c r="BG944" i="8"/>
  <c r="BF944" i="8"/>
  <c r="T944" i="8"/>
  <c r="R944" i="8"/>
  <c r="P944" i="8"/>
  <c r="BI943" i="8"/>
  <c r="BH943" i="8"/>
  <c r="BG943" i="8"/>
  <c r="BF943" i="8"/>
  <c r="T943" i="8"/>
  <c r="R943" i="8"/>
  <c r="P943" i="8"/>
  <c r="BI942" i="8"/>
  <c r="BH942" i="8"/>
  <c r="BG942" i="8"/>
  <c r="BF942" i="8"/>
  <c r="T942" i="8"/>
  <c r="R942" i="8"/>
  <c r="P942" i="8"/>
  <c r="BI940" i="8"/>
  <c r="BH940" i="8"/>
  <c r="BG940" i="8"/>
  <c r="BF940" i="8"/>
  <c r="T940" i="8"/>
  <c r="R940" i="8"/>
  <c r="P940" i="8"/>
  <c r="BI934" i="8"/>
  <c r="BH934" i="8"/>
  <c r="BG934" i="8"/>
  <c r="BF934" i="8"/>
  <c r="T934" i="8"/>
  <c r="R934" i="8"/>
  <c r="P934" i="8"/>
  <c r="BI932" i="8"/>
  <c r="BH932" i="8"/>
  <c r="BG932" i="8"/>
  <c r="BF932" i="8"/>
  <c r="T932" i="8"/>
  <c r="R932" i="8"/>
  <c r="P932" i="8"/>
  <c r="BI929" i="8"/>
  <c r="BH929" i="8"/>
  <c r="BG929" i="8"/>
  <c r="BF929" i="8"/>
  <c r="T929" i="8"/>
  <c r="R929" i="8"/>
  <c r="P929" i="8"/>
  <c r="BI927" i="8"/>
  <c r="BH927" i="8"/>
  <c r="BG927" i="8"/>
  <c r="BF927" i="8"/>
  <c r="T927" i="8"/>
  <c r="R927" i="8"/>
  <c r="P927" i="8"/>
  <c r="BI924" i="8"/>
  <c r="BH924" i="8"/>
  <c r="BG924" i="8"/>
  <c r="BF924" i="8"/>
  <c r="T924" i="8"/>
  <c r="R924" i="8"/>
  <c r="P924" i="8"/>
  <c r="BI922" i="8"/>
  <c r="BH922" i="8"/>
  <c r="BG922" i="8"/>
  <c r="BF922" i="8"/>
  <c r="T922" i="8"/>
  <c r="R922" i="8"/>
  <c r="P922" i="8"/>
  <c r="BI921" i="8"/>
  <c r="BH921" i="8"/>
  <c r="BG921" i="8"/>
  <c r="BF921" i="8"/>
  <c r="T921" i="8"/>
  <c r="R921" i="8"/>
  <c r="P921" i="8"/>
  <c r="BI917" i="8"/>
  <c r="BH917" i="8"/>
  <c r="BG917" i="8"/>
  <c r="BF917" i="8"/>
  <c r="T917" i="8"/>
  <c r="R917" i="8"/>
  <c r="P917" i="8"/>
  <c r="BI916" i="8"/>
  <c r="BH916" i="8"/>
  <c r="BG916" i="8"/>
  <c r="BF916" i="8"/>
  <c r="T916" i="8"/>
  <c r="R916" i="8"/>
  <c r="P916" i="8"/>
  <c r="BI913" i="8"/>
  <c r="BH913" i="8"/>
  <c r="BG913" i="8"/>
  <c r="BF913" i="8"/>
  <c r="T913" i="8"/>
  <c r="R913" i="8"/>
  <c r="P913" i="8"/>
  <c r="BI910" i="8"/>
  <c r="BH910" i="8"/>
  <c r="BG910" i="8"/>
  <c r="BF910" i="8"/>
  <c r="T910" i="8"/>
  <c r="R910" i="8"/>
  <c r="P910" i="8"/>
  <c r="BI907" i="8"/>
  <c r="BH907" i="8"/>
  <c r="BG907" i="8"/>
  <c r="BF907" i="8"/>
  <c r="T907" i="8"/>
  <c r="R907" i="8"/>
  <c r="P907" i="8"/>
  <c r="BI906" i="8"/>
  <c r="BH906" i="8"/>
  <c r="BG906" i="8"/>
  <c r="BF906" i="8"/>
  <c r="T906" i="8"/>
  <c r="R906" i="8"/>
  <c r="P906" i="8"/>
  <c r="BI904" i="8"/>
  <c r="BH904" i="8"/>
  <c r="BG904" i="8"/>
  <c r="BF904" i="8"/>
  <c r="T904" i="8"/>
  <c r="R904" i="8"/>
  <c r="P904" i="8"/>
  <c r="BI902" i="8"/>
  <c r="BH902" i="8"/>
  <c r="BG902" i="8"/>
  <c r="BF902" i="8"/>
  <c r="T902" i="8"/>
  <c r="R902" i="8"/>
  <c r="P902" i="8"/>
  <c r="BI898" i="8"/>
  <c r="BH898" i="8"/>
  <c r="BG898" i="8"/>
  <c r="BF898" i="8"/>
  <c r="T898" i="8"/>
  <c r="R898" i="8"/>
  <c r="P898" i="8"/>
  <c r="BI895" i="8"/>
  <c r="BH895" i="8"/>
  <c r="BG895" i="8"/>
  <c r="BF895" i="8"/>
  <c r="T895" i="8"/>
  <c r="R895" i="8"/>
  <c r="P895" i="8"/>
  <c r="BI890" i="8"/>
  <c r="BH890" i="8"/>
  <c r="BG890" i="8"/>
  <c r="BF890" i="8"/>
  <c r="T890" i="8"/>
  <c r="R890" i="8"/>
  <c r="P890" i="8"/>
  <c r="BI889" i="8"/>
  <c r="BH889" i="8"/>
  <c r="BG889" i="8"/>
  <c r="BF889" i="8"/>
  <c r="T889" i="8"/>
  <c r="R889" i="8"/>
  <c r="P889" i="8"/>
  <c r="BI887" i="8"/>
  <c r="BH887" i="8"/>
  <c r="BG887" i="8"/>
  <c r="BF887" i="8"/>
  <c r="T887" i="8"/>
  <c r="R887" i="8"/>
  <c r="P887" i="8"/>
  <c r="BI885" i="8"/>
  <c r="BH885" i="8"/>
  <c r="BG885" i="8"/>
  <c r="BF885" i="8"/>
  <c r="T885" i="8"/>
  <c r="R885" i="8"/>
  <c r="P885" i="8"/>
  <c r="BI883" i="8"/>
  <c r="BH883" i="8"/>
  <c r="BG883" i="8"/>
  <c r="BF883" i="8"/>
  <c r="T883" i="8"/>
  <c r="R883" i="8"/>
  <c r="P883" i="8"/>
  <c r="BI881" i="8"/>
  <c r="BH881" i="8"/>
  <c r="BG881" i="8"/>
  <c r="BF881" i="8"/>
  <c r="T881" i="8"/>
  <c r="R881" i="8"/>
  <c r="P881" i="8"/>
  <c r="BI879" i="8"/>
  <c r="BH879" i="8"/>
  <c r="BG879" i="8"/>
  <c r="BF879" i="8"/>
  <c r="T879" i="8"/>
  <c r="R879" i="8"/>
  <c r="P879" i="8"/>
  <c r="BI877" i="8"/>
  <c r="BH877" i="8"/>
  <c r="BG877" i="8"/>
  <c r="BF877" i="8"/>
  <c r="T877" i="8"/>
  <c r="R877" i="8"/>
  <c r="P877" i="8"/>
  <c r="BI875" i="8"/>
  <c r="BH875" i="8"/>
  <c r="BG875" i="8"/>
  <c r="BF875" i="8"/>
  <c r="T875" i="8"/>
  <c r="R875" i="8"/>
  <c r="P875" i="8"/>
  <c r="BI873" i="8"/>
  <c r="BH873" i="8"/>
  <c r="BG873" i="8"/>
  <c r="BF873" i="8"/>
  <c r="T873" i="8"/>
  <c r="R873" i="8"/>
  <c r="P873" i="8"/>
  <c r="BI872" i="8"/>
  <c r="BH872" i="8"/>
  <c r="BG872" i="8"/>
  <c r="BF872" i="8"/>
  <c r="T872" i="8"/>
  <c r="R872" i="8"/>
  <c r="P872" i="8"/>
  <c r="BI867" i="8"/>
  <c r="BH867" i="8"/>
  <c r="BG867" i="8"/>
  <c r="BF867" i="8"/>
  <c r="T867" i="8"/>
  <c r="R867" i="8"/>
  <c r="P867" i="8"/>
  <c r="BI866" i="8"/>
  <c r="BH866" i="8"/>
  <c r="BG866" i="8"/>
  <c r="BF866" i="8"/>
  <c r="T866" i="8"/>
  <c r="R866" i="8"/>
  <c r="P866" i="8"/>
  <c r="BI864" i="8"/>
  <c r="BH864" i="8"/>
  <c r="BG864" i="8"/>
  <c r="BF864" i="8"/>
  <c r="T864" i="8"/>
  <c r="R864" i="8"/>
  <c r="P864" i="8"/>
  <c r="BI862" i="8"/>
  <c r="BH862" i="8"/>
  <c r="BG862" i="8"/>
  <c r="BF862" i="8"/>
  <c r="T862" i="8"/>
  <c r="R862" i="8"/>
  <c r="P862" i="8"/>
  <c r="BI859" i="8"/>
  <c r="BH859" i="8"/>
  <c r="BG859" i="8"/>
  <c r="BF859" i="8"/>
  <c r="T859" i="8"/>
  <c r="R859" i="8"/>
  <c r="P859" i="8"/>
  <c r="BI856" i="8"/>
  <c r="BH856" i="8"/>
  <c r="BG856" i="8"/>
  <c r="BF856" i="8"/>
  <c r="T856" i="8"/>
  <c r="R856" i="8"/>
  <c r="P856" i="8"/>
  <c r="BI855" i="8"/>
  <c r="BH855" i="8"/>
  <c r="BG855" i="8"/>
  <c r="BF855" i="8"/>
  <c r="T855" i="8"/>
  <c r="R855" i="8"/>
  <c r="P855" i="8"/>
  <c r="BI853" i="8"/>
  <c r="BH853" i="8"/>
  <c r="BG853" i="8"/>
  <c r="BF853" i="8"/>
  <c r="T853" i="8"/>
  <c r="R853" i="8"/>
  <c r="P853" i="8"/>
  <c r="BI851" i="8"/>
  <c r="BH851" i="8"/>
  <c r="BG851" i="8"/>
  <c r="BF851" i="8"/>
  <c r="T851" i="8"/>
  <c r="R851" i="8"/>
  <c r="P851" i="8"/>
  <c r="BI847" i="8"/>
  <c r="BH847" i="8"/>
  <c r="BG847" i="8"/>
  <c r="BF847" i="8"/>
  <c r="T847" i="8"/>
  <c r="R847" i="8"/>
  <c r="P847" i="8"/>
  <c r="BI845" i="8"/>
  <c r="BH845" i="8"/>
  <c r="BG845" i="8"/>
  <c r="BF845" i="8"/>
  <c r="T845" i="8"/>
  <c r="R845" i="8"/>
  <c r="P845" i="8"/>
  <c r="BI841" i="8"/>
  <c r="BH841" i="8"/>
  <c r="BG841" i="8"/>
  <c r="BF841" i="8"/>
  <c r="T841" i="8"/>
  <c r="R841" i="8"/>
  <c r="P841" i="8"/>
  <c r="BI839" i="8"/>
  <c r="BH839" i="8"/>
  <c r="BG839" i="8"/>
  <c r="BF839" i="8"/>
  <c r="T839" i="8"/>
  <c r="R839" i="8"/>
  <c r="P839" i="8"/>
  <c r="BI837" i="8"/>
  <c r="BH837" i="8"/>
  <c r="BG837" i="8"/>
  <c r="BF837" i="8"/>
  <c r="T837" i="8"/>
  <c r="R837" i="8"/>
  <c r="P837" i="8"/>
  <c r="BI835" i="8"/>
  <c r="BH835" i="8"/>
  <c r="BG835" i="8"/>
  <c r="BF835" i="8"/>
  <c r="T835" i="8"/>
  <c r="R835" i="8"/>
  <c r="P835" i="8"/>
  <c r="BI833" i="8"/>
  <c r="BH833" i="8"/>
  <c r="BG833" i="8"/>
  <c r="BF833" i="8"/>
  <c r="T833" i="8"/>
  <c r="R833" i="8"/>
  <c r="P833" i="8"/>
  <c r="BI827" i="8"/>
  <c r="BH827" i="8"/>
  <c r="BG827" i="8"/>
  <c r="BF827" i="8"/>
  <c r="T827" i="8"/>
  <c r="R827" i="8"/>
  <c r="P827" i="8"/>
  <c r="BI825" i="8"/>
  <c r="BH825" i="8"/>
  <c r="BG825" i="8"/>
  <c r="BF825" i="8"/>
  <c r="T825" i="8"/>
  <c r="R825" i="8"/>
  <c r="P825" i="8"/>
  <c r="BI822" i="8"/>
  <c r="BH822" i="8"/>
  <c r="BG822" i="8"/>
  <c r="BF822" i="8"/>
  <c r="T822" i="8"/>
  <c r="R822" i="8"/>
  <c r="P822" i="8"/>
  <c r="BI821" i="8"/>
  <c r="BH821" i="8"/>
  <c r="BG821" i="8"/>
  <c r="BF821" i="8"/>
  <c r="T821" i="8"/>
  <c r="R821" i="8"/>
  <c r="P821" i="8"/>
  <c r="BI819" i="8"/>
  <c r="BH819" i="8"/>
  <c r="BG819" i="8"/>
  <c r="BF819" i="8"/>
  <c r="T819" i="8"/>
  <c r="R819" i="8"/>
  <c r="P819" i="8"/>
  <c r="BI817" i="8"/>
  <c r="BH817" i="8"/>
  <c r="BG817" i="8"/>
  <c r="BF817" i="8"/>
  <c r="T817" i="8"/>
  <c r="R817" i="8"/>
  <c r="P817" i="8"/>
  <c r="BI813" i="8"/>
  <c r="BH813" i="8"/>
  <c r="BG813" i="8"/>
  <c r="BF813" i="8"/>
  <c r="T813" i="8"/>
  <c r="R813" i="8"/>
  <c r="P813" i="8"/>
  <c r="BI810" i="8"/>
  <c r="BH810" i="8"/>
  <c r="BG810" i="8"/>
  <c r="BF810" i="8"/>
  <c r="T810" i="8"/>
  <c r="R810" i="8"/>
  <c r="P810" i="8"/>
  <c r="BI805" i="8"/>
  <c r="BH805" i="8"/>
  <c r="BG805" i="8"/>
  <c r="BF805" i="8"/>
  <c r="T805" i="8"/>
  <c r="R805" i="8"/>
  <c r="P805" i="8"/>
  <c r="BI802" i="8"/>
  <c r="BH802" i="8"/>
  <c r="BG802" i="8"/>
  <c r="BF802" i="8"/>
  <c r="T802" i="8"/>
  <c r="R802" i="8"/>
  <c r="P802" i="8"/>
  <c r="BI799" i="8"/>
  <c r="BH799" i="8"/>
  <c r="BG799" i="8"/>
  <c r="BF799" i="8"/>
  <c r="T799" i="8"/>
  <c r="R799" i="8"/>
  <c r="P799" i="8"/>
  <c r="BI798" i="8"/>
  <c r="BH798" i="8"/>
  <c r="BG798" i="8"/>
  <c r="BF798" i="8"/>
  <c r="T798" i="8"/>
  <c r="R798" i="8"/>
  <c r="P798" i="8"/>
  <c r="BI796" i="8"/>
  <c r="BH796" i="8"/>
  <c r="BG796" i="8"/>
  <c r="BF796" i="8"/>
  <c r="T796" i="8"/>
  <c r="R796" i="8"/>
  <c r="P796" i="8"/>
  <c r="BI792" i="8"/>
  <c r="BH792" i="8"/>
  <c r="BG792" i="8"/>
  <c r="BF792" i="8"/>
  <c r="T792" i="8"/>
  <c r="R792" i="8"/>
  <c r="P792" i="8"/>
  <c r="BI790" i="8"/>
  <c r="BH790" i="8"/>
  <c r="BG790" i="8"/>
  <c r="BF790" i="8"/>
  <c r="T790" i="8"/>
  <c r="R790" i="8"/>
  <c r="P790" i="8"/>
  <c r="BI788" i="8"/>
  <c r="BH788" i="8"/>
  <c r="BG788" i="8"/>
  <c r="BF788" i="8"/>
  <c r="T788" i="8"/>
  <c r="R788" i="8"/>
  <c r="P788" i="8"/>
  <c r="BI784" i="8"/>
  <c r="BH784" i="8"/>
  <c r="BG784" i="8"/>
  <c r="BF784" i="8"/>
  <c r="T784" i="8"/>
  <c r="R784" i="8"/>
  <c r="P784" i="8"/>
  <c r="BI782" i="8"/>
  <c r="BH782" i="8"/>
  <c r="BG782" i="8"/>
  <c r="BF782" i="8"/>
  <c r="T782" i="8"/>
  <c r="R782" i="8"/>
  <c r="P782" i="8"/>
  <c r="BI780" i="8"/>
  <c r="BH780" i="8"/>
  <c r="BG780" i="8"/>
  <c r="BF780" i="8"/>
  <c r="T780" i="8"/>
  <c r="R780" i="8"/>
  <c r="P780" i="8"/>
  <c r="BI777" i="8"/>
  <c r="BH777" i="8"/>
  <c r="BG777" i="8"/>
  <c r="BF777" i="8"/>
  <c r="T777" i="8"/>
  <c r="T776" i="8" s="1"/>
  <c r="R777" i="8"/>
  <c r="R776" i="8" s="1"/>
  <c r="P777" i="8"/>
  <c r="P776" i="8" s="1"/>
  <c r="BI775" i="8"/>
  <c r="BH775" i="8"/>
  <c r="BG775" i="8"/>
  <c r="BF775" i="8"/>
  <c r="T775" i="8"/>
  <c r="R775" i="8"/>
  <c r="P775" i="8"/>
  <c r="BI773" i="8"/>
  <c r="BH773" i="8"/>
  <c r="BG773" i="8"/>
  <c r="BF773" i="8"/>
  <c r="T773" i="8"/>
  <c r="R773" i="8"/>
  <c r="P773" i="8"/>
  <c r="BI772" i="8"/>
  <c r="BH772" i="8"/>
  <c r="BG772" i="8"/>
  <c r="BF772" i="8"/>
  <c r="T772" i="8"/>
  <c r="R772" i="8"/>
  <c r="P772" i="8"/>
  <c r="BI771" i="8"/>
  <c r="BH771" i="8"/>
  <c r="BG771" i="8"/>
  <c r="BF771" i="8"/>
  <c r="T771" i="8"/>
  <c r="R771" i="8"/>
  <c r="P771" i="8"/>
  <c r="BI768" i="8"/>
  <c r="BH768" i="8"/>
  <c r="BG768" i="8"/>
  <c r="BF768" i="8"/>
  <c r="T768" i="8"/>
  <c r="R768" i="8"/>
  <c r="P768" i="8"/>
  <c r="BI766" i="8"/>
  <c r="BH766" i="8"/>
  <c r="BG766" i="8"/>
  <c r="BF766" i="8"/>
  <c r="T766" i="8"/>
  <c r="R766" i="8"/>
  <c r="P766" i="8"/>
  <c r="BI764" i="8"/>
  <c r="BH764" i="8"/>
  <c r="BG764" i="8"/>
  <c r="BF764" i="8"/>
  <c r="T764" i="8"/>
  <c r="R764" i="8"/>
  <c r="P764" i="8"/>
  <c r="BI762" i="8"/>
  <c r="BH762" i="8"/>
  <c r="BG762" i="8"/>
  <c r="BF762" i="8"/>
  <c r="T762" i="8"/>
  <c r="R762" i="8"/>
  <c r="P762" i="8"/>
  <c r="BI755" i="8"/>
  <c r="BH755" i="8"/>
  <c r="BG755" i="8"/>
  <c r="BF755" i="8"/>
  <c r="T755" i="8"/>
  <c r="R755" i="8"/>
  <c r="P755" i="8"/>
  <c r="BI754" i="8"/>
  <c r="BH754" i="8"/>
  <c r="BG754" i="8"/>
  <c r="BF754" i="8"/>
  <c r="T754" i="8"/>
  <c r="R754" i="8"/>
  <c r="P754" i="8"/>
  <c r="BI752" i="8"/>
  <c r="BH752" i="8"/>
  <c r="BG752" i="8"/>
  <c r="BF752" i="8"/>
  <c r="T752" i="8"/>
  <c r="R752" i="8"/>
  <c r="P752" i="8"/>
  <c r="BI740" i="8"/>
  <c r="BH740" i="8"/>
  <c r="BG740" i="8"/>
  <c r="BF740" i="8"/>
  <c r="T740" i="8"/>
  <c r="R740" i="8"/>
  <c r="P740" i="8"/>
  <c r="BI738" i="8"/>
  <c r="BH738" i="8"/>
  <c r="BG738" i="8"/>
  <c r="BF738" i="8"/>
  <c r="T738" i="8"/>
  <c r="R738" i="8"/>
  <c r="P738" i="8"/>
  <c r="BI728" i="8"/>
  <c r="BH728" i="8"/>
  <c r="BG728" i="8"/>
  <c r="BF728" i="8"/>
  <c r="T728" i="8"/>
  <c r="R728" i="8"/>
  <c r="P728" i="8"/>
  <c r="BI723" i="8"/>
  <c r="BH723" i="8"/>
  <c r="BG723" i="8"/>
  <c r="BF723" i="8"/>
  <c r="T723" i="8"/>
  <c r="R723" i="8"/>
  <c r="P723" i="8"/>
  <c r="BI720" i="8"/>
  <c r="BH720" i="8"/>
  <c r="BG720" i="8"/>
  <c r="BF720" i="8"/>
  <c r="T720" i="8"/>
  <c r="R720" i="8"/>
  <c r="P720" i="8"/>
  <c r="BI716" i="8"/>
  <c r="BH716" i="8"/>
  <c r="BG716" i="8"/>
  <c r="BF716" i="8"/>
  <c r="T716" i="8"/>
  <c r="R716" i="8"/>
  <c r="P716" i="8"/>
  <c r="BI714" i="8"/>
  <c r="BH714" i="8"/>
  <c r="BG714" i="8"/>
  <c r="BF714" i="8"/>
  <c r="T714" i="8"/>
  <c r="R714" i="8"/>
  <c r="P714" i="8"/>
  <c r="BI712" i="8"/>
  <c r="BH712" i="8"/>
  <c r="BG712" i="8"/>
  <c r="BF712" i="8"/>
  <c r="T712" i="8"/>
  <c r="R712" i="8"/>
  <c r="P712" i="8"/>
  <c r="BI710" i="8"/>
  <c r="BH710" i="8"/>
  <c r="BG710" i="8"/>
  <c r="BF710" i="8"/>
  <c r="T710" i="8"/>
  <c r="R710" i="8"/>
  <c r="P710" i="8"/>
  <c r="BI706" i="8"/>
  <c r="BH706" i="8"/>
  <c r="BG706" i="8"/>
  <c r="BF706" i="8"/>
  <c r="T706" i="8"/>
  <c r="R706" i="8"/>
  <c r="P706" i="8"/>
  <c r="BI701" i="8"/>
  <c r="BH701" i="8"/>
  <c r="BG701" i="8"/>
  <c r="BF701" i="8"/>
  <c r="T701" i="8"/>
  <c r="R701" i="8"/>
  <c r="P701" i="8"/>
  <c r="BI699" i="8"/>
  <c r="BH699" i="8"/>
  <c r="BG699" i="8"/>
  <c r="BF699" i="8"/>
  <c r="T699" i="8"/>
  <c r="R699" i="8"/>
  <c r="P699" i="8"/>
  <c r="BI697" i="8"/>
  <c r="BH697" i="8"/>
  <c r="BG697" i="8"/>
  <c r="BF697" i="8"/>
  <c r="T697" i="8"/>
  <c r="R697" i="8"/>
  <c r="P697" i="8"/>
  <c r="BI689" i="8"/>
  <c r="BH689" i="8"/>
  <c r="BG689" i="8"/>
  <c r="BF689" i="8"/>
  <c r="T689" i="8"/>
  <c r="R689" i="8"/>
  <c r="P689" i="8"/>
  <c r="BI678" i="8"/>
  <c r="BH678" i="8"/>
  <c r="BG678" i="8"/>
  <c r="BF678" i="8"/>
  <c r="T678" i="8"/>
  <c r="R678" i="8"/>
  <c r="P678" i="8"/>
  <c r="BI669" i="8"/>
  <c r="BH669" i="8"/>
  <c r="BG669" i="8"/>
  <c r="BF669" i="8"/>
  <c r="T669" i="8"/>
  <c r="R669" i="8"/>
  <c r="P669" i="8"/>
  <c r="BI667" i="8"/>
  <c r="BH667" i="8"/>
  <c r="BG667" i="8"/>
  <c r="BF667" i="8"/>
  <c r="T667" i="8"/>
  <c r="R667" i="8"/>
  <c r="P667" i="8"/>
  <c r="BI664" i="8"/>
  <c r="BH664" i="8"/>
  <c r="BG664" i="8"/>
  <c r="BF664" i="8"/>
  <c r="T664" i="8"/>
  <c r="R664" i="8"/>
  <c r="P664" i="8"/>
  <c r="BI661" i="8"/>
  <c r="BH661" i="8"/>
  <c r="BG661" i="8"/>
  <c r="BF661" i="8"/>
  <c r="T661" i="8"/>
  <c r="R661" i="8"/>
  <c r="P661" i="8"/>
  <c r="BI657" i="8"/>
  <c r="BH657" i="8"/>
  <c r="BG657" i="8"/>
  <c r="BF657" i="8"/>
  <c r="T657" i="8"/>
  <c r="R657" i="8"/>
  <c r="P657" i="8"/>
  <c r="BI656" i="8"/>
  <c r="BH656" i="8"/>
  <c r="BG656" i="8"/>
  <c r="BF656" i="8"/>
  <c r="T656" i="8"/>
  <c r="R656" i="8"/>
  <c r="P656" i="8"/>
  <c r="BI654" i="8"/>
  <c r="BH654" i="8"/>
  <c r="BG654" i="8"/>
  <c r="BF654" i="8"/>
  <c r="T654" i="8"/>
  <c r="R654" i="8"/>
  <c r="P654" i="8"/>
  <c r="BI652" i="8"/>
  <c r="BH652" i="8"/>
  <c r="BG652" i="8"/>
  <c r="BF652" i="8"/>
  <c r="T652" i="8"/>
  <c r="R652" i="8"/>
  <c r="P652" i="8"/>
  <c r="BI650" i="8"/>
  <c r="BH650" i="8"/>
  <c r="BG650" i="8"/>
  <c r="BF650" i="8"/>
  <c r="T650" i="8"/>
  <c r="R650" i="8"/>
  <c r="P650" i="8"/>
  <c r="BI648" i="8"/>
  <c r="BH648" i="8"/>
  <c r="BG648" i="8"/>
  <c r="BF648" i="8"/>
  <c r="T648" i="8"/>
  <c r="R648" i="8"/>
  <c r="P648" i="8"/>
  <c r="BI646" i="8"/>
  <c r="BH646" i="8"/>
  <c r="BG646" i="8"/>
  <c r="BF646" i="8"/>
  <c r="T646" i="8"/>
  <c r="R646" i="8"/>
  <c r="P646" i="8"/>
  <c r="BI645" i="8"/>
  <c r="BH645" i="8"/>
  <c r="BG645" i="8"/>
  <c r="BF645" i="8"/>
  <c r="T645" i="8"/>
  <c r="R645" i="8"/>
  <c r="P645" i="8"/>
  <c r="BI643" i="8"/>
  <c r="BH643" i="8"/>
  <c r="BG643" i="8"/>
  <c r="BF643" i="8"/>
  <c r="T643" i="8"/>
  <c r="R643" i="8"/>
  <c r="P643" i="8"/>
  <c r="BI641" i="8"/>
  <c r="BH641" i="8"/>
  <c r="BG641" i="8"/>
  <c r="BF641" i="8"/>
  <c r="T641" i="8"/>
  <c r="R641" i="8"/>
  <c r="P641" i="8"/>
  <c r="BI639" i="8"/>
  <c r="BH639" i="8"/>
  <c r="BG639" i="8"/>
  <c r="BF639" i="8"/>
  <c r="T639" i="8"/>
  <c r="R639" i="8"/>
  <c r="P639" i="8"/>
  <c r="BI636" i="8"/>
  <c r="BH636" i="8"/>
  <c r="BG636" i="8"/>
  <c r="BF636" i="8"/>
  <c r="T636" i="8"/>
  <c r="R636" i="8"/>
  <c r="P636" i="8"/>
  <c r="BI634" i="8"/>
  <c r="BH634" i="8"/>
  <c r="BG634" i="8"/>
  <c r="BF634" i="8"/>
  <c r="T634" i="8"/>
  <c r="R634" i="8"/>
  <c r="P634" i="8"/>
  <c r="BI633" i="8"/>
  <c r="BH633" i="8"/>
  <c r="BG633" i="8"/>
  <c r="BF633" i="8"/>
  <c r="T633" i="8"/>
  <c r="R633" i="8"/>
  <c r="P633" i="8"/>
  <c r="BI632" i="8"/>
  <c r="BH632" i="8"/>
  <c r="BG632" i="8"/>
  <c r="BF632" i="8"/>
  <c r="T632" i="8"/>
  <c r="R632" i="8"/>
  <c r="P632" i="8"/>
  <c r="BI631" i="8"/>
  <c r="BH631" i="8"/>
  <c r="BG631" i="8"/>
  <c r="BF631" i="8"/>
  <c r="T631" i="8"/>
  <c r="R631" i="8"/>
  <c r="P631" i="8"/>
  <c r="BI629" i="8"/>
  <c r="BH629" i="8"/>
  <c r="BG629" i="8"/>
  <c r="BF629" i="8"/>
  <c r="T629" i="8"/>
  <c r="R629" i="8"/>
  <c r="P629" i="8"/>
  <c r="BI625" i="8"/>
  <c r="BH625" i="8"/>
  <c r="BG625" i="8"/>
  <c r="BF625" i="8"/>
  <c r="T625" i="8"/>
  <c r="R625" i="8"/>
  <c r="P625" i="8"/>
  <c r="BI622" i="8"/>
  <c r="BH622" i="8"/>
  <c r="BG622" i="8"/>
  <c r="BF622" i="8"/>
  <c r="T622" i="8"/>
  <c r="R622" i="8"/>
  <c r="P622" i="8"/>
  <c r="BI617" i="8"/>
  <c r="BH617" i="8"/>
  <c r="BG617" i="8"/>
  <c r="BF617" i="8"/>
  <c r="T617" i="8"/>
  <c r="R617" i="8"/>
  <c r="P617" i="8"/>
  <c r="BI616" i="8"/>
  <c r="BH616" i="8"/>
  <c r="BG616" i="8"/>
  <c r="BF616" i="8"/>
  <c r="T616" i="8"/>
  <c r="R616" i="8"/>
  <c r="P616" i="8"/>
  <c r="BI614" i="8"/>
  <c r="BH614" i="8"/>
  <c r="BG614" i="8"/>
  <c r="BF614" i="8"/>
  <c r="T614" i="8"/>
  <c r="R614" i="8"/>
  <c r="P614" i="8"/>
  <c r="BI610" i="8"/>
  <c r="BH610" i="8"/>
  <c r="BG610" i="8"/>
  <c r="BF610" i="8"/>
  <c r="T610" i="8"/>
  <c r="R610" i="8"/>
  <c r="P610" i="8"/>
  <c r="BI609" i="8"/>
  <c r="BH609" i="8"/>
  <c r="BG609" i="8"/>
  <c r="BF609" i="8"/>
  <c r="T609" i="8"/>
  <c r="R609" i="8"/>
  <c r="P609" i="8"/>
  <c r="BI606" i="8"/>
  <c r="BH606" i="8"/>
  <c r="BG606" i="8"/>
  <c r="BF606" i="8"/>
  <c r="T606" i="8"/>
  <c r="R606" i="8"/>
  <c r="P606" i="8"/>
  <c r="BI599" i="8"/>
  <c r="BH599" i="8"/>
  <c r="BG599" i="8"/>
  <c r="BF599" i="8"/>
  <c r="T599" i="8"/>
  <c r="R599" i="8"/>
  <c r="P599" i="8"/>
  <c r="BI597" i="8"/>
  <c r="BH597" i="8"/>
  <c r="BG597" i="8"/>
  <c r="BF597" i="8"/>
  <c r="T597" i="8"/>
  <c r="R597" i="8"/>
  <c r="P597" i="8"/>
  <c r="BI595" i="8"/>
  <c r="BH595" i="8"/>
  <c r="BG595" i="8"/>
  <c r="BF595" i="8"/>
  <c r="T595" i="8"/>
  <c r="R595" i="8"/>
  <c r="P595" i="8"/>
  <c r="BI593" i="8"/>
  <c r="BH593" i="8"/>
  <c r="BG593" i="8"/>
  <c r="BF593" i="8"/>
  <c r="T593" i="8"/>
  <c r="R593" i="8"/>
  <c r="P593" i="8"/>
  <c r="BI591" i="8"/>
  <c r="BH591" i="8"/>
  <c r="BG591" i="8"/>
  <c r="BF591" i="8"/>
  <c r="T591" i="8"/>
  <c r="R591" i="8"/>
  <c r="P591" i="8"/>
  <c r="BI589" i="8"/>
  <c r="BH589" i="8"/>
  <c r="BG589" i="8"/>
  <c r="BF589" i="8"/>
  <c r="T589" i="8"/>
  <c r="R589" i="8"/>
  <c r="P589" i="8"/>
  <c r="BI588" i="8"/>
  <c r="BH588" i="8"/>
  <c r="BG588" i="8"/>
  <c r="BF588" i="8"/>
  <c r="T588" i="8"/>
  <c r="R588" i="8"/>
  <c r="P588" i="8"/>
  <c r="BI587" i="8"/>
  <c r="BH587" i="8"/>
  <c r="BG587" i="8"/>
  <c r="BF587" i="8"/>
  <c r="T587" i="8"/>
  <c r="R587" i="8"/>
  <c r="P587" i="8"/>
  <c r="BI586" i="8"/>
  <c r="BH586" i="8"/>
  <c r="BG586" i="8"/>
  <c r="BF586" i="8"/>
  <c r="T586" i="8"/>
  <c r="R586" i="8"/>
  <c r="P586" i="8"/>
  <c r="BI585" i="8"/>
  <c r="BH585" i="8"/>
  <c r="BG585" i="8"/>
  <c r="BF585" i="8"/>
  <c r="T585" i="8"/>
  <c r="R585" i="8"/>
  <c r="P585" i="8"/>
  <c r="BI584" i="8"/>
  <c r="BH584" i="8"/>
  <c r="BG584" i="8"/>
  <c r="BF584" i="8"/>
  <c r="T584" i="8"/>
  <c r="R584" i="8"/>
  <c r="P584" i="8"/>
  <c r="BI583" i="8"/>
  <c r="BH583" i="8"/>
  <c r="BG583" i="8"/>
  <c r="BF583" i="8"/>
  <c r="T583" i="8"/>
  <c r="R583" i="8"/>
  <c r="P583" i="8"/>
  <c r="BI582" i="8"/>
  <c r="BH582" i="8"/>
  <c r="BG582" i="8"/>
  <c r="BF582" i="8"/>
  <c r="T582" i="8"/>
  <c r="R582" i="8"/>
  <c r="P582" i="8"/>
  <c r="BI581" i="8"/>
  <c r="BH581" i="8"/>
  <c r="BG581" i="8"/>
  <c r="BF581" i="8"/>
  <c r="T581" i="8"/>
  <c r="R581" i="8"/>
  <c r="P581" i="8"/>
  <c r="BI580" i="8"/>
  <c r="BH580" i="8"/>
  <c r="BG580" i="8"/>
  <c r="BF580" i="8"/>
  <c r="T580" i="8"/>
  <c r="R580" i="8"/>
  <c r="P580" i="8"/>
  <c r="BI578" i="8"/>
  <c r="BH578" i="8"/>
  <c r="BG578" i="8"/>
  <c r="BF578" i="8"/>
  <c r="T578" i="8"/>
  <c r="R578" i="8"/>
  <c r="P578" i="8"/>
  <c r="BI573" i="8"/>
  <c r="BH573" i="8"/>
  <c r="BG573" i="8"/>
  <c r="BF573" i="8"/>
  <c r="T573" i="8"/>
  <c r="R573" i="8"/>
  <c r="P573" i="8"/>
  <c r="BI571" i="8"/>
  <c r="BH571" i="8"/>
  <c r="BG571" i="8"/>
  <c r="BF571" i="8"/>
  <c r="T571" i="8"/>
  <c r="R571" i="8"/>
  <c r="P571" i="8"/>
  <c r="BI565" i="8"/>
  <c r="BH565" i="8"/>
  <c r="BG565" i="8"/>
  <c r="BF565" i="8"/>
  <c r="T565" i="8"/>
  <c r="R565" i="8"/>
  <c r="P565" i="8"/>
  <c r="BI562" i="8"/>
  <c r="BH562" i="8"/>
  <c r="BG562" i="8"/>
  <c r="BF562" i="8"/>
  <c r="T562" i="8"/>
  <c r="R562" i="8"/>
  <c r="P562" i="8"/>
  <c r="BI548" i="8"/>
  <c r="BH548" i="8"/>
  <c r="BG548" i="8"/>
  <c r="BF548" i="8"/>
  <c r="T548" i="8"/>
  <c r="R548" i="8"/>
  <c r="P548" i="8"/>
  <c r="BI535" i="8"/>
  <c r="BH535" i="8"/>
  <c r="BG535" i="8"/>
  <c r="BF535" i="8"/>
  <c r="T535" i="8"/>
  <c r="R535" i="8"/>
  <c r="P535" i="8"/>
  <c r="BI532" i="8"/>
  <c r="BH532" i="8"/>
  <c r="BG532" i="8"/>
  <c r="BF532" i="8"/>
  <c r="T532" i="8"/>
  <c r="R532" i="8"/>
  <c r="P532" i="8"/>
  <c r="BI530" i="8"/>
  <c r="BH530" i="8"/>
  <c r="BG530" i="8"/>
  <c r="BF530" i="8"/>
  <c r="T530" i="8"/>
  <c r="R530" i="8"/>
  <c r="P530" i="8"/>
  <c r="BI528" i="8"/>
  <c r="BH528" i="8"/>
  <c r="BG528" i="8"/>
  <c r="BF528" i="8"/>
  <c r="T528" i="8"/>
  <c r="R528" i="8"/>
  <c r="P528" i="8"/>
  <c r="BI526" i="8"/>
  <c r="BH526" i="8"/>
  <c r="BG526" i="8"/>
  <c r="BF526" i="8"/>
  <c r="T526" i="8"/>
  <c r="R526" i="8"/>
  <c r="P526" i="8"/>
  <c r="BI524" i="8"/>
  <c r="BH524" i="8"/>
  <c r="BG524" i="8"/>
  <c r="BF524" i="8"/>
  <c r="T524" i="8"/>
  <c r="R524" i="8"/>
  <c r="P524" i="8"/>
  <c r="BI521" i="8"/>
  <c r="BH521" i="8"/>
  <c r="BG521" i="8"/>
  <c r="BF521" i="8"/>
  <c r="T521" i="8"/>
  <c r="R521" i="8"/>
  <c r="P521" i="8"/>
  <c r="BI516" i="8"/>
  <c r="BH516" i="8"/>
  <c r="BG516" i="8"/>
  <c r="BF516" i="8"/>
  <c r="T516" i="8"/>
  <c r="R516" i="8"/>
  <c r="P516" i="8"/>
  <c r="BI513" i="8"/>
  <c r="BH513" i="8"/>
  <c r="BG513" i="8"/>
  <c r="BF513" i="8"/>
  <c r="T513" i="8"/>
  <c r="R513" i="8"/>
  <c r="P513" i="8"/>
  <c r="BI509" i="8"/>
  <c r="BH509" i="8"/>
  <c r="BG509" i="8"/>
  <c r="BF509" i="8"/>
  <c r="T509" i="8"/>
  <c r="R509" i="8"/>
  <c r="P509" i="8"/>
  <c r="BI508" i="8"/>
  <c r="BH508" i="8"/>
  <c r="BG508" i="8"/>
  <c r="BF508" i="8"/>
  <c r="T508" i="8"/>
  <c r="R508" i="8"/>
  <c r="P508" i="8"/>
  <c r="BI488" i="8"/>
  <c r="BH488" i="8"/>
  <c r="BG488" i="8"/>
  <c r="BF488" i="8"/>
  <c r="T488" i="8"/>
  <c r="R488" i="8"/>
  <c r="P488" i="8"/>
  <c r="BI486" i="8"/>
  <c r="BH486" i="8"/>
  <c r="BG486" i="8"/>
  <c r="BF486" i="8"/>
  <c r="T486" i="8"/>
  <c r="R486" i="8"/>
  <c r="P486" i="8"/>
  <c r="BI485" i="8"/>
  <c r="BH485" i="8"/>
  <c r="BG485" i="8"/>
  <c r="BF485" i="8"/>
  <c r="T485" i="8"/>
  <c r="R485" i="8"/>
  <c r="P485" i="8"/>
  <c r="BI478" i="8"/>
  <c r="BH478" i="8"/>
  <c r="BG478" i="8"/>
  <c r="BF478" i="8"/>
  <c r="T478" i="8"/>
  <c r="R478" i="8"/>
  <c r="P478" i="8"/>
  <c r="BI476" i="8"/>
  <c r="BH476" i="8"/>
  <c r="BG476" i="8"/>
  <c r="BF476" i="8"/>
  <c r="T476" i="8"/>
  <c r="R476" i="8"/>
  <c r="P476" i="8"/>
  <c r="BI474" i="8"/>
  <c r="BH474" i="8"/>
  <c r="BG474" i="8"/>
  <c r="BF474" i="8"/>
  <c r="T474" i="8"/>
  <c r="R474" i="8"/>
  <c r="P474" i="8"/>
  <c r="BI471" i="8"/>
  <c r="BH471" i="8"/>
  <c r="BG471" i="8"/>
  <c r="BF471" i="8"/>
  <c r="T471" i="8"/>
  <c r="R471" i="8"/>
  <c r="P471" i="8"/>
  <c r="BI470" i="8"/>
  <c r="BH470" i="8"/>
  <c r="BG470" i="8"/>
  <c r="BF470" i="8"/>
  <c r="T470" i="8"/>
  <c r="R470" i="8"/>
  <c r="P470" i="8"/>
  <c r="BI466" i="8"/>
  <c r="BH466" i="8"/>
  <c r="BG466" i="8"/>
  <c r="BF466" i="8"/>
  <c r="T466" i="8"/>
  <c r="R466" i="8"/>
  <c r="P466" i="8"/>
  <c r="BI465" i="8"/>
  <c r="BH465" i="8"/>
  <c r="BG465" i="8"/>
  <c r="BF465" i="8"/>
  <c r="T465" i="8"/>
  <c r="R465" i="8"/>
  <c r="P465" i="8"/>
  <c r="BI463" i="8"/>
  <c r="BH463" i="8"/>
  <c r="BG463" i="8"/>
  <c r="BF463" i="8"/>
  <c r="T463" i="8"/>
  <c r="R463" i="8"/>
  <c r="P463" i="8"/>
  <c r="BI462" i="8"/>
  <c r="BH462" i="8"/>
  <c r="BG462" i="8"/>
  <c r="BF462" i="8"/>
  <c r="T462" i="8"/>
  <c r="R462" i="8"/>
  <c r="P462" i="8"/>
  <c r="BI460" i="8"/>
  <c r="BH460" i="8"/>
  <c r="BG460" i="8"/>
  <c r="BF460" i="8"/>
  <c r="T460" i="8"/>
  <c r="R460" i="8"/>
  <c r="P460" i="8"/>
  <c r="BI452" i="8"/>
  <c r="BH452" i="8"/>
  <c r="BG452" i="8"/>
  <c r="BF452" i="8"/>
  <c r="T452" i="8"/>
  <c r="R452" i="8"/>
  <c r="P452" i="8"/>
  <c r="BI441" i="8"/>
  <c r="BH441" i="8"/>
  <c r="BG441" i="8"/>
  <c r="BF441" i="8"/>
  <c r="T441" i="8"/>
  <c r="R441" i="8"/>
  <c r="P441" i="8"/>
  <c r="BI440" i="8"/>
  <c r="BH440" i="8"/>
  <c r="BG440" i="8"/>
  <c r="BF440" i="8"/>
  <c r="T440" i="8"/>
  <c r="R440" i="8"/>
  <c r="P440" i="8"/>
  <c r="BI438" i="8"/>
  <c r="BH438" i="8"/>
  <c r="BG438" i="8"/>
  <c r="BF438" i="8"/>
  <c r="T438" i="8"/>
  <c r="R438" i="8"/>
  <c r="P438" i="8"/>
  <c r="BI436" i="8"/>
  <c r="BH436" i="8"/>
  <c r="BG436" i="8"/>
  <c r="BF436" i="8"/>
  <c r="T436" i="8"/>
  <c r="R436" i="8"/>
  <c r="P436" i="8"/>
  <c r="BI435" i="8"/>
  <c r="BH435" i="8"/>
  <c r="BG435" i="8"/>
  <c r="BF435" i="8"/>
  <c r="T435" i="8"/>
  <c r="R435" i="8"/>
  <c r="P435" i="8"/>
  <c r="BI426" i="8"/>
  <c r="BH426" i="8"/>
  <c r="BG426" i="8"/>
  <c r="BF426" i="8"/>
  <c r="T426" i="8"/>
  <c r="R426" i="8"/>
  <c r="P426" i="8"/>
  <c r="BI424" i="8"/>
  <c r="BH424" i="8"/>
  <c r="BG424" i="8"/>
  <c r="BF424" i="8"/>
  <c r="T424" i="8"/>
  <c r="R424" i="8"/>
  <c r="P424" i="8"/>
  <c r="BI415" i="8"/>
  <c r="BH415" i="8"/>
  <c r="BG415" i="8"/>
  <c r="BF415" i="8"/>
  <c r="T415" i="8"/>
  <c r="R415" i="8"/>
  <c r="P415" i="8"/>
  <c r="BI412" i="8"/>
  <c r="BH412" i="8"/>
  <c r="BG412" i="8"/>
  <c r="BF412" i="8"/>
  <c r="T412" i="8"/>
  <c r="R412" i="8"/>
  <c r="P412" i="8"/>
  <c r="BI407" i="8"/>
  <c r="BH407" i="8"/>
  <c r="BG407" i="8"/>
  <c r="BF407" i="8"/>
  <c r="T407" i="8"/>
  <c r="R407" i="8"/>
  <c r="P407" i="8"/>
  <c r="BI402" i="8"/>
  <c r="BH402" i="8"/>
  <c r="BG402" i="8"/>
  <c r="BF402" i="8"/>
  <c r="T402" i="8"/>
  <c r="R402" i="8"/>
  <c r="P402" i="8"/>
  <c r="BI397" i="8"/>
  <c r="BH397" i="8"/>
  <c r="BG397" i="8"/>
  <c r="BF397" i="8"/>
  <c r="T397" i="8"/>
  <c r="R397" i="8"/>
  <c r="P397" i="8"/>
  <c r="BI392" i="8"/>
  <c r="BH392" i="8"/>
  <c r="BG392" i="8"/>
  <c r="BF392" i="8"/>
  <c r="T392" i="8"/>
  <c r="R392" i="8"/>
  <c r="P392" i="8"/>
  <c r="BI387" i="8"/>
  <c r="BH387" i="8"/>
  <c r="BG387" i="8"/>
  <c r="BF387" i="8"/>
  <c r="T387" i="8"/>
  <c r="R387" i="8"/>
  <c r="P387" i="8"/>
  <c r="BI382" i="8"/>
  <c r="BH382" i="8"/>
  <c r="BG382" i="8"/>
  <c r="BF382" i="8"/>
  <c r="T382" i="8"/>
  <c r="R382" i="8"/>
  <c r="P382" i="8"/>
  <c r="BI377" i="8"/>
  <c r="BH377" i="8"/>
  <c r="BG377" i="8"/>
  <c r="BF377" i="8"/>
  <c r="T377" i="8"/>
  <c r="R377" i="8"/>
  <c r="P377" i="8"/>
  <c r="BI372" i="8"/>
  <c r="BH372" i="8"/>
  <c r="BG372" i="8"/>
  <c r="BF372" i="8"/>
  <c r="T372" i="8"/>
  <c r="R372" i="8"/>
  <c r="P372" i="8"/>
  <c r="BI366" i="8"/>
  <c r="BH366" i="8"/>
  <c r="BG366" i="8"/>
  <c r="BF366" i="8"/>
  <c r="T366" i="8"/>
  <c r="R366" i="8"/>
  <c r="P366" i="8"/>
  <c r="BI361" i="8"/>
  <c r="BH361" i="8"/>
  <c r="BG361" i="8"/>
  <c r="BF361" i="8"/>
  <c r="T361" i="8"/>
  <c r="R361" i="8"/>
  <c r="P361" i="8"/>
  <c r="BI356" i="8"/>
  <c r="BH356" i="8"/>
  <c r="BG356" i="8"/>
  <c r="BF356" i="8"/>
  <c r="T356" i="8"/>
  <c r="R356" i="8"/>
  <c r="P356" i="8"/>
  <c r="BI350" i="8"/>
  <c r="BH350" i="8"/>
  <c r="BG350" i="8"/>
  <c r="BF350" i="8"/>
  <c r="T350" i="8"/>
  <c r="R350" i="8"/>
  <c r="P350" i="8"/>
  <c r="BI343" i="8"/>
  <c r="BH343" i="8"/>
  <c r="BG343" i="8"/>
  <c r="BF343" i="8"/>
  <c r="T343" i="8"/>
  <c r="R343" i="8"/>
  <c r="P343" i="8"/>
  <c r="BI337" i="8"/>
  <c r="BH337" i="8"/>
  <c r="BG337" i="8"/>
  <c r="BF337" i="8"/>
  <c r="T337" i="8"/>
  <c r="R337" i="8"/>
  <c r="P337" i="8"/>
  <c r="BI330" i="8"/>
  <c r="BH330" i="8"/>
  <c r="BG330" i="8"/>
  <c r="BF330" i="8"/>
  <c r="T330" i="8"/>
  <c r="R330" i="8"/>
  <c r="P330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6" i="8"/>
  <c r="BH306" i="8"/>
  <c r="BG306" i="8"/>
  <c r="BF306" i="8"/>
  <c r="T306" i="8"/>
  <c r="R306" i="8"/>
  <c r="P306" i="8"/>
  <c r="BI300" i="8"/>
  <c r="BH300" i="8"/>
  <c r="BG300" i="8"/>
  <c r="BF300" i="8"/>
  <c r="T300" i="8"/>
  <c r="R300" i="8"/>
  <c r="P300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90" i="8"/>
  <c r="BH290" i="8"/>
  <c r="BG290" i="8"/>
  <c r="BF290" i="8"/>
  <c r="T290" i="8"/>
  <c r="R290" i="8"/>
  <c r="P290" i="8"/>
  <c r="BI284" i="8"/>
  <c r="BH284" i="8"/>
  <c r="BG284" i="8"/>
  <c r="BF284" i="8"/>
  <c r="T284" i="8"/>
  <c r="R284" i="8"/>
  <c r="P284" i="8"/>
  <c r="BI279" i="8"/>
  <c r="BH279" i="8"/>
  <c r="BG279" i="8"/>
  <c r="BF279" i="8"/>
  <c r="T279" i="8"/>
  <c r="R279" i="8"/>
  <c r="P279" i="8"/>
  <c r="BI270" i="8"/>
  <c r="BH270" i="8"/>
  <c r="BG270" i="8"/>
  <c r="BF270" i="8"/>
  <c r="T270" i="8"/>
  <c r="R270" i="8"/>
  <c r="P270" i="8"/>
  <c r="BI269" i="8"/>
  <c r="BH269" i="8"/>
  <c r="BG269" i="8"/>
  <c r="BF269" i="8"/>
  <c r="T269" i="8"/>
  <c r="R269" i="8"/>
  <c r="P269" i="8"/>
  <c r="BI267" i="8"/>
  <c r="BH267" i="8"/>
  <c r="BG267" i="8"/>
  <c r="BF267" i="8"/>
  <c r="T267" i="8"/>
  <c r="R267" i="8"/>
  <c r="P267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3" i="8"/>
  <c r="BH253" i="8"/>
  <c r="BG253" i="8"/>
  <c r="BF253" i="8"/>
  <c r="T253" i="8"/>
  <c r="R253" i="8"/>
  <c r="P253" i="8"/>
  <c r="BI247" i="8"/>
  <c r="BH247" i="8"/>
  <c r="BG247" i="8"/>
  <c r="BF247" i="8"/>
  <c r="T247" i="8"/>
  <c r="R247" i="8"/>
  <c r="P247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3" i="8"/>
  <c r="BH233" i="8"/>
  <c r="BG233" i="8"/>
  <c r="BF233" i="8"/>
  <c r="T233" i="8"/>
  <c r="R233" i="8"/>
  <c r="P233" i="8"/>
  <c r="BI231" i="8"/>
  <c r="BH231" i="8"/>
  <c r="BG231" i="8"/>
  <c r="BF231" i="8"/>
  <c r="T231" i="8"/>
  <c r="R231" i="8"/>
  <c r="P231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2" i="8"/>
  <c r="BH212" i="8"/>
  <c r="BG212" i="8"/>
  <c r="BF212" i="8"/>
  <c r="T212" i="8"/>
  <c r="R212" i="8"/>
  <c r="P212" i="8"/>
  <c r="BI207" i="8"/>
  <c r="BH207" i="8"/>
  <c r="BG207" i="8"/>
  <c r="BF207" i="8"/>
  <c r="T207" i="8"/>
  <c r="R207" i="8"/>
  <c r="P207" i="8"/>
  <c r="BI203" i="8"/>
  <c r="BH203" i="8"/>
  <c r="BG203" i="8"/>
  <c r="BF203" i="8"/>
  <c r="T203" i="8"/>
  <c r="R203" i="8"/>
  <c r="P203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2" i="8"/>
  <c r="BH182" i="8"/>
  <c r="BG182" i="8"/>
  <c r="BF182" i="8"/>
  <c r="T182" i="8"/>
  <c r="R182" i="8"/>
  <c r="P182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3" i="8"/>
  <c r="BH113" i="8"/>
  <c r="BG113" i="8"/>
  <c r="BF113" i="8"/>
  <c r="T113" i="8"/>
  <c r="R113" i="8"/>
  <c r="P113" i="8"/>
  <c r="J106" i="8"/>
  <c r="F106" i="8"/>
  <c r="F104" i="8"/>
  <c r="E102" i="8"/>
  <c r="J54" i="8"/>
  <c r="F54" i="8"/>
  <c r="F52" i="8"/>
  <c r="E50" i="8"/>
  <c r="J24" i="8"/>
  <c r="E24" i="8"/>
  <c r="J107" i="8" s="1"/>
  <c r="J23" i="8"/>
  <c r="J18" i="8"/>
  <c r="E18" i="8"/>
  <c r="F107" i="8" s="1"/>
  <c r="J17" i="8"/>
  <c r="J12" i="8"/>
  <c r="J52" i="8" s="1"/>
  <c r="E7" i="8"/>
  <c r="E100" i="8"/>
  <c r="J39" i="7"/>
  <c r="J38" i="7"/>
  <c r="AY61" i="1" s="1"/>
  <c r="J37" i="7"/>
  <c r="AX61" i="1"/>
  <c r="BI399" i="7"/>
  <c r="BH399" i="7"/>
  <c r="BG399" i="7"/>
  <c r="BF399" i="7"/>
  <c r="T399" i="7"/>
  <c r="R399" i="7"/>
  <c r="P399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92" i="7"/>
  <c r="BH392" i="7"/>
  <c r="BG392" i="7"/>
  <c r="BF392" i="7"/>
  <c r="T392" i="7"/>
  <c r="R392" i="7"/>
  <c r="P392" i="7"/>
  <c r="BI390" i="7"/>
  <c r="BH390" i="7"/>
  <c r="BG390" i="7"/>
  <c r="BF390" i="7"/>
  <c r="T390" i="7"/>
  <c r="R390" i="7"/>
  <c r="P390" i="7"/>
  <c r="BI388" i="7"/>
  <c r="BH388" i="7"/>
  <c r="BG388" i="7"/>
  <c r="BF388" i="7"/>
  <c r="T388" i="7"/>
  <c r="R388" i="7"/>
  <c r="P388" i="7"/>
  <c r="BI385" i="7"/>
  <c r="BH385" i="7"/>
  <c r="BG385" i="7"/>
  <c r="BF385" i="7"/>
  <c r="T385" i="7"/>
  <c r="T384" i="7"/>
  <c r="R385" i="7"/>
  <c r="R384" i="7"/>
  <c r="P385" i="7"/>
  <c r="P384" i="7" s="1"/>
  <c r="BI382" i="7"/>
  <c r="BH382" i="7"/>
  <c r="BG382" i="7"/>
  <c r="BF382" i="7"/>
  <c r="T382" i="7"/>
  <c r="R382" i="7"/>
  <c r="P382" i="7"/>
  <c r="BI380" i="7"/>
  <c r="BH380" i="7"/>
  <c r="BG380" i="7"/>
  <c r="BF380" i="7"/>
  <c r="T380" i="7"/>
  <c r="R380" i="7"/>
  <c r="P380" i="7"/>
  <c r="BI378" i="7"/>
  <c r="BH378" i="7"/>
  <c r="BG378" i="7"/>
  <c r="BF378" i="7"/>
  <c r="T378" i="7"/>
  <c r="R378" i="7"/>
  <c r="P378" i="7"/>
  <c r="BI375" i="7"/>
  <c r="BH375" i="7"/>
  <c r="BG375" i="7"/>
  <c r="BF375" i="7"/>
  <c r="T375" i="7"/>
  <c r="T374" i="7" s="1"/>
  <c r="R375" i="7"/>
  <c r="R374" i="7" s="1"/>
  <c r="P375" i="7"/>
  <c r="P374" i="7"/>
  <c r="BI372" i="7"/>
  <c r="BH372" i="7"/>
  <c r="BG372" i="7"/>
  <c r="BF372" i="7"/>
  <c r="T372" i="7"/>
  <c r="R372" i="7"/>
  <c r="P372" i="7"/>
  <c r="BI370" i="7"/>
  <c r="BH370" i="7"/>
  <c r="BG370" i="7"/>
  <c r="BF370" i="7"/>
  <c r="T370" i="7"/>
  <c r="R370" i="7"/>
  <c r="P370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4" i="7"/>
  <c r="BH364" i="7"/>
  <c r="BG364" i="7"/>
  <c r="BF364" i="7"/>
  <c r="T364" i="7"/>
  <c r="R364" i="7"/>
  <c r="P364" i="7"/>
  <c r="BI362" i="7"/>
  <c r="BH362" i="7"/>
  <c r="BG362" i="7"/>
  <c r="BF362" i="7"/>
  <c r="T362" i="7"/>
  <c r="R362" i="7"/>
  <c r="P362" i="7"/>
  <c r="BI360" i="7"/>
  <c r="BH360" i="7"/>
  <c r="BG360" i="7"/>
  <c r="BF360" i="7"/>
  <c r="T360" i="7"/>
  <c r="R360" i="7"/>
  <c r="P360" i="7"/>
  <c r="BI358" i="7"/>
  <c r="BH358" i="7"/>
  <c r="BG358" i="7"/>
  <c r="BF358" i="7"/>
  <c r="T358" i="7"/>
  <c r="R358" i="7"/>
  <c r="P358" i="7"/>
  <c r="BI355" i="7"/>
  <c r="BH355" i="7"/>
  <c r="BG355" i="7"/>
  <c r="BF355" i="7"/>
  <c r="T355" i="7"/>
  <c r="R355" i="7"/>
  <c r="P355" i="7"/>
  <c r="BI353" i="7"/>
  <c r="BH353" i="7"/>
  <c r="BG353" i="7"/>
  <c r="BF353" i="7"/>
  <c r="T353" i="7"/>
  <c r="R353" i="7"/>
  <c r="P353" i="7"/>
  <c r="BI351" i="7"/>
  <c r="BH351" i="7"/>
  <c r="BG351" i="7"/>
  <c r="BF351" i="7"/>
  <c r="T351" i="7"/>
  <c r="R351" i="7"/>
  <c r="P351" i="7"/>
  <c r="BI349" i="7"/>
  <c r="BH349" i="7"/>
  <c r="BG349" i="7"/>
  <c r="BF349" i="7"/>
  <c r="T349" i="7"/>
  <c r="R349" i="7"/>
  <c r="P349" i="7"/>
  <c r="BI347" i="7"/>
  <c r="BH347" i="7"/>
  <c r="BG347" i="7"/>
  <c r="BF347" i="7"/>
  <c r="T347" i="7"/>
  <c r="R347" i="7"/>
  <c r="P347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1" i="7"/>
  <c r="BH341" i="7"/>
  <c r="BG341" i="7"/>
  <c r="BF341" i="7"/>
  <c r="T341" i="7"/>
  <c r="R341" i="7"/>
  <c r="P341" i="7"/>
  <c r="BI339" i="7"/>
  <c r="BH339" i="7"/>
  <c r="BG339" i="7"/>
  <c r="BF339" i="7"/>
  <c r="T339" i="7"/>
  <c r="R339" i="7"/>
  <c r="P339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33" i="7"/>
  <c r="BH333" i="7"/>
  <c r="BG333" i="7"/>
  <c r="BF333" i="7"/>
  <c r="T333" i="7"/>
  <c r="R333" i="7"/>
  <c r="P333" i="7"/>
  <c r="BI330" i="7"/>
  <c r="BH330" i="7"/>
  <c r="BG330" i="7"/>
  <c r="BF330" i="7"/>
  <c r="T330" i="7"/>
  <c r="R330" i="7"/>
  <c r="P330" i="7"/>
  <c r="BI328" i="7"/>
  <c r="BH328" i="7"/>
  <c r="BG328" i="7"/>
  <c r="BF328" i="7"/>
  <c r="T328" i="7"/>
  <c r="R328" i="7"/>
  <c r="P328" i="7"/>
  <c r="BI326" i="7"/>
  <c r="BH326" i="7"/>
  <c r="BG326" i="7"/>
  <c r="BF326" i="7"/>
  <c r="T326" i="7"/>
  <c r="R326" i="7"/>
  <c r="P326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0" i="7"/>
  <c r="BH320" i="7"/>
  <c r="BG320" i="7"/>
  <c r="BF320" i="7"/>
  <c r="T320" i="7"/>
  <c r="R320" i="7"/>
  <c r="P320" i="7"/>
  <c r="BI318" i="7"/>
  <c r="BH318" i="7"/>
  <c r="BG318" i="7"/>
  <c r="BF318" i="7"/>
  <c r="T318" i="7"/>
  <c r="R318" i="7"/>
  <c r="P318" i="7"/>
  <c r="BI315" i="7"/>
  <c r="BH315" i="7"/>
  <c r="BG315" i="7"/>
  <c r="BF315" i="7"/>
  <c r="T315" i="7"/>
  <c r="R315" i="7"/>
  <c r="P315" i="7"/>
  <c r="BI313" i="7"/>
  <c r="BH313" i="7"/>
  <c r="BG313" i="7"/>
  <c r="BF313" i="7"/>
  <c r="T313" i="7"/>
  <c r="R313" i="7"/>
  <c r="P313" i="7"/>
  <c r="BI311" i="7"/>
  <c r="BH311" i="7"/>
  <c r="BG311" i="7"/>
  <c r="BF311" i="7"/>
  <c r="T311" i="7"/>
  <c r="R311" i="7"/>
  <c r="P311" i="7"/>
  <c r="BI309" i="7"/>
  <c r="BH309" i="7"/>
  <c r="BG309" i="7"/>
  <c r="BF309" i="7"/>
  <c r="T309" i="7"/>
  <c r="R309" i="7"/>
  <c r="P309" i="7"/>
  <c r="BI307" i="7"/>
  <c r="BH307" i="7"/>
  <c r="BG307" i="7"/>
  <c r="BF307" i="7"/>
  <c r="T307" i="7"/>
  <c r="R307" i="7"/>
  <c r="P307" i="7"/>
  <c r="BI305" i="7"/>
  <c r="BH305" i="7"/>
  <c r="BG305" i="7"/>
  <c r="BF305" i="7"/>
  <c r="T305" i="7"/>
  <c r="R305" i="7"/>
  <c r="P305" i="7"/>
  <c r="BI303" i="7"/>
  <c r="BH303" i="7"/>
  <c r="BG303" i="7"/>
  <c r="BF303" i="7"/>
  <c r="T303" i="7"/>
  <c r="R303" i="7"/>
  <c r="P303" i="7"/>
  <c r="BI301" i="7"/>
  <c r="BH301" i="7"/>
  <c r="BG301" i="7"/>
  <c r="BF301" i="7"/>
  <c r="T301" i="7"/>
  <c r="R301" i="7"/>
  <c r="P301" i="7"/>
  <c r="BI299" i="7"/>
  <c r="BH299" i="7"/>
  <c r="BG299" i="7"/>
  <c r="BF299" i="7"/>
  <c r="T299" i="7"/>
  <c r="R299" i="7"/>
  <c r="P299" i="7"/>
  <c r="BI297" i="7"/>
  <c r="BH297" i="7"/>
  <c r="BG297" i="7"/>
  <c r="BF297" i="7"/>
  <c r="T297" i="7"/>
  <c r="R297" i="7"/>
  <c r="P297" i="7"/>
  <c r="BI295" i="7"/>
  <c r="BH295" i="7"/>
  <c r="BG295" i="7"/>
  <c r="BF295" i="7"/>
  <c r="T295" i="7"/>
  <c r="R295" i="7"/>
  <c r="P295" i="7"/>
  <c r="BI293" i="7"/>
  <c r="BH293" i="7"/>
  <c r="BG293" i="7"/>
  <c r="BF293" i="7"/>
  <c r="T293" i="7"/>
  <c r="R293" i="7"/>
  <c r="P293" i="7"/>
  <c r="BI291" i="7"/>
  <c r="BH291" i="7"/>
  <c r="BG291" i="7"/>
  <c r="BF291" i="7"/>
  <c r="T291" i="7"/>
  <c r="R291" i="7"/>
  <c r="P291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R271" i="7"/>
  <c r="P271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3" i="7"/>
  <c r="BH263" i="7"/>
  <c r="BG263" i="7"/>
  <c r="BF263" i="7"/>
  <c r="T263" i="7"/>
  <c r="R263" i="7"/>
  <c r="P263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J100" i="7"/>
  <c r="F100" i="7"/>
  <c r="F98" i="7"/>
  <c r="E96" i="7"/>
  <c r="J58" i="7"/>
  <c r="F58" i="7"/>
  <c r="F56" i="7"/>
  <c r="E54" i="7"/>
  <c r="J26" i="7"/>
  <c r="E26" i="7"/>
  <c r="J59" i="7" s="1"/>
  <c r="J25" i="7"/>
  <c r="J20" i="7"/>
  <c r="E20" i="7"/>
  <c r="F101" i="7"/>
  <c r="J19" i="7"/>
  <c r="J14" i="7"/>
  <c r="J56" i="7"/>
  <c r="E7" i="7"/>
  <c r="E50" i="7"/>
  <c r="J39" i="6"/>
  <c r="J38" i="6"/>
  <c r="AY60" i="1"/>
  <c r="J37" i="6"/>
  <c r="AX60" i="1" s="1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J86" i="6"/>
  <c r="F86" i="6"/>
  <c r="F84" i="6"/>
  <c r="E82" i="6"/>
  <c r="J58" i="6"/>
  <c r="F58" i="6"/>
  <c r="F56" i="6"/>
  <c r="E54" i="6"/>
  <c r="J26" i="6"/>
  <c r="E26" i="6"/>
  <c r="J87" i="6" s="1"/>
  <c r="J25" i="6"/>
  <c r="J20" i="6"/>
  <c r="E20" i="6"/>
  <c r="F59" i="6" s="1"/>
  <c r="J19" i="6"/>
  <c r="J14" i="6"/>
  <c r="J56" i="6"/>
  <c r="E7" i="6"/>
  <c r="E50" i="6"/>
  <c r="J39" i="5"/>
  <c r="J38" i="5"/>
  <c r="AY59" i="1" s="1"/>
  <c r="J37" i="5"/>
  <c r="AX59" i="1" s="1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J88" i="5"/>
  <c r="F88" i="5"/>
  <c r="F86" i="5"/>
  <c r="E84" i="5"/>
  <c r="J58" i="5"/>
  <c r="F58" i="5"/>
  <c r="F56" i="5"/>
  <c r="E54" i="5"/>
  <c r="J26" i="5"/>
  <c r="E26" i="5"/>
  <c r="J89" i="5"/>
  <c r="J25" i="5"/>
  <c r="J20" i="5"/>
  <c r="E20" i="5"/>
  <c r="F59" i="5"/>
  <c r="J19" i="5"/>
  <c r="J14" i="5"/>
  <c r="J86" i="5" s="1"/>
  <c r="E7" i="5"/>
  <c r="E80" i="5" s="1"/>
  <c r="J39" i="4"/>
  <c r="J38" i="4"/>
  <c r="AY58" i="1"/>
  <c r="J37" i="4"/>
  <c r="AX58" i="1" s="1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T141" i="4"/>
  <c r="R142" i="4"/>
  <c r="R141" i="4"/>
  <c r="P142" i="4"/>
  <c r="P141" i="4" s="1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J91" i="4"/>
  <c r="F91" i="4"/>
  <c r="F89" i="4"/>
  <c r="E87" i="4"/>
  <c r="J58" i="4"/>
  <c r="F58" i="4"/>
  <c r="F56" i="4"/>
  <c r="E54" i="4"/>
  <c r="J26" i="4"/>
  <c r="E26" i="4"/>
  <c r="J92" i="4"/>
  <c r="J25" i="4"/>
  <c r="J20" i="4"/>
  <c r="E20" i="4"/>
  <c r="F59" i="4"/>
  <c r="J19" i="4"/>
  <c r="J14" i="4"/>
  <c r="J56" i="4" s="1"/>
  <c r="E7" i="4"/>
  <c r="E83" i="4"/>
  <c r="J39" i="3"/>
  <c r="J38" i="3"/>
  <c r="AY57" i="1"/>
  <c r="J37" i="3"/>
  <c r="AX57" i="1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3" i="3"/>
  <c r="F83" i="3"/>
  <c r="F81" i="3"/>
  <c r="E79" i="3"/>
  <c r="J58" i="3"/>
  <c r="F58" i="3"/>
  <c r="F56" i="3"/>
  <c r="E54" i="3"/>
  <c r="J26" i="3"/>
  <c r="E26" i="3"/>
  <c r="J59" i="3" s="1"/>
  <c r="J25" i="3"/>
  <c r="J20" i="3"/>
  <c r="E20" i="3"/>
  <c r="F59" i="3" s="1"/>
  <c r="J19" i="3"/>
  <c r="J14" i="3"/>
  <c r="J56" i="3"/>
  <c r="E7" i="3"/>
  <c r="E75" i="3"/>
  <c r="J37" i="2"/>
  <c r="J36" i="2"/>
  <c r="AY56" i="1" s="1"/>
  <c r="J35" i="2"/>
  <c r="AX56" i="1" s="1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06" i="2"/>
  <c r="BH506" i="2"/>
  <c r="BG506" i="2"/>
  <c r="BF506" i="2"/>
  <c r="T506" i="2"/>
  <c r="R506" i="2"/>
  <c r="P506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T485" i="2"/>
  <c r="R486" i="2"/>
  <c r="R485" i="2" s="1"/>
  <c r="P486" i="2"/>
  <c r="P485" i="2" s="1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T289" i="2"/>
  <c r="R290" i="2"/>
  <c r="R289" i="2" s="1"/>
  <c r="P290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T269" i="2"/>
  <c r="R270" i="2"/>
  <c r="R269" i="2"/>
  <c r="P270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4" i="2"/>
  <c r="BH184" i="2"/>
  <c r="BG184" i="2"/>
  <c r="BF184" i="2"/>
  <c r="T184" i="2"/>
  <c r="R184" i="2"/>
  <c r="P184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J96" i="2"/>
  <c r="F96" i="2"/>
  <c r="F94" i="2"/>
  <c r="E92" i="2"/>
  <c r="J54" i="2"/>
  <c r="F54" i="2"/>
  <c r="F52" i="2"/>
  <c r="E50" i="2"/>
  <c r="J24" i="2"/>
  <c r="E24" i="2"/>
  <c r="J97" i="2"/>
  <c r="J23" i="2"/>
  <c r="J18" i="2"/>
  <c r="E18" i="2"/>
  <c r="F97" i="2"/>
  <c r="J17" i="2"/>
  <c r="J12" i="2"/>
  <c r="J94" i="2" s="1"/>
  <c r="E7" i="2"/>
  <c r="E90" i="2"/>
  <c r="L50" i="1"/>
  <c r="AM50" i="1"/>
  <c r="AM49" i="1"/>
  <c r="L49" i="1"/>
  <c r="AM47" i="1"/>
  <c r="L47" i="1"/>
  <c r="L45" i="1"/>
  <c r="L44" i="1"/>
  <c r="J105" i="17"/>
  <c r="BK87" i="16"/>
  <c r="BK121" i="15"/>
  <c r="BK99" i="15"/>
  <c r="BK167" i="14"/>
  <c r="J135" i="14"/>
  <c r="J115" i="14"/>
  <c r="BK257" i="13"/>
  <c r="J234" i="13"/>
  <c r="BK200" i="13"/>
  <c r="J141" i="13"/>
  <c r="BK111" i="13"/>
  <c r="J212" i="12"/>
  <c r="J168" i="12"/>
  <c r="J139" i="12"/>
  <c r="BK220" i="11"/>
  <c r="J186" i="11"/>
  <c r="J169" i="11"/>
  <c r="J111" i="11"/>
  <c r="BK200" i="10"/>
  <c r="J176" i="10"/>
  <c r="J150" i="10"/>
  <c r="J129" i="10"/>
  <c r="BK198" i="9"/>
  <c r="J171" i="9"/>
  <c r="BK109" i="9"/>
  <c r="BK1633" i="8"/>
  <c r="J1541" i="8"/>
  <c r="BK1504" i="8"/>
  <c r="BK1447" i="8"/>
  <c r="BK1396" i="8"/>
  <c r="BK1376" i="8"/>
  <c r="BK1348" i="8"/>
  <c r="J1302" i="8"/>
  <c r="J1220" i="8"/>
  <c r="J1152" i="8"/>
  <c r="BK1107" i="8"/>
  <c r="BK1008" i="8"/>
  <c r="BK946" i="8"/>
  <c r="BK895" i="8"/>
  <c r="J841" i="8"/>
  <c r="J777" i="8"/>
  <c r="J710" i="8"/>
  <c r="J639" i="8"/>
  <c r="J597" i="8"/>
  <c r="BK509" i="8"/>
  <c r="J415" i="8"/>
  <c r="BK306" i="8"/>
  <c r="J182" i="8"/>
  <c r="BK397" i="7"/>
  <c r="J349" i="7"/>
  <c r="BK279" i="7"/>
  <c r="J229" i="7"/>
  <c r="J190" i="7"/>
  <c r="BK138" i="7"/>
  <c r="J131" i="6"/>
  <c r="BK113" i="6"/>
  <c r="J171" i="5"/>
  <c r="BK141" i="5"/>
  <c r="BK99" i="5"/>
  <c r="BK138" i="4"/>
  <c r="BK97" i="3"/>
  <c r="BK529" i="2"/>
  <c r="J445" i="2"/>
  <c r="J383" i="2"/>
  <c r="BK339" i="2"/>
  <c r="J268" i="2"/>
  <c r="J207" i="2"/>
  <c r="J139" i="2"/>
  <c r="BK178" i="11"/>
  <c r="BK124" i="11"/>
  <c r="BK217" i="10"/>
  <c r="BK191" i="10"/>
  <c r="J165" i="10"/>
  <c r="BK131" i="10"/>
  <c r="J111" i="10"/>
  <c r="J196" i="9"/>
  <c r="BK152" i="9"/>
  <c r="J110" i="9"/>
  <c r="BK1632" i="8"/>
  <c r="BK1556" i="8"/>
  <c r="J1504" i="8"/>
  <c r="J1460" i="8"/>
  <c r="BK1409" i="8"/>
  <c r="J1377" i="8"/>
  <c r="BK1346" i="8"/>
  <c r="J1304" i="8"/>
  <c r="J1261" i="8"/>
  <c r="J1223" i="8"/>
  <c r="J1161" i="8"/>
  <c r="J1035" i="8"/>
  <c r="BK996" i="8"/>
  <c r="J889" i="8"/>
  <c r="BK822" i="8"/>
  <c r="J650" i="8"/>
  <c r="J585" i="8"/>
  <c r="J440" i="8"/>
  <c r="J300" i="8"/>
  <c r="J189" i="8"/>
  <c r="BK124" i="8"/>
  <c r="BK385" i="7"/>
  <c r="J255" i="7"/>
  <c r="BK163" i="7"/>
  <c r="BK125" i="7"/>
  <c r="J119" i="6"/>
  <c r="BK183" i="5"/>
  <c r="J147" i="5"/>
  <c r="BK110" i="5"/>
  <c r="J94" i="5"/>
  <c r="J109" i="4"/>
  <c r="BK103" i="3"/>
  <c r="BK401" i="2"/>
  <c r="J341" i="2"/>
  <c r="J297" i="2"/>
  <c r="BK233" i="2"/>
  <c r="J168" i="2"/>
  <c r="BK114" i="2"/>
  <c r="J84" i="16"/>
  <c r="BK133" i="15"/>
  <c r="BK185" i="14"/>
  <c r="BK137" i="14"/>
  <c r="BK262" i="13"/>
  <c r="BK238" i="13"/>
  <c r="J205" i="13"/>
  <c r="BK167" i="13"/>
  <c r="J102" i="13"/>
  <c r="BK188" i="12"/>
  <c r="J105" i="12"/>
  <c r="BK203" i="11"/>
  <c r="BK184" i="11"/>
  <c r="BK136" i="11"/>
  <c r="BK221" i="10"/>
  <c r="J189" i="10"/>
  <c r="BK155" i="10"/>
  <c r="J135" i="10"/>
  <c r="BK116" i="10"/>
  <c r="J190" i="9"/>
  <c r="BK172" i="9"/>
  <c r="J150" i="9"/>
  <c r="J1745" i="8"/>
  <c r="J1599" i="8"/>
  <c r="BK1490" i="8"/>
  <c r="J1459" i="8"/>
  <c r="J1433" i="8"/>
  <c r="BK1385" i="8"/>
  <c r="BK1350" i="8"/>
  <c r="J1282" i="8"/>
  <c r="BK1231" i="8"/>
  <c r="J1211" i="8"/>
  <c r="J1140" i="8"/>
  <c r="BK1024" i="8"/>
  <c r="BK889" i="8"/>
  <c r="BK864" i="8"/>
  <c r="J810" i="8"/>
  <c r="J728" i="8"/>
  <c r="BK629" i="8"/>
  <c r="BK532" i="8"/>
  <c r="J412" i="8"/>
  <c r="J306" i="8"/>
  <c r="J152" i="8"/>
  <c r="J396" i="7"/>
  <c r="BK351" i="7"/>
  <c r="J318" i="7"/>
  <c r="J245" i="7"/>
  <c r="BK209" i="7"/>
  <c r="J166" i="7"/>
  <c r="J132" i="6"/>
  <c r="BK136" i="5"/>
  <c r="BK105" i="5"/>
  <c r="BK121" i="4"/>
  <c r="BK109" i="3"/>
  <c r="BK517" i="2"/>
  <c r="J441" i="2"/>
  <c r="J386" i="2"/>
  <c r="BK343" i="2"/>
  <c r="J299" i="2"/>
  <c r="J244" i="2"/>
  <c r="BK175" i="2"/>
  <c r="J93" i="16"/>
  <c r="BK124" i="15"/>
  <c r="J93" i="15"/>
  <c r="BK159" i="14"/>
  <c r="J129" i="14"/>
  <c r="J113" i="14"/>
  <c r="J257" i="13"/>
  <c r="BK225" i="13"/>
  <c r="BK197" i="13"/>
  <c r="BK163" i="13"/>
  <c r="BK135" i="13"/>
  <c r="BK99" i="13"/>
  <c r="J201" i="12"/>
  <c r="BK175" i="12"/>
  <c r="BK161" i="12"/>
  <c r="BK146" i="12"/>
  <c r="BK116" i="12"/>
  <c r="BK222" i="11"/>
  <c r="BK207" i="11"/>
  <c r="J168" i="11"/>
  <c r="BK119" i="11"/>
  <c r="J216" i="10"/>
  <c r="J180" i="10"/>
  <c r="BK140" i="10"/>
  <c r="BK117" i="10"/>
  <c r="J191" i="9"/>
  <c r="J154" i="9"/>
  <c r="J105" i="9"/>
  <c r="BK1314" i="8"/>
  <c r="J1251" i="8"/>
  <c r="J1189" i="8"/>
  <c r="J1104" i="8"/>
  <c r="BK1033" i="8"/>
  <c r="J946" i="8"/>
  <c r="BK898" i="8"/>
  <c r="BK813" i="8"/>
  <c r="J720" i="8"/>
  <c r="BK597" i="8"/>
  <c r="J478" i="8"/>
  <c r="J424" i="8"/>
  <c r="J324" i="8"/>
  <c r="BK259" i="8"/>
  <c r="J125" i="8"/>
  <c r="J364" i="7"/>
  <c r="J309" i="7"/>
  <c r="BK259" i="7"/>
  <c r="BK203" i="7"/>
  <c r="J157" i="7"/>
  <c r="J133" i="6"/>
  <c r="J112" i="6"/>
  <c r="BK167" i="5"/>
  <c r="BK128" i="5"/>
  <c r="BK106" i="5"/>
  <c r="BK124" i="4"/>
  <c r="J517" i="2"/>
  <c r="BK433" i="2"/>
  <c r="BK365" i="2"/>
  <c r="J306" i="2"/>
  <c r="J201" i="2"/>
  <c r="J89" i="16"/>
  <c r="J128" i="15"/>
  <c r="J185" i="14"/>
  <c r="BK173" i="14"/>
  <c r="BK134" i="14"/>
  <c r="J116" i="14"/>
  <c r="BK246" i="13"/>
  <c r="BK215" i="13"/>
  <c r="BK191" i="13"/>
  <c r="BK153" i="13"/>
  <c r="J113" i="13"/>
  <c r="J222" i="12"/>
  <c r="BK195" i="12"/>
  <c r="J181" i="12"/>
  <c r="J127" i="12"/>
  <c r="J103" i="12"/>
  <c r="BK215" i="11"/>
  <c r="BK187" i="11"/>
  <c r="BK103" i="11"/>
  <c r="BK201" i="10"/>
  <c r="BK163" i="10"/>
  <c r="J140" i="10"/>
  <c r="BK119" i="10"/>
  <c r="BK204" i="9"/>
  <c r="J160" i="9"/>
  <c r="BK121" i="9"/>
  <c r="J1744" i="8"/>
  <c r="J1675" i="8"/>
  <c r="BK1600" i="8"/>
  <c r="BK1538" i="8"/>
  <c r="J1487" i="8"/>
  <c r="J1434" i="8"/>
  <c r="J1407" i="8"/>
  <c r="J1372" i="8"/>
  <c r="J1352" i="8"/>
  <c r="BK1302" i="8"/>
  <c r="J1248" i="8"/>
  <c r="BK1134" i="8"/>
  <c r="J1027" i="8"/>
  <c r="J975" i="8"/>
  <c r="J924" i="8"/>
  <c r="BK873" i="8"/>
  <c r="BK792" i="8"/>
  <c r="BK716" i="8"/>
  <c r="BK639" i="8"/>
  <c r="BK535" i="8"/>
  <c r="BK426" i="8"/>
  <c r="J241" i="8"/>
  <c r="BK154" i="8"/>
  <c r="J339" i="7"/>
  <c r="J299" i="7"/>
  <c r="BK249" i="7"/>
  <c r="J213" i="7"/>
  <c r="J174" i="7"/>
  <c r="J140" i="7"/>
  <c r="BK124" i="6"/>
  <c r="J176" i="5"/>
  <c r="BK118" i="5"/>
  <c r="J116" i="4"/>
  <c r="J106" i="3"/>
  <c r="J446" i="2"/>
  <c r="BK357" i="2"/>
  <c r="BK266" i="2"/>
  <c r="BK222" i="2"/>
  <c r="J132" i="12"/>
  <c r="BK227" i="11"/>
  <c r="J189" i="11"/>
  <c r="J157" i="11"/>
  <c r="J215" i="10"/>
  <c r="BK172" i="10"/>
  <c r="BK154" i="10"/>
  <c r="J195" i="9"/>
  <c r="J128" i="9"/>
  <c r="BK110" i="9"/>
  <c r="J1693" i="8"/>
  <c r="BK1572" i="8"/>
  <c r="BK1524" i="8"/>
  <c r="J1485" i="8"/>
  <c r="BK1435" i="8"/>
  <c r="BK1403" i="8"/>
  <c r="J1371" i="8"/>
  <c r="J1339" i="8"/>
  <c r="BK1282" i="8"/>
  <c r="BK1232" i="8"/>
  <c r="J1127" i="8"/>
  <c r="BK1027" i="8"/>
  <c r="J990" i="8"/>
  <c r="BK921" i="8"/>
  <c r="BK821" i="8"/>
  <c r="BK738" i="8"/>
  <c r="BK654" i="8"/>
  <c r="BK616" i="8"/>
  <c r="BK578" i="8"/>
  <c r="BK465" i="8"/>
  <c r="BK372" i="8"/>
  <c r="BK212" i="8"/>
  <c r="BK396" i="7"/>
  <c r="BK303" i="7"/>
  <c r="BK186" i="7"/>
  <c r="BK94" i="6"/>
  <c r="BK151" i="5"/>
  <c r="J132" i="5"/>
  <c r="J107" i="5"/>
  <c r="J127" i="4"/>
  <c r="BK98" i="4"/>
  <c r="J95" i="3"/>
  <c r="J434" i="2"/>
  <c r="J384" i="2"/>
  <c r="J354" i="2"/>
  <c r="J247" i="2"/>
  <c r="BK195" i="2"/>
  <c r="J131" i="15"/>
  <c r="BK157" i="14"/>
  <c r="BK109" i="14"/>
  <c r="BK211" i="13"/>
  <c r="J111" i="13"/>
  <c r="J173" i="12"/>
  <c r="BK157" i="12"/>
  <c r="J141" i="12"/>
  <c r="BK119" i="12"/>
  <c r="J203" i="11"/>
  <c r="J176" i="11"/>
  <c r="BK111" i="11"/>
  <c r="BK198" i="10"/>
  <c r="BK171" i="10"/>
  <c r="BK135" i="10"/>
  <c r="J102" i="10"/>
  <c r="BK191" i="9"/>
  <c r="BK151" i="9"/>
  <c r="J121" i="9"/>
  <c r="J1701" i="8"/>
  <c r="BK1607" i="8"/>
  <c r="BK1526" i="8"/>
  <c r="BK1434" i="8"/>
  <c r="J1398" i="8"/>
  <c r="BK1364" i="8"/>
  <c r="J1316" i="8"/>
  <c r="BK1269" i="8"/>
  <c r="J1230" i="8"/>
  <c r="BK1106" i="8"/>
  <c r="J1025" i="8"/>
  <c r="BK967" i="8"/>
  <c r="J916" i="8"/>
  <c r="J859" i="8"/>
  <c r="J780" i="8"/>
  <c r="J699" i="8"/>
  <c r="BK614" i="8"/>
  <c r="J571" i="8"/>
  <c r="BK311" i="8"/>
  <c r="J149" i="8"/>
  <c r="BK372" i="7"/>
  <c r="J337" i="7"/>
  <c r="BK286" i="7"/>
  <c r="BK231" i="7"/>
  <c r="BK136" i="7"/>
  <c r="BK131" i="6"/>
  <c r="BK177" i="5"/>
  <c r="J128" i="5"/>
  <c r="BK144" i="4"/>
  <c r="BK102" i="4"/>
  <c r="BK481" i="2"/>
  <c r="J447" i="2"/>
  <c r="J381" i="2"/>
  <c r="BK305" i="2"/>
  <c r="J208" i="2"/>
  <c r="J109" i="2"/>
  <c r="BK83" i="16"/>
  <c r="J104" i="15"/>
  <c r="J167" i="14"/>
  <c r="J125" i="14"/>
  <c r="J262" i="13"/>
  <c r="J232" i="13"/>
  <c r="BK201" i="13"/>
  <c r="J163" i="13"/>
  <c r="BK117" i="13"/>
  <c r="BK206" i="12"/>
  <c r="J186" i="12"/>
  <c r="J158" i="12"/>
  <c r="BK127" i="12"/>
  <c r="BK102" i="12"/>
  <c r="J206" i="11"/>
  <c r="BK1620" i="8"/>
  <c r="J1555" i="8"/>
  <c r="BK1511" i="8"/>
  <c r="BK1459" i="8"/>
  <c r="J1394" i="8"/>
  <c r="J1361" i="8"/>
  <c r="BK171" i="5"/>
  <c r="BK160" i="5"/>
  <c r="BK156" i="5"/>
  <c r="J109" i="5"/>
  <c r="BK105" i="4"/>
  <c r="J495" i="2"/>
  <c r="BK388" i="2"/>
  <c r="J360" i="2"/>
  <c r="BK287" i="2"/>
  <c r="BK244" i="2"/>
  <c r="BK117" i="17"/>
  <c r="BK92" i="16"/>
  <c r="BK128" i="15"/>
  <c r="J101" i="15"/>
  <c r="BK143" i="14"/>
  <c r="J121" i="14"/>
  <c r="BK249" i="13"/>
  <c r="J203" i="13"/>
  <c r="J175" i="13"/>
  <c r="BK139" i="13"/>
  <c r="BK103" i="13"/>
  <c r="BK199" i="12"/>
  <c r="BK162" i="12"/>
  <c r="BK135" i="12"/>
  <c r="J223" i="11"/>
  <c r="BK188" i="11"/>
  <c r="J165" i="11"/>
  <c r="J113" i="11"/>
  <c r="J206" i="10"/>
  <c r="BK165" i="10"/>
  <c r="J147" i="10"/>
  <c r="J116" i="10"/>
  <c r="BK195" i="9"/>
  <c r="BK154" i="9"/>
  <c r="BK103" i="9"/>
  <c r="BK1616" i="8"/>
  <c r="J1544" i="8"/>
  <c r="J1489" i="8"/>
  <c r="J1455" i="8"/>
  <c r="J1392" i="8"/>
  <c r="BK1371" i="8"/>
  <c r="J1343" i="8"/>
  <c r="BK1288" i="8"/>
  <c r="BK1213" i="8"/>
  <c r="J1144" i="8"/>
  <c r="J1081" i="8"/>
  <c r="BK1015" i="8"/>
  <c r="BK959" i="8"/>
  <c r="BK922" i="8"/>
  <c r="BK859" i="8"/>
  <c r="J799" i="8"/>
  <c r="BK720" i="8"/>
  <c r="J645" i="8"/>
  <c r="J609" i="8"/>
  <c r="J485" i="8"/>
  <c r="J402" i="8"/>
  <c r="BK269" i="8"/>
  <c r="J168" i="8"/>
  <c r="BK125" i="8"/>
  <c r="BK355" i="7"/>
  <c r="J301" i="7"/>
  <c r="BK225" i="7"/>
  <c r="J179" i="7"/>
  <c r="BK134" i="7"/>
  <c r="J135" i="6"/>
  <c r="J110" i="6"/>
  <c r="BK172" i="5"/>
  <c r="BK134" i="5"/>
  <c r="J98" i="5"/>
  <c r="BK128" i="4"/>
  <c r="BK106" i="3"/>
  <c r="J529" i="2"/>
  <c r="J432" i="2"/>
  <c r="J370" i="2"/>
  <c r="BK316" i="2"/>
  <c r="BK276" i="2"/>
  <c r="BK212" i="2"/>
  <c r="BK125" i="2"/>
  <c r="J154" i="11"/>
  <c r="BK121" i="11"/>
  <c r="J227" i="10"/>
  <c r="BK183" i="10"/>
  <c r="J143" i="10"/>
  <c r="J127" i="10"/>
  <c r="BK110" i="10"/>
  <c r="BK194" i="9"/>
  <c r="BK169" i="9"/>
  <c r="BK136" i="9"/>
  <c r="BK1617" i="8"/>
  <c r="J1547" i="8"/>
  <c r="J1480" i="8"/>
  <c r="BK1433" i="8"/>
  <c r="J1404" i="8"/>
  <c r="BK1374" i="8"/>
  <c r="J1358" i="8"/>
  <c r="BK1318" i="8"/>
  <c r="J1263" i="8"/>
  <c r="J1229" i="8"/>
  <c r="BK1174" i="8"/>
  <c r="BK1102" i="8"/>
  <c r="BK1010" i="8"/>
  <c r="J855" i="8"/>
  <c r="J752" i="8"/>
  <c r="BK591" i="8"/>
  <c r="J513" i="8"/>
  <c r="BK323" i="8"/>
  <c r="BK203" i="8"/>
  <c r="J133" i="8"/>
  <c r="J378" i="7"/>
  <c r="BK255" i="7"/>
  <c r="BK227" i="7"/>
  <c r="BK146" i="7"/>
  <c r="J107" i="7"/>
  <c r="BK102" i="6"/>
  <c r="BK164" i="5"/>
  <c r="J106" i="5"/>
  <c r="J135" i="4"/>
  <c r="BK99" i="4"/>
  <c r="BK490" i="2"/>
  <c r="J393" i="2"/>
  <c r="BK333" i="2"/>
  <c r="BK270" i="2"/>
  <c r="J204" i="2"/>
  <c r="J129" i="2"/>
  <c r="J96" i="16"/>
  <c r="BK138" i="15"/>
  <c r="J106" i="15"/>
  <c r="J161" i="14"/>
  <c r="J107" i="14"/>
  <c r="J254" i="13"/>
  <c r="J217" i="13"/>
  <c r="J187" i="13"/>
  <c r="BK141" i="13"/>
  <c r="BK217" i="12"/>
  <c r="BK193" i="12"/>
  <c r="BK107" i="12"/>
  <c r="J208" i="11"/>
  <c r="J178" i="11"/>
  <c r="BK126" i="11"/>
  <c r="J212" i="10"/>
  <c r="J196" i="10"/>
  <c r="BK167" i="10"/>
  <c r="BK144" i="10"/>
  <c r="J119" i="10"/>
  <c r="J202" i="9"/>
  <c r="BK186" i="9"/>
  <c r="J163" i="9"/>
  <c r="BK111" i="9"/>
  <c r="BK1683" i="8"/>
  <c r="BK1566" i="8"/>
  <c r="BK1474" i="8"/>
  <c r="BK1448" i="8"/>
  <c r="J1400" i="8"/>
  <c r="BK1367" i="8"/>
  <c r="J1310" i="8"/>
  <c r="BK1229" i="8"/>
  <c r="BK1181" i="8"/>
  <c r="BK1123" i="8"/>
  <c r="BK1085" i="8"/>
  <c r="J934" i="8"/>
  <c r="J883" i="8"/>
  <c r="J825" i="8"/>
  <c r="J754" i="8"/>
  <c r="J654" i="8"/>
  <c r="J565" i="8"/>
  <c r="BK463" i="8"/>
  <c r="BK312" i="8"/>
  <c r="J154" i="8"/>
  <c r="J119" i="8"/>
  <c r="J388" i="7"/>
  <c r="J345" i="7"/>
  <c r="J307" i="7"/>
  <c r="BK221" i="7"/>
  <c r="J188" i="7"/>
  <c r="J130" i="7"/>
  <c r="J166" i="5"/>
  <c r="J127" i="5"/>
  <c r="J102" i="5"/>
  <c r="J273" i="2"/>
  <c r="J215" i="2"/>
  <c r="BK119" i="17"/>
  <c r="J89" i="17"/>
  <c r="BK85" i="16"/>
  <c r="BK101" i="15"/>
  <c r="BK165" i="14"/>
  <c r="J134" i="14"/>
  <c r="BK123" i="14"/>
  <c r="J92" i="14"/>
  <c r="BK234" i="13"/>
  <c r="BK203" i="13"/>
  <c r="J169" i="13"/>
  <c r="J157" i="13"/>
  <c r="BK113" i="13"/>
  <c r="BK207" i="12"/>
  <c r="BK179" i="12"/>
  <c r="BK164" i="12"/>
  <c r="J151" i="12"/>
  <c r="J115" i="12"/>
  <c r="BK218" i="11"/>
  <c r="J199" i="11"/>
  <c r="BK174" i="11"/>
  <c r="J134" i="11"/>
  <c r="J226" i="10"/>
  <c r="J197" i="10"/>
  <c r="BK161" i="10"/>
  <c r="BK130" i="10"/>
  <c r="J203" i="9"/>
  <c r="BK162" i="9"/>
  <c r="BK104" i="9"/>
  <c r="J1299" i="8"/>
  <c r="J1269" i="8"/>
  <c r="J1197" i="8"/>
  <c r="J1107" i="8"/>
  <c r="BK1070" i="8"/>
  <c r="BK994" i="8"/>
  <c r="BK942" i="8"/>
  <c r="BK862" i="8"/>
  <c r="BK768" i="8"/>
  <c r="J664" i="8"/>
  <c r="J583" i="8"/>
  <c r="J460" i="8"/>
  <c r="BK366" i="8"/>
  <c r="BK267" i="8"/>
  <c r="BK161" i="8"/>
  <c r="J397" i="7"/>
  <c r="BK324" i="7"/>
  <c r="BK273" i="7"/>
  <c r="BK241" i="7"/>
  <c r="J161" i="7"/>
  <c r="BK127" i="6"/>
  <c r="BK105" i="6"/>
  <c r="BK166" i="5"/>
  <c r="BK130" i="5"/>
  <c r="BK114" i="5"/>
  <c r="J128" i="4"/>
  <c r="BK95" i="3"/>
  <c r="J458" i="2"/>
  <c r="J374" i="2"/>
  <c r="J349" i="2"/>
  <c r="J209" i="2"/>
  <c r="BK109" i="17"/>
  <c r="J94" i="16"/>
  <c r="BK131" i="15"/>
  <c r="J91" i="15"/>
  <c r="J176" i="14"/>
  <c r="J139" i="14"/>
  <c r="J122" i="14"/>
  <c r="J258" i="13"/>
  <c r="J240" i="13"/>
  <c r="BK205" i="13"/>
  <c r="BK173" i="13"/>
  <c r="J127" i="13"/>
  <c r="BK102" i="13"/>
  <c r="BK205" i="12"/>
  <c r="J179" i="12"/>
  <c r="J129" i="12"/>
  <c r="J230" i="11"/>
  <c r="BK206" i="11"/>
  <c r="BK181" i="11"/>
  <c r="J115" i="11"/>
  <c r="J213" i="10"/>
  <c r="BK164" i="10"/>
  <c r="J152" i="10"/>
  <c r="J128" i="10"/>
  <c r="J106" i="10"/>
  <c r="BK168" i="9"/>
  <c r="BK141" i="9"/>
  <c r="BK127" i="9"/>
  <c r="BK102" i="9"/>
  <c r="J1683" i="8"/>
  <c r="J1582" i="8"/>
  <c r="J1508" i="8"/>
  <c r="BK1457" i="8"/>
  <c r="BK1428" i="8"/>
  <c r="BK1390" i="8"/>
  <c r="J1369" i="8"/>
  <c r="J1337" i="8"/>
  <c r="J1228" i="8"/>
  <c r="J1119" i="8"/>
  <c r="BK1025" i="8"/>
  <c r="J969" i="8"/>
  <c r="BK940" i="8"/>
  <c r="BK906" i="8"/>
  <c r="BK841" i="8"/>
  <c r="BK790" i="8"/>
  <c r="J697" i="8"/>
  <c r="BK634" i="8"/>
  <c r="BK526" i="8"/>
  <c r="J350" i="8"/>
  <c r="J233" i="8"/>
  <c r="BK117" i="8"/>
  <c r="J320" i="7"/>
  <c r="J277" i="7"/>
  <c r="BK217" i="7"/>
  <c r="J193" i="7"/>
  <c r="J132" i="7"/>
  <c r="J116" i="6"/>
  <c r="BK179" i="5"/>
  <c r="J143" i="5"/>
  <c r="BK100" i="5"/>
  <c r="BK115" i="4"/>
  <c r="BK105" i="3"/>
  <c r="BK442" i="2"/>
  <c r="BK354" i="2"/>
  <c r="J275" i="2"/>
  <c r="BK231" i="2"/>
  <c r="J113" i="2"/>
  <c r="BK105" i="12"/>
  <c r="J197" i="11"/>
  <c r="J150" i="11"/>
  <c r="BK117" i="11"/>
  <c r="BK177" i="10"/>
  <c r="J159" i="10"/>
  <c r="J113" i="10"/>
  <c r="BK145" i="9"/>
  <c r="BK113" i="9"/>
  <c r="J1729" i="8"/>
  <c r="J1617" i="8"/>
  <c r="J1565" i="8"/>
  <c r="J1530" i="8"/>
  <c r="J1482" i="8"/>
  <c r="BK1427" i="8"/>
  <c r="J1386" i="8"/>
  <c r="BK1370" i="8"/>
  <c r="J1335" i="8"/>
  <c r="BK1291" i="8"/>
  <c r="J1215" i="8"/>
  <c r="BK1110" i="8"/>
  <c r="J1010" i="8"/>
  <c r="BK965" i="8"/>
  <c r="BK883" i="8"/>
  <c r="BK810" i="8"/>
  <c r="J740" i="8"/>
  <c r="BK648" i="8"/>
  <c r="BK595" i="8"/>
  <c r="BK521" i="8"/>
  <c r="J436" i="8"/>
  <c r="J292" i="8"/>
  <c r="BK144" i="8"/>
  <c r="J351" i="7"/>
  <c r="J225" i="7"/>
  <c r="BK108" i="6"/>
  <c r="BK169" i="5"/>
  <c r="J140" i="5"/>
  <c r="J121" i="5"/>
  <c r="J123" i="4"/>
  <c r="BK116" i="3"/>
  <c r="BK484" i="2"/>
  <c r="J452" i="2"/>
  <c r="BK390" i="2"/>
  <c r="J314" i="2"/>
  <c r="J265" i="2"/>
  <c r="BK210" i="2"/>
  <c r="BK84" i="16"/>
  <c r="J159" i="14"/>
  <c r="BK122" i="14"/>
  <c r="J185" i="13"/>
  <c r="J109" i="13"/>
  <c r="BK169" i="12"/>
  <c r="J156" i="12"/>
  <c r="J124" i="12"/>
  <c r="J219" i="11"/>
  <c r="BK198" i="11"/>
  <c r="J174" i="11"/>
  <c r="BK130" i="11"/>
  <c r="J211" i="10"/>
  <c r="J177" i="10"/>
  <c r="J145" i="10"/>
  <c r="BK107" i="10"/>
  <c r="BK184" i="9"/>
  <c r="J167" i="9"/>
  <c r="J134" i="9"/>
  <c r="BK118" i="9"/>
  <c r="J1629" i="8"/>
  <c r="J1564" i="8"/>
  <c r="BK1515" i="8"/>
  <c r="BK1478" i="8"/>
  <c r="BK1404" i="8"/>
  <c r="J1373" i="8"/>
  <c r="BK1332" i="8"/>
  <c r="J1278" i="8"/>
  <c r="J1185" i="8"/>
  <c r="J1074" i="8"/>
  <c r="J996" i="8"/>
  <c r="J945" i="8"/>
  <c r="BK887" i="8"/>
  <c r="J839" i="8"/>
  <c r="BK762" i="8"/>
  <c r="J667" i="8"/>
  <c r="BK588" i="8"/>
  <c r="J488" i="8"/>
  <c r="BK397" i="8"/>
  <c r="J267" i="8"/>
  <c r="J130" i="8"/>
  <c r="BK360" i="7"/>
  <c r="BK320" i="7"/>
  <c r="BK245" i="7"/>
  <c r="J197" i="7"/>
  <c r="J134" i="7"/>
  <c r="BK95" i="6"/>
  <c r="BK143" i="5"/>
  <c r="BK115" i="5"/>
  <c r="J122" i="4"/>
  <c r="J506" i="2"/>
  <c r="J456" i="2"/>
  <c r="BK383" i="2"/>
  <c r="BK321" i="2"/>
  <c r="BK273" i="2"/>
  <c r="BK184" i="2"/>
  <c r="AS62" i="1"/>
  <c r="J165" i="14"/>
  <c r="BK121" i="14"/>
  <c r="BK93" i="14"/>
  <c r="BK247" i="13"/>
  <c r="BK212" i="13"/>
  <c r="BK169" i="13"/>
  <c r="J135" i="13"/>
  <c r="BK215" i="12"/>
  <c r="BK192" i="12"/>
  <c r="J164" i="12"/>
  <c r="BK141" i="12"/>
  <c r="J114" i="12"/>
  <c r="J217" i="11"/>
  <c r="BK1667" i="8"/>
  <c r="BK1565" i="8"/>
  <c r="BK1521" i="8"/>
  <c r="BK1463" i="8"/>
  <c r="J1406" i="8"/>
  <c r="BK1372" i="8"/>
  <c r="J177" i="5"/>
  <c r="BK161" i="5"/>
  <c r="J158" i="5"/>
  <c r="J103" i="5"/>
  <c r="BK114" i="4"/>
  <c r="J93" i="3"/>
  <c r="BK462" i="2"/>
  <c r="J403" i="2"/>
  <c r="BK380" i="2"/>
  <c r="J308" i="2"/>
  <c r="J256" i="2"/>
  <c r="J114" i="2"/>
  <c r="BK97" i="16"/>
  <c r="J139" i="15"/>
  <c r="BK113" i="15"/>
  <c r="J182" i="14"/>
  <c r="BK139" i="14"/>
  <c r="BK119" i="14"/>
  <c r="BK259" i="13"/>
  <c r="BK236" i="13"/>
  <c r="BK198" i="13"/>
  <c r="BK171" i="13"/>
  <c r="BK131" i="13"/>
  <c r="BK214" i="12"/>
  <c r="BK173" i="12"/>
  <c r="BK153" i="12"/>
  <c r="BK115" i="12"/>
  <c r="BK197" i="11"/>
  <c r="BK176" i="11"/>
  <c r="J128" i="11"/>
  <c r="BK219" i="10"/>
  <c r="J185" i="10"/>
  <c r="J153" i="10"/>
  <c r="BK139" i="10"/>
  <c r="J201" i="9"/>
  <c r="J152" i="9"/>
  <c r="J115" i="9"/>
  <c r="J1648" i="8"/>
  <c r="J1571" i="8"/>
  <c r="J1523" i="8"/>
  <c r="BK1461" i="8"/>
  <c r="BK1420" i="8"/>
  <c r="BK1382" i="8"/>
  <c r="BK1344" i="8"/>
  <c r="BK1293" i="8"/>
  <c r="J1239" i="8"/>
  <c r="J1123" i="8"/>
  <c r="J1066" i="8"/>
  <c r="J1001" i="8"/>
  <c r="BK950" i="8"/>
  <c r="BK910" i="8"/>
  <c r="J851" i="8"/>
  <c r="BK784" i="8"/>
  <c r="J669" i="8"/>
  <c r="BK625" i="8"/>
  <c r="BK524" i="8"/>
  <c r="J438" i="8"/>
  <c r="BK253" i="8"/>
  <c r="J161" i="8"/>
  <c r="J380" i="7"/>
  <c r="BK328" i="7"/>
  <c r="J239" i="7"/>
  <c r="BK184" i="7"/>
  <c r="BK144" i="7"/>
  <c r="BK136" i="6"/>
  <c r="J121" i="6"/>
  <c r="BK180" i="5"/>
  <c r="J142" i="5"/>
  <c r="BK101" i="5"/>
  <c r="BK131" i="4"/>
  <c r="BK108" i="3"/>
  <c r="J532" i="2"/>
  <c r="BK478" i="2"/>
  <c r="J372" i="2"/>
  <c r="BK324" i="2"/>
  <c r="J277" i="2"/>
  <c r="J193" i="2"/>
  <c r="AS55" i="1"/>
  <c r="BK206" i="10"/>
  <c r="J178" i="10"/>
  <c r="BK141" i="10"/>
  <c r="J117" i="10"/>
  <c r="BK202" i="9"/>
  <c r="BK171" i="9"/>
  <c r="J137" i="9"/>
  <c r="J1659" i="8"/>
  <c r="BK1571" i="8"/>
  <c r="J1507" i="8"/>
  <c r="J1462" i="8"/>
  <c r="J1422" i="8"/>
  <c r="BK1380" i="8"/>
  <c r="J1359" i="8"/>
  <c r="J1323" i="8"/>
  <c r="J1273" i="8"/>
  <c r="BK1241" i="8"/>
  <c r="BK1197" i="8"/>
  <c r="BK1125" i="8"/>
  <c r="BK1045" i="8"/>
  <c r="J1003" i="8"/>
  <c r="BK904" i="8"/>
  <c r="BK796" i="8"/>
  <c r="BK632" i="8"/>
  <c r="J528" i="8"/>
  <c r="J397" i="8"/>
  <c r="J239" i="8"/>
  <c r="BK145" i="8"/>
  <c r="BK349" i="7"/>
  <c r="J313" i="7"/>
  <c r="BK284" i="7"/>
  <c r="J237" i="7"/>
  <c r="BK153" i="7"/>
  <c r="J127" i="7"/>
  <c r="J118" i="6"/>
  <c r="BK96" i="6"/>
  <c r="J167" i="5"/>
  <c r="BK119" i="5"/>
  <c r="BK98" i="5"/>
  <c r="BK112" i="4"/>
  <c r="J100" i="3"/>
  <c r="BK447" i="2"/>
  <c r="J380" i="2"/>
  <c r="BK303" i="2"/>
  <c r="J217" i="2"/>
  <c r="BK150" i="2"/>
  <c r="J85" i="16"/>
  <c r="J121" i="15"/>
  <c r="BK171" i="14"/>
  <c r="BK128" i="14"/>
  <c r="J95" i="14"/>
  <c r="BK244" i="13"/>
  <c r="BK195" i="13"/>
  <c r="BK160" i="13"/>
  <c r="BK95" i="13"/>
  <c r="BK202" i="12"/>
  <c r="BK176" i="12"/>
  <c r="BK224" i="11"/>
  <c r="J188" i="11"/>
  <c r="J142" i="11"/>
  <c r="J101" i="11"/>
  <c r="BK204" i="10"/>
  <c r="BK179" i="10"/>
  <c r="BK150" i="10"/>
  <c r="BK124" i="10"/>
  <c r="BK104" i="10"/>
  <c r="J180" i="9"/>
  <c r="BK165" i="9"/>
  <c r="BK133" i="9"/>
  <c r="BK1714" i="8"/>
  <c r="J1572" i="8"/>
  <c r="BK1466" i="8"/>
  <c r="J1427" i="8"/>
  <c r="J1396" i="8"/>
  <c r="J1356" i="8"/>
  <c r="BK1300" i="8"/>
  <c r="BK1239" i="8"/>
  <c r="J1207" i="8"/>
  <c r="J1134" i="8"/>
  <c r="J1089" i="8"/>
  <c r="J977" i="8"/>
  <c r="BK885" i="8"/>
  <c r="BK851" i="8"/>
  <c r="J796" i="8"/>
  <c r="BK699" i="8"/>
  <c r="BK587" i="8"/>
  <c r="J521" i="8"/>
  <c r="J337" i="8"/>
  <c r="BK182" i="8"/>
  <c r="BK131" i="8"/>
  <c r="J375" i="7"/>
  <c r="BK343" i="7"/>
  <c r="J311" i="7"/>
  <c r="BK243" i="7"/>
  <c r="BK199" i="7"/>
  <c r="J155" i="7"/>
  <c r="J183" i="5"/>
  <c r="BK129" i="5"/>
  <c r="BK107" i="5"/>
  <c r="J138" i="4"/>
  <c r="BK113" i="3"/>
  <c r="BK96" i="3"/>
  <c r="J482" i="2"/>
  <c r="BK397" i="2"/>
  <c r="J339" i="2"/>
  <c r="BK300" i="2"/>
  <c r="J255" i="2"/>
  <c r="J197" i="2"/>
  <c r="BK98" i="16"/>
  <c r="BK139" i="15"/>
  <c r="J97" i="15"/>
  <c r="BK161" i="14"/>
  <c r="BK135" i="14"/>
  <c r="BK116" i="14"/>
  <c r="J97" i="14"/>
  <c r="J246" i="13"/>
  <c r="BK213" i="13"/>
  <c r="BK179" i="13"/>
  <c r="BK159" i="13"/>
  <c r="J117" i="13"/>
  <c r="BK210" i="12"/>
  <c r="BK177" i="12"/>
  <c r="J162" i="12"/>
  <c r="J152" i="12"/>
  <c r="BK125" i="12"/>
  <c r="J220" i="11"/>
  <c r="J191" i="11"/>
  <c r="BK170" i="11"/>
  <c r="J126" i="11"/>
  <c r="J103" i="11"/>
  <c r="J181" i="10"/>
  <c r="J131" i="10"/>
  <c r="J199" i="9"/>
  <c r="J158" i="9"/>
  <c r="J117" i="9"/>
  <c r="BK1310" i="8"/>
  <c r="BK1242" i="8"/>
  <c r="J1183" i="8"/>
  <c r="J1096" i="8"/>
  <c r="BK1059" i="8"/>
  <c r="J986" i="8"/>
  <c r="J929" i="8"/>
  <c r="J837" i="8"/>
  <c r="J766" i="8"/>
  <c r="BK656" i="8"/>
  <c r="J586" i="8"/>
  <c r="BK471" i="8"/>
  <c r="BK350" i="8"/>
  <c r="BK218" i="8"/>
  <c r="BK130" i="8"/>
  <c r="J394" i="7"/>
  <c r="BK297" i="7"/>
  <c r="J249" i="7"/>
  <c r="BK201" i="7"/>
  <c r="BK123" i="7"/>
  <c r="BK121" i="6"/>
  <c r="BK103" i="6"/>
  <c r="J164" i="5"/>
  <c r="J125" i="5"/>
  <c r="J136" i="4"/>
  <c r="J115" i="3"/>
  <c r="J475" i="2"/>
  <c r="BK403" i="2"/>
  <c r="J351" i="2"/>
  <c r="J229" i="2"/>
  <c r="J108" i="2"/>
  <c r="BK91" i="17"/>
  <c r="J125" i="15"/>
  <c r="J186" i="14"/>
  <c r="J169" i="14"/>
  <c r="BK136" i="14"/>
  <c r="J119" i="14"/>
  <c r="J247" i="13"/>
  <c r="J219" i="13"/>
  <c r="J193" i="13"/>
  <c r="J155" i="13"/>
  <c r="J115" i="13"/>
  <c r="J96" i="13"/>
  <c r="BK201" i="12"/>
  <c r="BK182" i="12"/>
  <c r="J160" i="12"/>
  <c r="BK110" i="12"/>
  <c r="J210" i="11"/>
  <c r="J198" i="11"/>
  <c r="BK152" i="11"/>
  <c r="BK218" i="10"/>
  <c r="J174" i="10"/>
  <c r="BK147" i="10"/>
  <c r="J126" i="10"/>
  <c r="J101" i="10"/>
  <c r="J166" i="9"/>
  <c r="BK150" i="9"/>
  <c r="BK125" i="9"/>
  <c r="BK105" i="9"/>
  <c r="J1732" i="8"/>
  <c r="J1633" i="8"/>
  <c r="BK1559" i="8"/>
  <c r="BK1510" i="8"/>
  <c r="J1450" i="8"/>
  <c r="BK1402" i="8"/>
  <c r="BK1377" i="8"/>
  <c r="J1351" i="8"/>
  <c r="BK1285" i="8"/>
  <c r="BK1222" i="8"/>
  <c r="BK1081" i="8"/>
  <c r="J988" i="8"/>
  <c r="J948" i="8"/>
  <c r="J910" i="8"/>
  <c r="BK866" i="8"/>
  <c r="J817" i="8"/>
  <c r="J738" i="8"/>
  <c r="BK650" i="8"/>
  <c r="BK571" i="8"/>
  <c r="BK392" i="8"/>
  <c r="J310" i="8"/>
  <c r="J199" i="8"/>
  <c r="J370" i="7"/>
  <c r="J291" i="7"/>
  <c r="BK237" i="7"/>
  <c r="J201" i="7"/>
  <c r="BK151" i="7"/>
  <c r="J136" i="6"/>
  <c r="BK110" i="6"/>
  <c r="BK153" i="5"/>
  <c r="BK126" i="5"/>
  <c r="J124" i="4"/>
  <c r="BK110" i="4"/>
  <c r="BK496" i="2"/>
  <c r="J399" i="2"/>
  <c r="J331" i="2"/>
  <c r="J270" i="2"/>
  <c r="J227" i="2"/>
  <c r="J125" i="12"/>
  <c r="BK219" i="11"/>
  <c r="J185" i="11"/>
  <c r="J140" i="11"/>
  <c r="BK213" i="10"/>
  <c r="J169" i="10"/>
  <c r="BK128" i="10"/>
  <c r="J97" i="10"/>
  <c r="BK147" i="9"/>
  <c r="BK117" i="9"/>
  <c r="J1698" i="8"/>
  <c r="BK1596" i="8"/>
  <c r="J1539" i="8"/>
  <c r="BK1507" i="8"/>
  <c r="J1466" i="8"/>
  <c r="BK1415" i="8"/>
  <c r="J1381" i="8"/>
  <c r="J1346" i="8"/>
  <c r="J1308" i="8"/>
  <c r="BK1246" i="8"/>
  <c r="BK1152" i="8"/>
  <c r="BK1074" i="8"/>
  <c r="BK982" i="8"/>
  <c r="J943" i="8"/>
  <c r="BK867" i="8"/>
  <c r="BK777" i="8"/>
  <c r="J643" i="8"/>
  <c r="BK589" i="8"/>
  <c r="J476" i="8"/>
  <c r="BK402" i="8"/>
  <c r="BK239" i="8"/>
  <c r="J129" i="8"/>
  <c r="J322" i="7"/>
  <c r="J223" i="7"/>
  <c r="BK107" i="6"/>
  <c r="BK155" i="5"/>
  <c r="J138" i="5"/>
  <c r="J99" i="5"/>
  <c r="J110" i="4"/>
  <c r="J110" i="3"/>
  <c r="BK470" i="2"/>
  <c r="BK418" i="2"/>
  <c r="BK368" i="2"/>
  <c r="BK277" i="2"/>
  <c r="BK217" i="2"/>
  <c r="BK103" i="2"/>
  <c r="BK178" i="14"/>
  <c r="J123" i="14"/>
  <c r="J215" i="13"/>
  <c r="J159" i="13"/>
  <c r="J207" i="12"/>
  <c r="J163" i="12"/>
  <c r="J146" i="12"/>
  <c r="J120" i="12"/>
  <c r="J215" i="11"/>
  <c r="BK189" i="11"/>
  <c r="BK165" i="11"/>
  <c r="BK105" i="11"/>
  <c r="BK196" i="10"/>
  <c r="BK157" i="10"/>
  <c r="J108" i="10"/>
  <c r="J197" i="9"/>
  <c r="BK177" i="9"/>
  <c r="BK137" i="9"/>
  <c r="BK119" i="9"/>
  <c r="BK1659" i="8"/>
  <c r="J1566" i="8"/>
  <c r="J1538" i="8"/>
  <c r="BK1464" i="8"/>
  <c r="J1403" i="8"/>
  <c r="BK1383" i="8"/>
  <c r="BK1337" i="8"/>
  <c r="J1281" i="8"/>
  <c r="J1247" i="8"/>
  <c r="J1166" i="8"/>
  <c r="BK1055" i="8"/>
  <c r="J973" i="8"/>
  <c r="J921" i="8"/>
  <c r="J864" i="8"/>
  <c r="J773" i="8"/>
  <c r="BK646" i="8"/>
  <c r="J581" i="8"/>
  <c r="BK478" i="8"/>
  <c r="BK382" i="8"/>
  <c r="BK172" i="8"/>
  <c r="BK392" i="7"/>
  <c r="BK333" i="7"/>
  <c r="J275" i="7"/>
  <c r="J215" i="7"/>
  <c r="J144" i="7"/>
  <c r="BK132" i="6"/>
  <c r="BK92" i="6"/>
  <c r="BK138" i="5"/>
  <c r="BK134" i="4"/>
  <c r="J114" i="3"/>
  <c r="BK465" i="2"/>
  <c r="J400" i="2"/>
  <c r="BK374" i="2"/>
  <c r="BK253" i="2"/>
  <c r="J159" i="2"/>
  <c r="J98" i="16"/>
  <c r="J136" i="15"/>
  <c r="BK186" i="14"/>
  <c r="J141" i="14"/>
  <c r="BK96" i="14"/>
  <c r="BK254" i="13"/>
  <c r="J238" i="13"/>
  <c r="BK187" i="13"/>
  <c r="J153" i="13"/>
  <c r="BK121" i="13"/>
  <c r="J218" i="12"/>
  <c r="J170" i="12"/>
  <c r="BK149" i="12"/>
  <c r="J116" i="12"/>
  <c r="J216" i="11"/>
  <c r="BK1648" i="8"/>
  <c r="J1562" i="8"/>
  <c r="J1501" i="8"/>
  <c r="J1448" i="8"/>
  <c r="J1384" i="8"/>
  <c r="J98" i="6"/>
  <c r="J165" i="5"/>
  <c r="BK159" i="5"/>
  <c r="J131" i="5"/>
  <c r="J121" i="4"/>
  <c r="BK114" i="3"/>
  <c r="J486" i="2"/>
  <c r="J416" i="2"/>
  <c r="BK386" i="2"/>
  <c r="J302" i="2"/>
  <c r="J261" i="2"/>
  <c r="BK108" i="2"/>
  <c r="J119" i="17"/>
  <c r="BK96" i="16"/>
  <c r="BK135" i="15"/>
  <c r="BK109" i="15"/>
  <c r="BK176" i="14"/>
  <c r="BK147" i="14"/>
  <c r="BK130" i="14"/>
  <c r="BK103" i="14"/>
  <c r="J255" i="13"/>
  <c r="BK206" i="13"/>
  <c r="J177" i="13"/>
  <c r="BK133" i="13"/>
  <c r="J100" i="13"/>
  <c r="BK190" i="12"/>
  <c r="BK158" i="12"/>
  <c r="J131" i="12"/>
  <c r="J201" i="11"/>
  <c r="J177" i="11"/>
  <c r="BK144" i="11"/>
  <c r="J218" i="10"/>
  <c r="J184" i="10"/>
  <c r="BK152" i="10"/>
  <c r="J141" i="10"/>
  <c r="BK97" i="10"/>
  <c r="J176" i="9"/>
  <c r="BK140" i="9"/>
  <c r="BK107" i="9"/>
  <c r="J1626" i="8"/>
  <c r="J1552" i="8"/>
  <c r="J1513" i="8"/>
  <c r="BK1452" i="8"/>
  <c r="J1399" i="8"/>
  <c r="BK1379" i="8"/>
  <c r="BK1355" i="8"/>
  <c r="BK1283" i="8"/>
  <c r="J1206" i="8"/>
  <c r="BK1117" i="8"/>
  <c r="J1059" i="8"/>
  <c r="BK990" i="8"/>
  <c r="BK949" i="8"/>
  <c r="BK890" i="8"/>
  <c r="BK833" i="8"/>
  <c r="BK772" i="8"/>
  <c r="BK689" i="8"/>
  <c r="J632" i="8"/>
  <c r="BK582" i="8"/>
  <c r="BK460" i="8"/>
  <c r="BK387" i="8"/>
  <c r="J231" i="8"/>
  <c r="BK152" i="8"/>
  <c r="BK388" i="7"/>
  <c r="J335" i="7"/>
  <c r="BK265" i="7"/>
  <c r="BK205" i="7"/>
  <c r="BK155" i="7"/>
  <c r="BK113" i="7"/>
  <c r="J127" i="6"/>
  <c r="BK176" i="5"/>
  <c r="BK150" i="5"/>
  <c r="BK112" i="5"/>
  <c r="J142" i="4"/>
  <c r="J111" i="3"/>
  <c r="BK532" i="2"/>
  <c r="BK461" i="2"/>
  <c r="BK375" i="2"/>
  <c r="J321" i="2"/>
  <c r="J295" i="2"/>
  <c r="J231" i="2"/>
  <c r="BK168" i="2"/>
  <c r="BK106" i="2"/>
  <c r="BK140" i="11"/>
  <c r="BK101" i="11"/>
  <c r="BK207" i="10"/>
  <c r="J163" i="10"/>
  <c r="BK120" i="10"/>
  <c r="J100" i="10"/>
  <c r="BK179" i="9"/>
  <c r="BK142" i="9"/>
  <c r="J1690" i="8"/>
  <c r="BK1598" i="8"/>
  <c r="BK1523" i="8"/>
  <c r="BK1450" i="8"/>
  <c r="J1423" i="8"/>
  <c r="J1368" i="8"/>
  <c r="BK1354" i="8"/>
  <c r="J1291" i="8"/>
  <c r="BK1257" i="8"/>
  <c r="BK1217" i="8"/>
  <c r="J1148" i="8"/>
  <c r="BK1022" i="8"/>
  <c r="BK932" i="8"/>
  <c r="BK839" i="8"/>
  <c r="J723" i="8"/>
  <c r="BK599" i="8"/>
  <c r="J530" i="8"/>
  <c r="J356" i="8"/>
  <c r="J156" i="8"/>
  <c r="J395" i="7"/>
  <c r="J360" i="7"/>
  <c r="J343" i="7"/>
  <c r="BK309" i="7"/>
  <c r="BK261" i="7"/>
  <c r="J253" i="7"/>
  <c r="J195" i="7"/>
  <c r="BK140" i="7"/>
  <c r="BK116" i="7"/>
  <c r="BK101" i="6"/>
  <c r="J180" i="5"/>
  <c r="J122" i="5"/>
  <c r="J101" i="5"/>
  <c r="J118" i="4"/>
  <c r="J108" i="3"/>
  <c r="BK483" i="2"/>
  <c r="BK395" i="2"/>
  <c r="J371" i="2"/>
  <c r="BK302" i="2"/>
  <c r="J251" i="2"/>
  <c r="J195" i="2"/>
  <c r="J82" i="16"/>
  <c r="BK118" i="15"/>
  <c r="BK163" i="14"/>
  <c r="BK129" i="14"/>
  <c r="J103" i="14"/>
  <c r="J251" i="13"/>
  <c r="BK209" i="13"/>
  <c r="BK185" i="13"/>
  <c r="BK129" i="13"/>
  <c r="BK204" i="12"/>
  <c r="J177" i="12"/>
  <c r="J226" i="11"/>
  <c r="J195" i="11"/>
  <c r="BK169" i="11"/>
  <c r="J123" i="11"/>
  <c r="J208" i="10"/>
  <c r="J183" i="10"/>
  <c r="BK153" i="10"/>
  <c r="BK134" i="10"/>
  <c r="J204" i="9"/>
  <c r="J185" i="9"/>
  <c r="BK173" i="9"/>
  <c r="BK135" i="9"/>
  <c r="J107" i="9"/>
  <c r="BK1637" i="8"/>
  <c r="BK1564" i="8"/>
  <c r="J1461" i="8"/>
  <c r="BK1424" i="8"/>
  <c r="BK1381" i="8"/>
  <c r="BK1335" i="8"/>
  <c r="BK1279" i="8"/>
  <c r="J1227" i="8"/>
  <c r="BK1193" i="8"/>
  <c r="J1112" i="8"/>
  <c r="BK988" i="8"/>
  <c r="J902" i="8"/>
  <c r="J862" i="8"/>
  <c r="BK798" i="8"/>
  <c r="J689" i="8"/>
  <c r="BK580" i="8"/>
  <c r="BK474" i="8"/>
  <c r="J387" i="8"/>
  <c r="BK207" i="8"/>
  <c r="BK113" i="8"/>
  <c r="J372" i="7"/>
  <c r="J328" i="7"/>
  <c r="BK275" i="7"/>
  <c r="J227" i="7"/>
  <c r="J184" i="7"/>
  <c r="J111" i="7"/>
  <c r="J184" i="5"/>
  <c r="J130" i="5"/>
  <c r="J111" i="5"/>
  <c r="J139" i="4"/>
  <c r="J99" i="4"/>
  <c r="J90" i="3"/>
  <c r="BK459" i="2"/>
  <c r="J388" i="2"/>
  <c r="J365" i="2"/>
  <c r="BK323" i="2"/>
  <c r="BK229" i="2"/>
  <c r="BK159" i="2"/>
  <c r="J99" i="17"/>
  <c r="J90" i="16"/>
  <c r="J133" i="15"/>
  <c r="J95" i="15"/>
  <c r="BK145" i="14"/>
  <c r="J126" i="14"/>
  <c r="BK111" i="14"/>
  <c r="J253" i="13"/>
  <c r="BK221" i="13"/>
  <c r="J183" i="13"/>
  <c r="J161" i="13"/>
  <c r="J119" i="13"/>
  <c r="BK212" i="12"/>
  <c r="BK197" i="12"/>
  <c r="BK174" i="12"/>
  <c r="J157" i="12"/>
  <c r="BK145" i="12"/>
  <c r="BK230" i="11"/>
  <c r="BK192" i="11"/>
  <c r="J173" i="11"/>
  <c r="J136" i="11"/>
  <c r="J109" i="11"/>
  <c r="J203" i="10"/>
  <c r="BK156" i="10"/>
  <c r="BK126" i="10"/>
  <c r="BK102" i="10"/>
  <c r="J184" i="9"/>
  <c r="BK128" i="9"/>
  <c r="BK1316" i="8"/>
  <c r="BK1274" i="8"/>
  <c r="J1217" i="8"/>
  <c r="BK1142" i="8"/>
  <c r="BK1083" i="8"/>
  <c r="J1008" i="8"/>
  <c r="BK944" i="8"/>
  <c r="J895" i="8"/>
  <c r="BK827" i="8"/>
  <c r="BK714" i="8"/>
  <c r="BK617" i="8"/>
  <c r="J578" i="8"/>
  <c r="BK466" i="8"/>
  <c r="J392" i="8"/>
  <c r="BK290" i="8"/>
  <c r="J207" i="8"/>
  <c r="J124" i="8"/>
  <c r="BK341" i="7"/>
  <c r="J295" i="7"/>
  <c r="J247" i="7"/>
  <c r="BK176" i="7"/>
  <c r="J116" i="7"/>
  <c r="BK116" i="6"/>
  <c r="J96" i="6"/>
  <c r="BK148" i="5"/>
  <c r="J118" i="5"/>
  <c r="BK132" i="4"/>
  <c r="BK102" i="3"/>
  <c r="J461" i="2"/>
  <c r="BK400" i="2"/>
  <c r="BK355" i="2"/>
  <c r="BK259" i="2"/>
  <c r="BK115" i="2"/>
  <c r="BK99" i="17"/>
  <c r="BK141" i="15"/>
  <c r="BK122" i="15"/>
  <c r="BK183" i="14"/>
  <c r="J152" i="14"/>
  <c r="J130" i="14"/>
  <c r="BK92" i="14"/>
  <c r="J221" i="13"/>
  <c r="J201" i="13"/>
  <c r="J181" i="13"/>
  <c r="J131" i="13"/>
  <c r="J107" i="13"/>
  <c r="BK220" i="12"/>
  <c r="J192" i="12"/>
  <c r="J176" i="12"/>
  <c r="BK122" i="12"/>
  <c r="BK221" i="11"/>
  <c r="BK199" i="11"/>
  <c r="BK168" i="11"/>
  <c r="J223" i="10"/>
  <c r="BK187" i="10"/>
  <c r="BK159" i="10"/>
  <c r="J130" i="10"/>
  <c r="J109" i="10"/>
  <c r="BK199" i="9"/>
  <c r="J142" i="9"/>
  <c r="BK131" i="9"/>
  <c r="BK116" i="9"/>
  <c r="BK1729" i="8"/>
  <c r="J1601" i="8"/>
  <c r="BK1520" i="8"/>
  <c r="BK1480" i="8"/>
  <c r="J1429" i="8"/>
  <c r="BK1398" i="8"/>
  <c r="J1370" i="8"/>
  <c r="BK1343" i="8"/>
  <c r="J1293" i="8"/>
  <c r="BK1183" i="8"/>
  <c r="BK1104" i="8"/>
  <c r="BK979" i="8"/>
  <c r="BK945" i="8"/>
  <c r="J907" i="8"/>
  <c r="BK847" i="8"/>
  <c r="BK799" i="8"/>
  <c r="BK706" i="8"/>
  <c r="J633" i="8"/>
  <c r="BK516" i="8"/>
  <c r="BK377" i="8"/>
  <c r="BK257" i="8"/>
  <c r="BK163" i="8"/>
  <c r="BK337" i="7"/>
  <c r="BK289" i="7"/>
  <c r="J233" i="7"/>
  <c r="J176" i="7"/>
  <c r="J146" i="7"/>
  <c r="J104" i="6"/>
  <c r="J151" i="5"/>
  <c r="BK123" i="5"/>
  <c r="J120" i="4"/>
  <c r="BK110" i="3"/>
  <c r="BK463" i="2"/>
  <c r="J392" i="2"/>
  <c r="BK304" i="2"/>
  <c r="BK242" i="2"/>
  <c r="J137" i="2"/>
  <c r="BK111" i="12"/>
  <c r="J218" i="11"/>
  <c r="J184" i="11"/>
  <c r="J132" i="11"/>
  <c r="J193" i="10"/>
  <c r="J160" i="10"/>
  <c r="J115" i="10"/>
  <c r="J172" i="9"/>
  <c r="BK134" i="9"/>
  <c r="BK1744" i="8"/>
  <c r="BK1634" i="8"/>
  <c r="BK1563" i="8"/>
  <c r="J1521" i="8"/>
  <c r="J1492" i="8"/>
  <c r="BK1455" i="8"/>
  <c r="BK1399" i="8"/>
  <c r="J1374" i="8"/>
  <c r="BK1356" i="8"/>
  <c r="J1314" i="8"/>
  <c r="J1259" i="8"/>
  <c r="BK1211" i="8"/>
  <c r="J1102" i="8"/>
  <c r="J1015" i="8"/>
  <c r="J951" i="8"/>
  <c r="J875" i="8"/>
  <c r="BK788" i="8"/>
  <c r="BK723" i="8"/>
  <c r="BK633" i="8"/>
  <c r="BK583" i="8"/>
  <c r="BK485" i="8"/>
  <c r="BK415" i="8"/>
  <c r="BK300" i="8"/>
  <c r="J203" i="8"/>
  <c r="BK390" i="7"/>
  <c r="J297" i="7"/>
  <c r="BK168" i="7"/>
  <c r="BK98" i="6"/>
  <c r="BK142" i="5"/>
  <c r="J124" i="5"/>
  <c r="BK142" i="4"/>
  <c r="J101" i="4"/>
  <c r="J98" i="3"/>
  <c r="BK454" i="2"/>
  <c r="BK369" i="2"/>
  <c r="BK295" i="2"/>
  <c r="BK227" i="2"/>
  <c r="BK113" i="2"/>
  <c r="BK111" i="15"/>
  <c r="J145" i="14"/>
  <c r="BK99" i="14"/>
  <c r="J165" i="13"/>
  <c r="BK107" i="13"/>
  <c r="BK160" i="12"/>
  <c r="BK147" i="12"/>
  <c r="J102" i="12"/>
  <c r="BK195" i="11"/>
  <c r="BK166" i="11"/>
  <c r="BK123" i="11"/>
  <c r="J209" i="10"/>
  <c r="J170" i="10"/>
  <c r="BK127" i="10"/>
  <c r="BK101" i="10"/>
  <c r="J183" i="9"/>
  <c r="BK155" i="9"/>
  <c r="BK132" i="9"/>
  <c r="J113" i="9"/>
  <c r="BK1635" i="8"/>
  <c r="BK1560" i="8"/>
  <c r="J1511" i="8"/>
  <c r="BK1460" i="8"/>
  <c r="BK1401" i="8"/>
  <c r="BK1359" i="8"/>
  <c r="BK1299" i="8"/>
  <c r="J1232" i="8"/>
  <c r="BK1154" i="8"/>
  <c r="J1049" i="8"/>
  <c r="BK953" i="8"/>
  <c r="BK907" i="8"/>
  <c r="J856" i="8"/>
  <c r="J775" i="8"/>
  <c r="BK701" i="8"/>
  <c r="J610" i="8"/>
  <c r="J580" i="8"/>
  <c r="BK440" i="8"/>
  <c r="BK284" i="8"/>
  <c r="BK141" i="8"/>
  <c r="BK368" i="7"/>
  <c r="J305" i="7"/>
  <c r="BK239" i="7"/>
  <c r="BK170" i="7"/>
  <c r="BK135" i="6"/>
  <c r="J102" i="6"/>
  <c r="J152" i="5"/>
  <c r="J137" i="5"/>
  <c r="J104" i="5"/>
  <c r="J107" i="3"/>
  <c r="J470" i="2"/>
  <c r="BK392" i="2"/>
  <c r="J355" i="2"/>
  <c r="BK297" i="2"/>
  <c r="BK238" i="2"/>
  <c r="BK139" i="2"/>
  <c r="J91" i="16"/>
  <c r="BK123" i="15"/>
  <c r="BK89" i="15"/>
  <c r="J136" i="14"/>
  <c r="BK95" i="14"/>
  <c r="BK253" i="13"/>
  <c r="BK227" i="13"/>
  <c r="J167" i="13"/>
  <c r="BK127" i="13"/>
  <c r="BK222" i="12"/>
  <c r="J195" i="12"/>
  <c r="J169" i="12"/>
  <c r="J148" i="12"/>
  <c r="BK131" i="12"/>
  <c r="J107" i="12"/>
  <c r="J1689" i="8"/>
  <c r="BK1587" i="8"/>
  <c r="J1526" i="8"/>
  <c r="J1473" i="8"/>
  <c r="BK1412" i="8"/>
  <c r="J1380" i="8"/>
  <c r="J1355" i="8"/>
  <c r="BK170" i="5"/>
  <c r="J156" i="5"/>
  <c r="BK136" i="4"/>
  <c r="J107" i="4"/>
  <c r="J96" i="3"/>
  <c r="J454" i="2"/>
  <c r="J395" i="2"/>
  <c r="BK349" i="2"/>
  <c r="BK298" i="2"/>
  <c r="BK197" i="2"/>
  <c r="BK95" i="17"/>
  <c r="BK89" i="16"/>
  <c r="BK132" i="15"/>
  <c r="BK106" i="15"/>
  <c r="J171" i="14"/>
  <c r="J132" i="14"/>
  <c r="J111" i="14"/>
  <c r="J256" i="13"/>
  <c r="J230" i="13"/>
  <c r="J195" i="13"/>
  <c r="BK157" i="13"/>
  <c r="BK123" i="13"/>
  <c r="BK208" i="12"/>
  <c r="BK171" i="12"/>
  <c r="BK151" i="12"/>
  <c r="BK112" i="12"/>
  <c r="BK185" i="11"/>
  <c r="J159" i="11"/>
  <c r="BK220" i="10"/>
  <c r="BK192" i="10"/>
  <c r="BK160" i="10"/>
  <c r="J146" i="10"/>
  <c r="BK106" i="10"/>
  <c r="J179" i="9"/>
  <c r="J145" i="9"/>
  <c r="BK1687" i="8"/>
  <c r="BK1591" i="8"/>
  <c r="BK1530" i="8"/>
  <c r="BK1468" i="8"/>
  <c r="J1426" i="8"/>
  <c r="J1387" i="8"/>
  <c r="J1364" i="8"/>
  <c r="BK1334" i="8"/>
  <c r="BK1248" i="8"/>
  <c r="BK1175" i="8"/>
  <c r="BK1113" i="8"/>
  <c r="J1045" i="8"/>
  <c r="J980" i="8"/>
  <c r="BK943" i="8"/>
  <c r="J885" i="8"/>
  <c r="J847" i="8"/>
  <c r="BK766" i="8"/>
  <c r="BK652" i="8"/>
  <c r="J631" i="8"/>
  <c r="BK585" i="8"/>
  <c r="J463" i="8"/>
  <c r="J377" i="8"/>
  <c r="BK216" i="8"/>
  <c r="J139" i="8"/>
  <c r="J382" i="7"/>
  <c r="BK345" i="7"/>
  <c r="BK267" i="7"/>
  <c r="J211" i="7"/>
  <c r="BK159" i="7"/>
  <c r="BK111" i="7"/>
  <c r="J117" i="6"/>
  <c r="J174" i="5"/>
  <c r="J149" i="5"/>
  <c r="J115" i="5"/>
  <c r="J140" i="4"/>
  <c r="J104" i="4"/>
  <c r="J89" i="3"/>
  <c r="BK520" i="2"/>
  <c r="J418" i="2"/>
  <c r="J363" i="2"/>
  <c r="BK314" i="2"/>
  <c r="BK255" i="2"/>
  <c r="BK170" i="2"/>
  <c r="J103" i="2"/>
  <c r="J147" i="11"/>
  <c r="BK115" i="11"/>
  <c r="J210" i="10"/>
  <c r="J182" i="10"/>
  <c r="BK158" i="10"/>
  <c r="BK129" i="10"/>
  <c r="J112" i="10"/>
  <c r="J200" i="9"/>
  <c r="BK160" i="9"/>
  <c r="J127" i="9"/>
  <c r="J1635" i="8"/>
  <c r="J1567" i="8"/>
  <c r="BK1508" i="8"/>
  <c r="J1463" i="8"/>
  <c r="J1428" i="8"/>
  <c r="J1382" i="8"/>
  <c r="BK1361" i="8"/>
  <c r="J1332" i="8"/>
  <c r="J1284" i="8"/>
  <c r="BK1249" i="8"/>
  <c r="BK1224" i="8"/>
  <c r="J1113" i="8"/>
  <c r="BK1031" i="8"/>
  <c r="BK971" i="8"/>
  <c r="J881" i="8"/>
  <c r="J792" i="8"/>
  <c r="BK631" i="8"/>
  <c r="BK581" i="8"/>
  <c r="J524" i="8"/>
  <c r="J343" i="8"/>
  <c r="J216" i="8"/>
  <c r="J131" i="8"/>
  <c r="BK370" i="7"/>
  <c r="J286" i="7"/>
  <c r="BK235" i="7"/>
  <c r="J138" i="7"/>
  <c r="BK126" i="6"/>
  <c r="BK93" i="6"/>
  <c r="J141" i="5"/>
  <c r="BK104" i="5"/>
  <c r="J125" i="4"/>
  <c r="BK107" i="3"/>
  <c r="J463" i="2"/>
  <c r="BK381" i="2"/>
  <c r="BK331" i="2"/>
  <c r="BK261" i="2"/>
  <c r="J184" i="2"/>
  <c r="BK116" i="2"/>
  <c r="BK90" i="16"/>
  <c r="J129" i="15"/>
  <c r="J183" i="14"/>
  <c r="J155" i="14"/>
  <c r="J109" i="14"/>
  <c r="BK260" i="13"/>
  <c r="J225" i="13"/>
  <c r="BK189" i="13"/>
  <c r="J151" i="13"/>
  <c r="J206" i="12"/>
  <c r="BK181" i="12"/>
  <c r="J227" i="11"/>
  <c r="BK202" i="11"/>
  <c r="BK186" i="11"/>
  <c r="BK132" i="11"/>
  <c r="J225" i="10"/>
  <c r="J200" i="10"/>
  <c r="J172" i="10"/>
  <c r="BK146" i="10"/>
  <c r="J122" i="10"/>
  <c r="BK109" i="10"/>
  <c r="J188" i="9"/>
  <c r="BK166" i="9"/>
  <c r="J123" i="9"/>
  <c r="BK1728" i="8"/>
  <c r="J1589" i="8"/>
  <c r="BK1473" i="8"/>
  <c r="BK1454" i="8"/>
  <c r="BK1407" i="8"/>
  <c r="BK1373" i="8"/>
  <c r="J1329" i="8"/>
  <c r="BK1259" i="8"/>
  <c r="J1224" i="8"/>
  <c r="J1191" i="8"/>
  <c r="J1138" i="8"/>
  <c r="BK1066" i="8"/>
  <c r="BK951" i="8"/>
  <c r="BK875" i="8"/>
  <c r="J827" i="8"/>
  <c r="BK782" i="8"/>
  <c r="J636" i="8"/>
  <c r="J516" i="8"/>
  <c r="BK361" i="8"/>
  <c r="J269" i="8"/>
  <c r="J144" i="8"/>
  <c r="J393" i="7"/>
  <c r="J333" i="7"/>
  <c r="BK299" i="7"/>
  <c r="J235" i="7"/>
  <c r="J203" i="7"/>
  <c r="BK172" i="7"/>
  <c r="J134" i="6"/>
  <c r="J181" i="5"/>
  <c r="BK108" i="5"/>
  <c r="BK125" i="4"/>
  <c r="J103" i="3"/>
  <c r="J520" i="2"/>
  <c r="J465" i="2"/>
  <c r="BK423" i="2"/>
  <c r="BK366" i="2"/>
  <c r="J326" i="2"/>
  <c r="BK285" i="2"/>
  <c r="J222" i="2"/>
  <c r="J117" i="17"/>
  <c r="J91" i="17"/>
  <c r="BK88" i="16"/>
  <c r="J113" i="15"/>
  <c r="BK169" i="14"/>
  <c r="J137" i="14"/>
  <c r="J117" i="14"/>
  <c r="BK101" i="14"/>
  <c r="J249" i="13"/>
  <c r="BK208" i="13"/>
  <c r="BK177" i="13"/>
  <c r="J149" i="13"/>
  <c r="J103" i="13"/>
  <c r="BK194" i="12"/>
  <c r="BK165" i="12"/>
  <c r="BK148" i="12"/>
  <c r="J121" i="12"/>
  <c r="BK210" i="11"/>
  <c r="BK177" i="11"/>
  <c r="J144" i="11"/>
  <c r="J107" i="11"/>
  <c r="J198" i="10"/>
  <c r="BK178" i="10"/>
  <c r="BK137" i="10"/>
  <c r="BK108" i="10"/>
  <c r="BK188" i="9"/>
  <c r="J147" i="9"/>
  <c r="J1331" i="8"/>
  <c r="BK1273" i="8"/>
  <c r="BK1216" i="8"/>
  <c r="J1110" i="8"/>
  <c r="BK1064" i="8"/>
  <c r="BK975" i="8"/>
  <c r="BK927" i="8"/>
  <c r="J835" i="8"/>
  <c r="BK728" i="8"/>
  <c r="BK641" i="8"/>
  <c r="J562" i="8"/>
  <c r="BK436" i="8"/>
  <c r="J382" i="8"/>
  <c r="BK291" i="8"/>
  <c r="BK189" i="8"/>
  <c r="BK395" i="7"/>
  <c r="J353" i="7"/>
  <c r="BK291" i="7"/>
  <c r="BK233" i="7"/>
  <c r="BK142" i="7"/>
  <c r="J125" i="6"/>
  <c r="J107" i="6"/>
  <c r="BK174" i="5"/>
  <c r="J135" i="5"/>
  <c r="BK102" i="5"/>
  <c r="J126" i="4"/>
  <c r="BK93" i="3"/>
  <c r="BK452" i="2"/>
  <c r="BK382" i="2"/>
  <c r="BK309" i="2"/>
  <c r="BK215" i="2"/>
  <c r="BK105" i="17"/>
  <c r="J87" i="16"/>
  <c r="J123" i="15"/>
  <c r="J184" i="14"/>
  <c r="BK156" i="14"/>
  <c r="J124" i="14"/>
  <c r="J259" i="13"/>
  <c r="J223" i="13"/>
  <c r="J211" i="13"/>
  <c r="J171" i="13"/>
  <c r="J123" i="13"/>
  <c r="J98" i="13"/>
  <c r="BK198" i="12"/>
  <c r="BK184" i="12"/>
  <c r="BK163" i="12"/>
  <c r="BK118" i="12"/>
  <c r="BK226" i="11"/>
  <c r="J204" i="11"/>
  <c r="J167" i="11"/>
  <c r="BK225" i="10"/>
  <c r="J191" i="10"/>
  <c r="J161" i="10"/>
  <c r="J138" i="10"/>
  <c r="BK114" i="10"/>
  <c r="BK99" i="10"/>
  <c r="J165" i="9"/>
  <c r="J140" i="9"/>
  <c r="BK122" i="9"/>
  <c r="BK1745" i="8"/>
  <c r="BK1690" i="8"/>
  <c r="BK1608" i="8"/>
  <c r="J1556" i="8"/>
  <c r="J1515" i="8"/>
  <c r="J1447" i="8"/>
  <c r="BK1425" i="8"/>
  <c r="BK1395" i="8"/>
  <c r="BK1358" i="8"/>
  <c r="J1318" i="8"/>
  <c r="BK1261" i="8"/>
  <c r="BK1161" i="8"/>
  <c r="BK1091" i="8"/>
  <c r="BK973" i="8"/>
  <c r="J942" i="8"/>
  <c r="BK902" i="8"/>
  <c r="BK835" i="8"/>
  <c r="J782" i="8"/>
  <c r="BK667" i="8"/>
  <c r="J617" i="8"/>
  <c r="J509" i="8"/>
  <c r="J366" i="8"/>
  <c r="BK231" i="8"/>
  <c r="J145" i="8"/>
  <c r="J324" i="7"/>
  <c r="J279" i="7"/>
  <c r="BK229" i="7"/>
  <c r="J199" i="7"/>
  <c r="J153" i="7"/>
  <c r="J109" i="7"/>
  <c r="BK114" i="6"/>
  <c r="J148" i="5"/>
  <c r="J110" i="5"/>
  <c r="BK111" i="4"/>
  <c r="BK89" i="3"/>
  <c r="J423" i="2"/>
  <c r="J361" i="2"/>
  <c r="BK265" i="2"/>
  <c r="J210" i="2"/>
  <c r="BK129" i="12"/>
  <c r="BK225" i="11"/>
  <c r="BK191" i="11"/>
  <c r="BK145" i="11"/>
  <c r="BK107" i="11"/>
  <c r="BK181" i="10"/>
  <c r="J162" i="10"/>
  <c r="J121" i="10"/>
  <c r="BK156" i="9"/>
  <c r="J120" i="9"/>
  <c r="J1741" i="8"/>
  <c r="J1685" i="8"/>
  <c r="BK1589" i="8"/>
  <c r="J1520" i="8"/>
  <c r="J1484" i="8"/>
  <c r="J1432" i="8"/>
  <c r="J1389" i="8"/>
  <c r="BK1357" i="8"/>
  <c r="J1325" i="8"/>
  <c r="J1274" i="8"/>
  <c r="BK1225" i="8"/>
  <c r="BK1140" i="8"/>
  <c r="J1018" i="8"/>
  <c r="J971" i="8"/>
  <c r="J917" i="8"/>
  <c r="BK802" i="8"/>
  <c r="BK712" i="8"/>
  <c r="BK636" i="8"/>
  <c r="J599" i="8"/>
  <c r="BK528" i="8"/>
  <c r="BK452" i="8"/>
  <c r="BK356" i="8"/>
  <c r="BK197" i="8"/>
  <c r="J362" i="7"/>
  <c r="J293" i="7"/>
  <c r="J113" i="6"/>
  <c r="BK175" i="5"/>
  <c r="BK146" i="5"/>
  <c r="BK125" i="5"/>
  <c r="J100" i="5"/>
  <c r="BK116" i="4"/>
  <c r="J113" i="3"/>
  <c r="BK482" i="2"/>
  <c r="BK426" i="2"/>
  <c r="BK371" i="2"/>
  <c r="BK361" i="2"/>
  <c r="BK264" i="2"/>
  <c r="J117" i="2"/>
  <c r="BK129" i="15"/>
  <c r="BK152" i="14"/>
  <c r="BK217" i="13"/>
  <c r="J160" i="13"/>
  <c r="BK100" i="13"/>
  <c r="BK168" i="12"/>
  <c r="J149" i="12"/>
  <c r="BK123" i="12"/>
  <c r="BK216" i="11"/>
  <c r="BK209" i="11"/>
  <c r="J182" i="11"/>
  <c r="J145" i="11"/>
  <c r="BK223" i="10"/>
  <c r="BK180" i="10"/>
  <c r="J156" i="10"/>
  <c r="BK103" i="10"/>
  <c r="BK192" i="9"/>
  <c r="J168" i="9"/>
  <c r="J135" i="9"/>
  <c r="BK114" i="9"/>
  <c r="BK1675" i="8"/>
  <c r="J1591" i="8"/>
  <c r="BK1542" i="8"/>
  <c r="BK1429" i="8"/>
  <c r="BK1389" i="8"/>
  <c r="J1348" i="8"/>
  <c r="BK1284" i="8"/>
  <c r="BK1263" i="8"/>
  <c r="J1177" i="8"/>
  <c r="BK1100" i="8"/>
  <c r="J1020" i="8"/>
  <c r="J949" i="8"/>
  <c r="BK877" i="8"/>
  <c r="J833" i="8"/>
  <c r="BK710" i="8"/>
  <c r="BK661" i="8"/>
  <c r="J595" i="8"/>
  <c r="J508" i="8"/>
  <c r="J407" i="8"/>
  <c r="J188" i="8"/>
  <c r="J117" i="8"/>
  <c r="J341" i="7"/>
  <c r="BK295" i="7"/>
  <c r="J217" i="7"/>
  <c r="BK179" i="7"/>
  <c r="J113" i="7"/>
  <c r="J105" i="6"/>
  <c r="BK149" i="5"/>
  <c r="BK127" i="5"/>
  <c r="BK129" i="4"/>
  <c r="BK98" i="3"/>
  <c r="J459" i="2"/>
  <c r="J387" i="2"/>
  <c r="BK367" i="2"/>
  <c r="J287" i="2"/>
  <c r="J206" i="2"/>
  <c r="J106" i="2"/>
  <c r="J88" i="16"/>
  <c r="J109" i="15"/>
  <c r="J180" i="14"/>
  <c r="J133" i="14"/>
  <c r="BK94" i="14"/>
  <c r="BK252" i="13"/>
  <c r="J213" i="13"/>
  <c r="BK175" i="13"/>
  <c r="J129" i="13"/>
  <c r="J220" i="12"/>
  <c r="J193" i="12"/>
  <c r="J161" i="12"/>
  <c r="J147" i="12"/>
  <c r="BK117" i="12"/>
  <c r="J221" i="11"/>
  <c r="BK204" i="11"/>
  <c r="BK1567" i="8"/>
  <c r="BK1541" i="8"/>
  <c r="BK1476" i="8"/>
  <c r="J1397" i="8"/>
  <c r="BK1369" i="8"/>
  <c r="BK178" i="5"/>
  <c r="BK158" i="5"/>
  <c r="J119" i="5"/>
  <c r="BK120" i="4"/>
  <c r="J101" i="3"/>
  <c r="J481" i="2"/>
  <c r="BK413" i="2"/>
  <c r="J367" i="2"/>
  <c r="J285" i="2"/>
  <c r="BK209" i="2"/>
  <c r="BK93" i="16"/>
  <c r="J122" i="15"/>
  <c r="J89" i="15"/>
  <c r="J151" i="14"/>
  <c r="BK126" i="14"/>
  <c r="J96" i="14"/>
  <c r="BK245" i="13"/>
  <c r="BK223" i="13"/>
  <c r="J197" i="13"/>
  <c r="BK164" i="13"/>
  <c r="BK119" i="13"/>
  <c r="BK96" i="13"/>
  <c r="J183" i="12"/>
  <c r="BK154" i="12"/>
  <c r="J117" i="12"/>
  <c r="J202" i="11"/>
  <c r="J171" i="11"/>
  <c r="J124" i="11"/>
  <c r="BK210" i="10"/>
  <c r="J179" i="10"/>
  <c r="BK151" i="10"/>
  <c r="BK113" i="10"/>
  <c r="BK185" i="9"/>
  <c r="J155" i="9"/>
  <c r="J122" i="9"/>
  <c r="BK1693" i="8"/>
  <c r="BK1582" i="8"/>
  <c r="J1525" i="8"/>
  <c r="J1464" i="8"/>
  <c r="BK1421" i="8"/>
  <c r="J1385" i="8"/>
  <c r="BK1360" i="8"/>
  <c r="BK1308" i="8"/>
  <c r="J1242" i="8"/>
  <c r="BK1166" i="8"/>
  <c r="BK1089" i="8"/>
  <c r="BK1018" i="8"/>
  <c r="BK977" i="8"/>
  <c r="BK934" i="8"/>
  <c r="BK853" i="8"/>
  <c r="J813" i="8"/>
  <c r="BK755" i="8"/>
  <c r="J646" i="8"/>
  <c r="BK610" i="8"/>
  <c r="J573" i="8"/>
  <c r="BK441" i="8"/>
  <c r="BK330" i="8"/>
  <c r="BK199" i="8"/>
  <c r="J138" i="8"/>
  <c r="BK364" i="7"/>
  <c r="BK307" i="7"/>
  <c r="BK257" i="7"/>
  <c r="J168" i="7"/>
  <c r="BK130" i="7"/>
  <c r="BK129" i="6"/>
  <c r="BK100" i="6"/>
  <c r="J162" i="5"/>
  <c r="J123" i="5"/>
  <c r="BK94" i="5"/>
  <c r="J111" i="4"/>
  <c r="J102" i="3"/>
  <c r="BK524" i="2"/>
  <c r="BK434" i="2"/>
  <c r="J382" i="2"/>
  <c r="J343" i="2"/>
  <c r="J300" i="2"/>
  <c r="BK247" i="2"/>
  <c r="J150" i="2"/>
  <c r="BK171" i="11"/>
  <c r="J137" i="11"/>
  <c r="J221" i="10"/>
  <c r="BK184" i="10"/>
  <c r="J164" i="10"/>
  <c r="J133" i="10"/>
  <c r="J124" i="10"/>
  <c r="BK105" i="10"/>
  <c r="BK187" i="9"/>
  <c r="J141" i="9"/>
  <c r="BK1698" i="8"/>
  <c r="J1596" i="8"/>
  <c r="BK1531" i="8"/>
  <c r="BK1467" i="8"/>
  <c r="J1425" i="8"/>
  <c r="BK1387" i="8"/>
  <c r="J1365" i="8"/>
  <c r="BK1328" i="8"/>
  <c r="BK1278" i="8"/>
  <c r="J1231" i="8"/>
  <c r="J1213" i="8"/>
  <c r="BK1109" i="8"/>
  <c r="BK1016" i="8"/>
  <c r="J953" i="8"/>
  <c r="J853" i="8"/>
  <c r="J772" i="8"/>
  <c r="J622" i="8"/>
  <c r="BK573" i="8"/>
  <c r="J426" i="8"/>
  <c r="BK241" i="8"/>
  <c r="BK138" i="8"/>
  <c r="J392" i="7"/>
  <c r="BK339" i="7"/>
  <c r="BK301" i="7"/>
  <c r="J265" i="7"/>
  <c r="BK253" i="7"/>
  <c r="BK219" i="7"/>
  <c r="J136" i="7"/>
  <c r="BK133" i="6"/>
  <c r="J99" i="6"/>
  <c r="J170" i="5"/>
  <c r="BK132" i="5"/>
  <c r="BK103" i="5"/>
  <c r="BK123" i="4"/>
  <c r="BK111" i="3"/>
  <c r="J478" i="2"/>
  <c r="J377" i="2"/>
  <c r="J323" i="2"/>
  <c r="J253" i="2"/>
  <c r="BK208" i="2"/>
  <c r="BK137" i="2"/>
  <c r="BK93" i="17"/>
  <c r="J141" i="15"/>
  <c r="J111" i="15"/>
  <c r="BK141" i="14"/>
  <c r="J93" i="14"/>
  <c r="BK232" i="13"/>
  <c r="J198" i="13"/>
  <c r="BK143" i="13"/>
  <c r="BK218" i="12"/>
  <c r="J184" i="12"/>
  <c r="J225" i="11"/>
  <c r="J187" i="11"/>
  <c r="BK134" i="11"/>
  <c r="BK216" i="10"/>
  <c r="BK202" i="10"/>
  <c r="BK175" i="10"/>
  <c r="BK143" i="10"/>
  <c r="BK118" i="10"/>
  <c r="BK200" i="9"/>
  <c r="J177" i="9"/>
  <c r="J162" i="9"/>
  <c r="BK129" i="9"/>
  <c r="BK1732" i="8"/>
  <c r="J1608" i="8"/>
  <c r="BK1482" i="8"/>
  <c r="J1452" i="8"/>
  <c r="J1402" i="8"/>
  <c r="J1363" i="8"/>
  <c r="BK1325" i="8"/>
  <c r="J1257" i="8"/>
  <c r="J1219" i="8"/>
  <c r="J1142" i="8"/>
  <c r="J1109" i="8"/>
  <c r="J994" i="8"/>
  <c r="J887" i="8"/>
  <c r="BK845" i="8"/>
  <c r="BK752" i="8"/>
  <c r="BK593" i="8"/>
  <c r="BK488" i="8"/>
  <c r="J323" i="8"/>
  <c r="J218" i="8"/>
  <c r="J142" i="8"/>
  <c r="BK366" i="7"/>
  <c r="BK322" i="7"/>
  <c r="J261" i="7"/>
  <c r="J219" i="7"/>
  <c r="J186" i="7"/>
  <c r="BK127" i="7"/>
  <c r="BK184" i="5"/>
  <c r="J126" i="5"/>
  <c r="J97" i="5"/>
  <c r="J115" i="4"/>
  <c r="BK101" i="3"/>
  <c r="J484" i="2"/>
  <c r="J433" i="2"/>
  <c r="BK370" i="2"/>
  <c r="J316" i="2"/>
  <c r="BK268" i="2"/>
  <c r="BK199" i="2"/>
  <c r="J97" i="16"/>
  <c r="J83" i="16"/>
  <c r="BK104" i="15"/>
  <c r="BK175" i="14"/>
  <c r="BK140" i="14"/>
  <c r="BK124" i="14"/>
  <c r="J94" i="14"/>
  <c r="J245" i="13"/>
  <c r="BK210" i="13"/>
  <c r="J173" i="13"/>
  <c r="BK155" i="13"/>
  <c r="BK109" i="13"/>
  <c r="J203" i="12"/>
  <c r="J182" i="12"/>
  <c r="BK166" i="12"/>
  <c r="J153" i="12"/>
  <c r="J123" i="12"/>
  <c r="BK104" i="12"/>
  <c r="BK182" i="11"/>
  <c r="BK154" i="11"/>
  <c r="J117" i="11"/>
  <c r="J217" i="10"/>
  <c r="BK189" i="10"/>
  <c r="J154" i="10"/>
  <c r="BK121" i="10"/>
  <c r="BK189" i="9"/>
  <c r="J136" i="9"/>
  <c r="J103" i="9"/>
  <c r="J1285" i="8"/>
  <c r="BK1270" i="8"/>
  <c r="BK1207" i="8"/>
  <c r="J1106" i="8"/>
  <c r="J1016" i="8"/>
  <c r="BK969" i="8"/>
  <c r="BK881" i="8"/>
  <c r="J798" i="8"/>
  <c r="J712" i="8"/>
  <c r="J614" i="8"/>
  <c r="J526" i="8"/>
  <c r="J330" i="8"/>
  <c r="J279" i="8"/>
  <c r="BK133" i="8"/>
  <c r="BK375" i="7"/>
  <c r="BK315" i="7"/>
  <c r="J269" i="7"/>
  <c r="BK223" i="7"/>
  <c r="J172" i="7"/>
  <c r="BK107" i="7"/>
  <c r="BK118" i="6"/>
  <c r="BK104" i="6"/>
  <c r="BK165" i="5"/>
  <c r="BK121" i="5"/>
  <c r="J95" i="5"/>
  <c r="J119" i="4"/>
  <c r="BK90" i="3"/>
  <c r="J426" i="2"/>
  <c r="BK290" i="2"/>
  <c r="BK109" i="2"/>
  <c r="J95" i="16"/>
  <c r="BK136" i="15"/>
  <c r="BK95" i="15"/>
  <c r="BK180" i="14"/>
  <c r="BK132" i="14"/>
  <c r="BK113" i="14"/>
  <c r="J242" i="13"/>
  <c r="J212" i="13"/>
  <c r="J189" i="13"/>
  <c r="BK151" i="13"/>
  <c r="BK101" i="13"/>
  <c r="BK203" i="12"/>
  <c r="J188" i="12"/>
  <c r="J171" i="12"/>
  <c r="BK120" i="12"/>
  <c r="J229" i="11"/>
  <c r="J196" i="11"/>
  <c r="BK137" i="11"/>
  <c r="BK211" i="10"/>
  <c r="BK169" i="10"/>
  <c r="J157" i="10"/>
  <c r="J132" i="10"/>
  <c r="J107" i="10"/>
  <c r="BK176" i="9"/>
  <c r="BK157" i="9"/>
  <c r="J129" i="9"/>
  <c r="J114" i="9"/>
  <c r="J1714" i="8"/>
  <c r="BK1629" i="8"/>
  <c r="BK1544" i="8"/>
  <c r="J1490" i="8"/>
  <c r="BK1432" i="8"/>
  <c r="BK1423" i="8"/>
  <c r="BK1392" i="8"/>
  <c r="J1360" i="8"/>
  <c r="J1328" i="8"/>
  <c r="BK1267" i="8"/>
  <c r="BK1206" i="8"/>
  <c r="BK1115" i="8"/>
  <c r="BK1020" i="8"/>
  <c r="J965" i="8"/>
  <c r="BK917" i="8"/>
  <c r="BK855" i="8"/>
  <c r="BK805" i="8"/>
  <c r="BK754" i="8"/>
  <c r="BK645" i="8"/>
  <c r="BK584" i="8"/>
  <c r="J465" i="8"/>
  <c r="J247" i="8"/>
  <c r="BK147" i="8"/>
  <c r="J326" i="7"/>
  <c r="BK271" i="7"/>
  <c r="J221" i="7"/>
  <c r="BK181" i="7"/>
  <c r="J149" i="7"/>
  <c r="BK134" i="6"/>
  <c r="J100" i="6"/>
  <c r="BK147" i="5"/>
  <c r="J114" i="5"/>
  <c r="J114" i="4"/>
  <c r="J97" i="3"/>
  <c r="BK393" i="2"/>
  <c r="J347" i="2"/>
  <c r="J264" i="2"/>
  <c r="J199" i="2"/>
  <c r="BK121" i="12"/>
  <c r="BK201" i="11"/>
  <c r="BK180" i="11"/>
  <c r="BK138" i="11"/>
  <c r="J219" i="10"/>
  <c r="J175" i="10"/>
  <c r="BK138" i="10"/>
  <c r="BK190" i="9"/>
  <c r="J143" i="9"/>
  <c r="BK115" i="9"/>
  <c r="BK1730" i="8"/>
  <c r="BK1626" i="8"/>
  <c r="J1542" i="8"/>
  <c r="BK1513" i="8"/>
  <c r="J1467" i="8"/>
  <c r="J1420" i="8"/>
  <c r="BK1384" i="8"/>
  <c r="J1350" i="8"/>
  <c r="BK1304" i="8"/>
  <c r="BK1251" i="8"/>
  <c r="BK1191" i="8"/>
  <c r="J1087" i="8"/>
  <c r="J1012" i="8"/>
  <c r="J950" i="8"/>
  <c r="J845" i="8"/>
  <c r="BK771" i="8"/>
  <c r="J701" i="8"/>
  <c r="J625" i="8"/>
  <c r="J588" i="8"/>
  <c r="J486" i="8"/>
  <c r="J435" i="8"/>
  <c r="J291" i="8"/>
  <c r="J141" i="8"/>
  <c r="J347" i="7"/>
  <c r="BK193" i="7"/>
  <c r="J103" i="6"/>
  <c r="BK154" i="5"/>
  <c r="J134" i="5"/>
  <c r="BK111" i="5"/>
  <c r="J134" i="4"/>
  <c r="J105" i="4"/>
  <c r="BK99" i="3"/>
  <c r="BK477" i="2"/>
  <c r="J397" i="2"/>
  <c r="BK363" i="2"/>
  <c r="J276" i="2"/>
  <c r="BK206" i="2"/>
  <c r="J228" i="11"/>
  <c r="J193" i="11"/>
  <c r="BK147" i="11"/>
  <c r="J224" i="10"/>
  <c r="BK190" i="10"/>
  <c r="J151" i="10"/>
  <c r="J104" i="10"/>
  <c r="J194" i="9"/>
  <c r="J173" i="9"/>
  <c r="BK146" i="9"/>
  <c r="J131" i="9"/>
  <c r="J108" i="9"/>
  <c r="J1616" i="8"/>
  <c r="BK1555" i="8"/>
  <c r="BK1501" i="8"/>
  <c r="J1418" i="8"/>
  <c r="BK1386" i="8"/>
  <c r="J1344" i="8"/>
  <c r="J1283" i="8"/>
  <c r="J1249" i="8"/>
  <c r="BK1144" i="8"/>
  <c r="J1064" i="8"/>
  <c r="BK980" i="8"/>
  <c r="BK924" i="8"/>
  <c r="J866" i="8"/>
  <c r="J768" i="8"/>
  <c r="J678" i="8"/>
  <c r="BK609" i="8"/>
  <c r="BK513" i="8"/>
  <c r="J471" i="8"/>
  <c r="BK292" i="8"/>
  <c r="J147" i="8"/>
  <c r="BK380" i="7"/>
  <c r="BK277" i="7"/>
  <c r="BK207" i="7"/>
  <c r="BK161" i="7"/>
  <c r="BK117" i="6"/>
  <c r="J153" i="5"/>
  <c r="BK139" i="5"/>
  <c r="J105" i="5"/>
  <c r="BK108" i="4"/>
  <c r="J490" i="2"/>
  <c r="J449" i="2"/>
  <c r="BK385" i="2"/>
  <c r="J337" i="2"/>
  <c r="BK275" i="2"/>
  <c r="BK207" i="2"/>
  <c r="BK129" i="2"/>
  <c r="J92" i="16"/>
  <c r="BK125" i="15"/>
  <c r="J96" i="15"/>
  <c r="BK151" i="14"/>
  <c r="J99" i="14"/>
  <c r="J260" i="13"/>
  <c r="J244" i="13"/>
  <c r="J179" i="13"/>
  <c r="J145" i="13"/>
  <c r="J95" i="13"/>
  <c r="J208" i="12"/>
  <c r="J174" i="12"/>
  <c r="BK155" i="12"/>
  <c r="J134" i="12"/>
  <c r="BK223" i="11"/>
  <c r="J205" i="11"/>
  <c r="J1598" i="8"/>
  <c r="J1546" i="8"/>
  <c r="BK1492" i="8"/>
  <c r="BK1426" i="8"/>
  <c r="BK1378" i="8"/>
  <c r="J1357" i="8"/>
  <c r="J163" i="5"/>
  <c r="J159" i="5"/>
  <c r="J155" i="5"/>
  <c r="BK135" i="4"/>
  <c r="J102" i="4"/>
  <c r="J91" i="3"/>
  <c r="BK449" i="2"/>
  <c r="J401" i="2"/>
  <c r="BK373" i="2"/>
  <c r="BK301" i="2"/>
  <c r="J245" i="2"/>
  <c r="J86" i="16"/>
  <c r="J115" i="15"/>
  <c r="BK93" i="15"/>
  <c r="J163" i="14"/>
  <c r="BK133" i="14"/>
  <c r="BK117" i="14"/>
  <c r="BK258" i="13"/>
  <c r="J227" i="13"/>
  <c r="BK181" i="13"/>
  <c r="BK149" i="13"/>
  <c r="BK125" i="13"/>
  <c r="BK98" i="13"/>
  <c r="BK186" i="12"/>
  <c r="BK156" i="12"/>
  <c r="J119" i="12"/>
  <c r="BK194" i="11"/>
  <c r="J170" i="11"/>
  <c r="BK112" i="11"/>
  <c r="BK208" i="10"/>
  <c r="BK182" i="10"/>
  <c r="BK148" i="10"/>
  <c r="BK123" i="10"/>
  <c r="J187" i="9"/>
  <c r="J157" i="9"/>
  <c r="J125" i="9"/>
  <c r="J1637" i="8"/>
  <c r="J1563" i="8"/>
  <c r="BK1516" i="8"/>
  <c r="BK1462" i="8"/>
  <c r="BK1406" i="8"/>
  <c r="BK1368" i="8"/>
  <c r="BK1312" i="8"/>
  <c r="J1241" i="8"/>
  <c r="J1181" i="8"/>
  <c r="J1115" i="8"/>
  <c r="J1055" i="8"/>
  <c r="BK986" i="8"/>
  <c r="J944" i="8"/>
  <c r="J879" i="8"/>
  <c r="J805" i="8"/>
  <c r="BK740" i="8"/>
  <c r="J656" i="8"/>
  <c r="J629" i="8"/>
  <c r="BK548" i="8"/>
  <c r="J452" i="8"/>
  <c r="BK343" i="8"/>
  <c r="BK188" i="8"/>
  <c r="BK119" i="8"/>
  <c r="BK347" i="7"/>
  <c r="J271" i="7"/>
  <c r="BK213" i="7"/>
  <c r="BK174" i="7"/>
  <c r="BK118" i="7"/>
  <c r="J124" i="6"/>
  <c r="J95" i="6"/>
  <c r="J154" i="5"/>
  <c r="BK124" i="5"/>
  <c r="BK97" i="5"/>
  <c r="BK126" i="4"/>
  <c r="BK94" i="3"/>
  <c r="J483" i="2"/>
  <c r="J385" i="2"/>
  <c r="J366" i="2"/>
  <c r="J305" i="2"/>
  <c r="J259" i="2"/>
  <c r="BK204" i="2"/>
  <c r="J116" i="2"/>
  <c r="BK150" i="11"/>
  <c r="J119" i="11"/>
  <c r="BK224" i="10"/>
  <c r="J201" i="10"/>
  <c r="BK166" i="10"/>
  <c r="J139" i="10"/>
  <c r="BK122" i="10"/>
  <c r="BK203" i="9"/>
  <c r="J186" i="9"/>
  <c r="J146" i="9"/>
  <c r="J102" i="9"/>
  <c r="J1600" i="8"/>
  <c r="J1524" i="8"/>
  <c r="J1476" i="8"/>
  <c r="J1431" i="8"/>
  <c r="BK1397" i="8"/>
  <c r="BK1353" i="8"/>
  <c r="J1306" i="8"/>
  <c r="J1246" i="8"/>
  <c r="BK1215" i="8"/>
  <c r="BK1138" i="8"/>
  <c r="BK1049" i="8"/>
  <c r="J979" i="8"/>
  <c r="J877" i="8"/>
  <c r="BK775" i="8"/>
  <c r="J616" i="8"/>
  <c r="J535" i="8"/>
  <c r="BK424" i="8"/>
  <c r="J259" i="8"/>
  <c r="BK151" i="8"/>
  <c r="BK393" i="7"/>
  <c r="BK335" i="7"/>
  <c r="BK293" i="7"/>
  <c r="J259" i="7"/>
  <c r="J243" i="7"/>
  <c r="BK149" i="7"/>
  <c r="J123" i="7"/>
  <c r="BK115" i="6"/>
  <c r="BK181" i="5"/>
  <c r="BK135" i="5"/>
  <c r="BK95" i="5"/>
  <c r="BK100" i="4"/>
  <c r="BK91" i="3"/>
  <c r="BK424" i="2"/>
  <c r="J373" i="2"/>
  <c r="BK308" i="2"/>
  <c r="BK249" i="2"/>
  <c r="J141" i="2"/>
  <c r="BK97" i="17"/>
  <c r="BK144" i="15"/>
  <c r="J126" i="15"/>
  <c r="J173" i="14"/>
  <c r="J120" i="14"/>
  <c r="J264" i="13"/>
  <c r="BK248" i="13"/>
  <c r="J210" i="13"/>
  <c r="BK161" i="13"/>
  <c r="J137" i="13"/>
  <c r="J205" i="12"/>
  <c r="BK183" i="12"/>
  <c r="BK103" i="12"/>
  <c r="J194" i="11"/>
  <c r="J152" i="11"/>
  <c r="J112" i="11"/>
  <c r="BK209" i="10"/>
  <c r="J194" i="10"/>
  <c r="BK170" i="10"/>
  <c r="J148" i="10"/>
  <c r="J123" i="10"/>
  <c r="BK112" i="10"/>
  <c r="J189" i="9"/>
  <c r="BK174" i="9"/>
  <c r="BK161" i="9"/>
  <c r="J119" i="9"/>
  <c r="J1634" i="8"/>
  <c r="J1498" i="8"/>
  <c r="J1457" i="8"/>
  <c r="J1415" i="8"/>
  <c r="J1390" i="8"/>
  <c r="BK1352" i="8"/>
  <c r="BK1281" i="8"/>
  <c r="BK1223" i="8"/>
  <c r="J1174" i="8"/>
  <c r="BK1119" i="8"/>
  <c r="J1031" i="8"/>
  <c r="BK916" i="8"/>
  <c r="BK879" i="8"/>
  <c r="J821" i="8"/>
  <c r="J762" i="8"/>
  <c r="J652" i="8"/>
  <c r="BK562" i="8"/>
  <c r="J462" i="8"/>
  <c r="BK324" i="8"/>
  <c r="BK233" i="8"/>
  <c r="BK139" i="8"/>
  <c r="J390" i="7"/>
  <c r="J330" i="7"/>
  <c r="BK282" i="7"/>
  <c r="J231" i="7"/>
  <c r="BK197" i="7"/>
  <c r="BK157" i="7"/>
  <c r="BK125" i="6"/>
  <c r="J139" i="5"/>
  <c r="J113" i="5"/>
  <c r="J144" i="4"/>
  <c r="J112" i="4"/>
  <c r="J92" i="3"/>
  <c r="J477" i="2"/>
  <c r="BK416" i="2"/>
  <c r="BK351" i="2"/>
  <c r="J304" i="2"/>
  <c r="BK258" i="2"/>
  <c r="J115" i="2"/>
  <c r="J97" i="17"/>
  <c r="BK86" i="16"/>
  <c r="J118" i="15"/>
  <c r="BK184" i="14"/>
  <c r="J149" i="14"/>
  <c r="BK125" i="14"/>
  <c r="BK107" i="14"/>
  <c r="BK251" i="13"/>
  <c r="BK219" i="13"/>
  <c r="J191" i="13"/>
  <c r="J164" i="13"/>
  <c r="J133" i="13"/>
  <c r="J101" i="13"/>
  <c r="J198" i="12"/>
  <c r="J167" i="12"/>
  <c r="J154" i="12"/>
  <c r="J137" i="12"/>
  <c r="J211" i="11"/>
  <c r="J183" i="11"/>
  <c r="BK159" i="11"/>
  <c r="BK113" i="11"/>
  <c r="J204" i="10"/>
  <c r="J171" i="10"/>
  <c r="J134" i="10"/>
  <c r="J105" i="10"/>
  <c r="BK167" i="9"/>
  <c r="J132" i="9"/>
  <c r="BK1341" i="8"/>
  <c r="J1280" i="8"/>
  <c r="BK1219" i="8"/>
  <c r="J1154" i="8"/>
  <c r="J1085" i="8"/>
  <c r="BK1014" i="8"/>
  <c r="BK947" i="8"/>
  <c r="J872" i="8"/>
  <c r="J788" i="8"/>
  <c r="BK669" i="8"/>
  <c r="J584" i="8"/>
  <c r="BK435" i="8"/>
  <c r="J372" i="8"/>
  <c r="J311" i="8"/>
  <c r="J197" i="8"/>
  <c r="J113" i="8"/>
  <c r="J355" i="7"/>
  <c r="J303" i="7"/>
  <c r="BK263" i="7"/>
  <c r="BK211" i="7"/>
  <c r="BK166" i="7"/>
  <c r="BK137" i="6"/>
  <c r="J114" i="6"/>
  <c r="J179" i="5"/>
  <c r="J146" i="5"/>
  <c r="BK122" i="5"/>
  <c r="BK139" i="4"/>
  <c r="J116" i="3"/>
  <c r="J489" i="2"/>
  <c r="J442" i="2"/>
  <c r="BK360" i="2"/>
  <c r="J296" i="2"/>
  <c r="J175" i="2"/>
  <c r="J95" i="17"/>
  <c r="J138" i="15"/>
  <c r="BK96" i="15"/>
  <c r="J181" i="14"/>
  <c r="J147" i="14"/>
  <c r="J128" i="14"/>
  <c r="BK255" i="13"/>
  <c r="J236" i="13"/>
  <c r="J208" i="13"/>
  <c r="BK183" i="13"/>
  <c r="BK147" i="13"/>
  <c r="J99" i="13"/>
  <c r="J215" i="12"/>
  <c r="J194" i="12"/>
  <c r="J166" i="12"/>
  <c r="BK114" i="12"/>
  <c r="BK228" i="11"/>
  <c r="BK205" i="11"/>
  <c r="J166" i="11"/>
  <c r="BK227" i="10"/>
  <c r="BK197" i="10"/>
  <c r="BK162" i="10"/>
  <c r="BK133" i="10"/>
  <c r="J110" i="10"/>
  <c r="J174" i="9"/>
  <c r="BK158" i="9"/>
  <c r="J124" i="9"/>
  <c r="BK1741" i="8"/>
  <c r="J1667" i="8"/>
  <c r="J1587" i="8"/>
  <c r="BK1525" i="8"/>
  <c r="BK1484" i="8"/>
  <c r="J1409" i="8"/>
  <c r="J1383" i="8"/>
  <c r="BK1362" i="8"/>
  <c r="BK1339" i="8"/>
  <c r="J1300" i="8"/>
  <c r="J1225" i="8"/>
  <c r="BK1112" i="8"/>
  <c r="BK1012" i="8"/>
  <c r="J959" i="8"/>
  <c r="BK929" i="8"/>
  <c r="J904" i="8"/>
  <c r="BK825" i="8"/>
  <c r="BK780" i="8"/>
  <c r="J648" i="8"/>
  <c r="J589" i="8"/>
  <c r="BK508" i="8"/>
  <c r="BK337" i="8"/>
  <c r="J212" i="8"/>
  <c r="BK378" i="7"/>
  <c r="BK305" i="7"/>
  <c r="J251" i="7"/>
  <c r="J207" i="7"/>
  <c r="J163" i="7"/>
  <c r="J121" i="7"/>
  <c r="J115" i="6"/>
  <c r="J175" i="5"/>
  <c r="J129" i="5"/>
  <c r="BK122" i="4"/>
  <c r="BK101" i="4"/>
  <c r="BK489" i="2"/>
  <c r="J390" i="2"/>
  <c r="J298" i="2"/>
  <c r="J233" i="2"/>
  <c r="BK117" i="2"/>
  <c r="BK229" i="11"/>
  <c r="BK196" i="11"/>
  <c r="J162" i="11"/>
  <c r="J121" i="11"/>
  <c r="J187" i="10"/>
  <c r="BK168" i="10"/>
  <c r="J125" i="10"/>
  <c r="J170" i="9"/>
  <c r="BK123" i="9"/>
  <c r="J104" i="9"/>
  <c r="BK1689" i="8"/>
  <c r="J1593" i="8"/>
  <c r="J1531" i="8"/>
  <c r="J1494" i="8"/>
  <c r="BK1430" i="8"/>
  <c r="BK1394" i="8"/>
  <c r="J1367" i="8"/>
  <c r="J1341" i="8"/>
  <c r="J1279" i="8"/>
  <c r="BK1228" i="8"/>
  <c r="BK1177" i="8"/>
  <c r="J1083" i="8"/>
  <c r="BK1003" i="8"/>
  <c r="BK948" i="8"/>
  <c r="BK837" i="8"/>
  <c r="BK764" i="8"/>
  <c r="BK678" i="8"/>
  <c r="BK622" i="8"/>
  <c r="BK530" i="8"/>
  <c r="BK438" i="8"/>
  <c r="BK310" i="8"/>
  <c r="J163" i="8"/>
  <c r="BK353" i="7"/>
  <c r="J282" i="7"/>
  <c r="J129" i="6"/>
  <c r="J101" i="6"/>
  <c r="J144" i="5"/>
  <c r="BK109" i="5"/>
  <c r="J131" i="4"/>
  <c r="BK107" i="4"/>
  <c r="J94" i="3"/>
  <c r="BK446" i="2"/>
  <c r="BK387" i="2"/>
  <c r="BK341" i="2"/>
  <c r="BK251" i="2"/>
  <c r="J170" i="2"/>
  <c r="J124" i="15"/>
  <c r="J153" i="14"/>
  <c r="J105" i="14"/>
  <c r="J147" i="13"/>
  <c r="J217" i="12"/>
  <c r="BK167" i="12"/>
  <c r="BK139" i="12"/>
  <c r="J118" i="12"/>
  <c r="J213" i="11"/>
  <c r="J192" i="11"/>
  <c r="J160" i="11"/>
  <c r="BK99" i="11"/>
  <c r="J192" i="10"/>
  <c r="J168" i="10"/>
  <c r="BK111" i="10"/>
  <c r="BK201" i="9"/>
  <c r="BK180" i="9"/>
  <c r="J161" i="9"/>
  <c r="J133" i="9"/>
  <c r="J111" i="9"/>
  <c r="BK1623" i="8"/>
  <c r="BK1552" i="8"/>
  <c r="BK1494" i="8"/>
  <c r="J1424" i="8"/>
  <c r="J1395" i="8"/>
  <c r="BK1351" i="8"/>
  <c r="J1322" i="8"/>
  <c r="J1267" i="8"/>
  <c r="BK1220" i="8"/>
  <c r="BK1127" i="8"/>
  <c r="BK1035" i="8"/>
  <c r="J947" i="8"/>
  <c r="J890" i="8"/>
  <c r="J802" i="8"/>
  <c r="J716" i="8"/>
  <c r="BK657" i="8"/>
  <c r="BK586" i="8"/>
  <c r="J466" i="8"/>
  <c r="J257" i="8"/>
  <c r="BK129" i="8"/>
  <c r="J366" i="7"/>
  <c r="BK326" i="7"/>
  <c r="J257" i="7"/>
  <c r="BK188" i="7"/>
  <c r="BK121" i="7"/>
  <c r="BK112" i="6"/>
  <c r="J145" i="5"/>
  <c r="BK116" i="5"/>
  <c r="BK118" i="4"/>
  <c r="BK486" i="2"/>
  <c r="J413" i="2"/>
  <c r="BK379" i="2"/>
  <c r="J303" i="2"/>
  <c r="BK245" i="2"/>
  <c r="BK141" i="2"/>
  <c r="BK95" i="16"/>
  <c r="BK142" i="15"/>
  <c r="BK181" i="14"/>
  <c r="BK149" i="14"/>
  <c r="BK97" i="14"/>
  <c r="BK256" i="13"/>
  <c r="BK228" i="13"/>
  <c r="J139" i="13"/>
  <c r="BK97" i="13"/>
  <c r="J214" i="12"/>
  <c r="J190" i="12"/>
  <c r="BK159" i="12"/>
  <c r="BK137" i="12"/>
  <c r="J111" i="12"/>
  <c r="J209" i="11"/>
  <c r="J1607" i="8"/>
  <c r="BK1547" i="8"/>
  <c r="J1510" i="8"/>
  <c r="J1454" i="8"/>
  <c r="BK1366" i="8"/>
  <c r="J172" i="5"/>
  <c r="J161" i="5"/>
  <c r="BK145" i="5"/>
  <c r="BK133" i="4"/>
  <c r="BK506" i="2"/>
  <c r="BK441" i="2"/>
  <c r="BK399" i="2"/>
  <c r="J368" i="2"/>
  <c r="J290" i="2"/>
  <c r="BK201" i="2"/>
  <c r="J93" i="17"/>
  <c r="BK82" i="16"/>
  <c r="BK126" i="15"/>
  <c r="BK91" i="15"/>
  <c r="J157" i="14"/>
  <c r="BK131" i="14"/>
  <c r="J101" i="14"/>
  <c r="BK240" i="13"/>
  <c r="J209" i="13"/>
  <c r="BK193" i="13"/>
  <c r="BK145" i="13"/>
  <c r="BK115" i="13"/>
  <c r="J204" i="12"/>
  <c r="J165" i="12"/>
  <c r="BK132" i="12"/>
  <c r="BK217" i="11"/>
  <c r="BK183" i="11"/>
  <c r="BK160" i="11"/>
  <c r="BK226" i="10"/>
  <c r="BK194" i="10"/>
  <c r="J167" i="10"/>
  <c r="J144" i="10"/>
  <c r="J103" i="10"/>
  <c r="BK183" i="9"/>
  <c r="BK148" i="9"/>
  <c r="BK1701" i="8"/>
  <c r="BK1601" i="8"/>
  <c r="BK1539" i="8"/>
  <c r="J1478" i="8"/>
  <c r="BK1431" i="8"/>
  <c r="BK1388" i="8"/>
  <c r="J1362" i="8"/>
  <c r="BK1323" i="8"/>
  <c r="BK1280" i="8"/>
  <c r="BK1185" i="8"/>
  <c r="J1100" i="8"/>
  <c r="J1033" i="8"/>
  <c r="J967" i="8"/>
  <c r="J927" i="8"/>
  <c r="BK872" i="8"/>
  <c r="J822" i="8"/>
  <c r="J764" i="8"/>
  <c r="BK664" i="8"/>
  <c r="J634" i="8"/>
  <c r="J591" i="8"/>
  <c r="BK476" i="8"/>
  <c r="BK412" i="8"/>
  <c r="BK247" i="8"/>
  <c r="BK142" i="8"/>
  <c r="J385" i="7"/>
  <c r="BK311" i="7"/>
  <c r="BK247" i="7"/>
  <c r="BK195" i="7"/>
  <c r="J151" i="7"/>
  <c r="J137" i="6"/>
  <c r="BK122" i="6"/>
  <c r="J94" i="6"/>
  <c r="BK152" i="5"/>
  <c r="BK117" i="5"/>
  <c r="BK145" i="4"/>
  <c r="J108" i="4"/>
  <c r="BK92" i="3"/>
  <c r="J524" i="2"/>
  <c r="BK429" i="2"/>
  <c r="J357" i="2"/>
  <c r="J309" i="2"/>
  <c r="J249" i="2"/>
  <c r="BK161" i="2"/>
  <c r="BK157" i="11"/>
  <c r="J138" i="11"/>
  <c r="J99" i="11"/>
  <c r="J202" i="10"/>
  <c r="BK174" i="10"/>
  <c r="BK132" i="10"/>
  <c r="BK115" i="10"/>
  <c r="J192" i="9"/>
  <c r="J151" i="9"/>
  <c r="BK108" i="9"/>
  <c r="J1623" i="8"/>
  <c r="J1560" i="8"/>
  <c r="BK1485" i="8"/>
  <c r="J1435" i="8"/>
  <c r="J1401" i="8"/>
  <c r="J1366" i="8"/>
  <c r="J1334" i="8"/>
  <c r="J1288" i="8"/>
  <c r="BK1230" i="8"/>
  <c r="BK1189" i="8"/>
  <c r="J1070" i="8"/>
  <c r="J1014" i="8"/>
  <c r="BK913" i="8"/>
  <c r="J784" i="8"/>
  <c r="BK643" i="8"/>
  <c r="J582" i="8"/>
  <c r="J470" i="8"/>
  <c r="BK279" i="8"/>
  <c r="BK168" i="8"/>
  <c r="BK399" i="7"/>
  <c r="J368" i="7"/>
  <c r="J289" i="7"/>
  <c r="BK251" i="7"/>
  <c r="J170" i="7"/>
  <c r="BK109" i="7"/>
  <c r="J108" i="6"/>
  <c r="J178" i="5"/>
  <c r="BK113" i="5"/>
  <c r="BK127" i="4"/>
  <c r="BK104" i="4"/>
  <c r="J99" i="3"/>
  <c r="J429" i="2"/>
  <c r="BK347" i="2"/>
  <c r="J301" i="2"/>
  <c r="J212" i="2"/>
  <c r="J121" i="2"/>
  <c r="BK91" i="16"/>
  <c r="J135" i="15"/>
  <c r="J175" i="14"/>
  <c r="BK153" i="14"/>
  <c r="J263" i="13"/>
  <c r="BK242" i="13"/>
  <c r="J199" i="13"/>
  <c r="BK165" i="13"/>
  <c r="J105" i="13"/>
  <c r="J199" i="12"/>
  <c r="J108" i="12"/>
  <c r="J222" i="11"/>
  <c r="BK193" i="11"/>
  <c r="BK162" i="11"/>
  <c r="J105" i="11"/>
  <c r="J207" i="10"/>
  <c r="BK193" i="10"/>
  <c r="J166" i="10"/>
  <c r="J137" i="10"/>
  <c r="J114" i="10"/>
  <c r="BK197" i="9"/>
  <c r="BK170" i="9"/>
  <c r="BK143" i="9"/>
  <c r="J116" i="9"/>
  <c r="BK1685" i="8"/>
  <c r="BK1562" i="8"/>
  <c r="J1468" i="8"/>
  <c r="J1421" i="8"/>
  <c r="J1388" i="8"/>
  <c r="BK1322" i="8"/>
  <c r="BK1247" i="8"/>
  <c r="J1222" i="8"/>
  <c r="BK1148" i="8"/>
  <c r="BK1096" i="8"/>
  <c r="J982" i="8"/>
  <c r="J906" i="8"/>
  <c r="J867" i="8"/>
  <c r="BK817" i="8"/>
  <c r="J714" i="8"/>
  <c r="J641" i="8"/>
  <c r="J548" i="8"/>
  <c r="J441" i="8"/>
  <c r="BK270" i="8"/>
  <c r="J151" i="8"/>
  <c r="J399" i="7"/>
  <c r="BK362" i="7"/>
  <c r="BK313" i="7"/>
  <c r="BK269" i="7"/>
  <c r="BK215" i="7"/>
  <c r="J181" i="7"/>
  <c r="J125" i="7"/>
  <c r="J92" i="6"/>
  <c r="J150" i="5"/>
  <c r="J116" i="5"/>
  <c r="J145" i="4"/>
  <c r="BK119" i="4"/>
  <c r="J105" i="3"/>
  <c r="J496" i="2"/>
  <c r="BK456" i="2"/>
  <c r="J379" i="2"/>
  <c r="J333" i="2"/>
  <c r="BK296" i="2"/>
  <c r="J238" i="2"/>
  <c r="J161" i="2"/>
  <c r="J109" i="17"/>
  <c r="BK94" i="16"/>
  <c r="J132" i="15"/>
  <c r="J178" i="14"/>
  <c r="BK155" i="14"/>
  <c r="J131" i="14"/>
  <c r="BK115" i="14"/>
  <c r="BK263" i="13"/>
  <c r="J228" i="13"/>
  <c r="J200" i="13"/>
  <c r="BK166" i="13"/>
  <c r="BK137" i="13"/>
  <c r="BK105" i="13"/>
  <c r="J202" i="12"/>
  <c r="BK170" i="12"/>
  <c r="J155" i="12"/>
  <c r="BK134" i="12"/>
  <c r="J110" i="12"/>
  <c r="BK208" i="11"/>
  <c r="J181" i="11"/>
  <c r="J130" i="11"/>
  <c r="J220" i="10"/>
  <c r="BK185" i="10"/>
  <c r="J155" i="10"/>
  <c r="BK125" i="10"/>
  <c r="BK196" i="9"/>
  <c r="J156" i="9"/>
  <c r="BK120" i="9"/>
  <c r="BK1306" i="8"/>
  <c r="BK1227" i="8"/>
  <c r="J1175" i="8"/>
  <c r="J1091" i="8"/>
  <c r="J1022" i="8"/>
  <c r="J952" i="8"/>
  <c r="J913" i="8"/>
  <c r="BK856" i="8"/>
  <c r="BK773" i="8"/>
  <c r="BK697" i="8"/>
  <c r="J587" i="8"/>
  <c r="BK486" i="8"/>
  <c r="BK407" i="8"/>
  <c r="J312" i="8"/>
  <c r="J253" i="8"/>
  <c r="BK149" i="8"/>
  <c r="BK382" i="7"/>
  <c r="BK330" i="7"/>
  <c r="J267" i="7"/>
  <c r="BK190" i="7"/>
  <c r="BK132" i="7"/>
  <c r="J122" i="6"/>
  <c r="J111" i="6"/>
  <c r="J93" i="6"/>
  <c r="BK144" i="5"/>
  <c r="J112" i="5"/>
  <c r="J129" i="4"/>
  <c r="J109" i="3"/>
  <c r="BK495" i="2"/>
  <c r="BK445" i="2"/>
  <c r="BK372" i="2"/>
  <c r="BK326" i="2"/>
  <c r="J148" i="2"/>
  <c r="J142" i="15"/>
  <c r="BK115" i="15"/>
  <c r="BK182" i="14"/>
  <c r="J143" i="14"/>
  <c r="BK120" i="14"/>
  <c r="J252" i="13"/>
  <c r="BK230" i="13"/>
  <c r="BK199" i="13"/>
  <c r="J162" i="13"/>
  <c r="J121" i="13"/>
  <c r="J97" i="13"/>
  <c r="J197" i="12"/>
  <c r="J178" i="12"/>
  <c r="BK124" i="12"/>
  <c r="J104" i="12"/>
  <c r="BK211" i="11"/>
  <c r="J180" i="11"/>
  <c r="BK109" i="11"/>
  <c r="BK215" i="10"/>
  <c r="J190" i="10"/>
  <c r="BK145" i="10"/>
  <c r="J120" i="10"/>
  <c r="BK100" i="10"/>
  <c r="BK163" i="9"/>
  <c r="J138" i="9"/>
  <c r="J109" i="9"/>
  <c r="J1730" i="8"/>
  <c r="J1620" i="8"/>
  <c r="J1553" i="8"/>
  <c r="BK1498" i="8"/>
  <c r="J1430" i="8"/>
  <c r="BK1400" i="8"/>
  <c r="J1379" i="8"/>
  <c r="J1353" i="8"/>
  <c r="J1312" i="8"/>
  <c r="BK1253" i="8"/>
  <c r="J1125" i="8"/>
  <c r="BK1001" i="8"/>
  <c r="BK952" i="8"/>
  <c r="J922" i="8"/>
  <c r="J898" i="8"/>
  <c r="J819" i="8"/>
  <c r="J771" i="8"/>
  <c r="J657" i="8"/>
  <c r="J593" i="8"/>
  <c r="BK470" i="8"/>
  <c r="J284" i="8"/>
  <c r="J172" i="8"/>
  <c r="J358" i="7"/>
  <c r="J284" i="7"/>
  <c r="J241" i="7"/>
  <c r="J209" i="7"/>
  <c r="J159" i="7"/>
  <c r="J118" i="7"/>
  <c r="BK119" i="6"/>
  <c r="BK99" i="6"/>
  <c r="BK131" i="5"/>
  <c r="J133" i="4"/>
  <c r="BK115" i="3"/>
  <c r="BK458" i="2"/>
  <c r="BK377" i="2"/>
  <c r="J324" i="2"/>
  <c r="BK256" i="2"/>
  <c r="BK193" i="2"/>
  <c r="J122" i="12"/>
  <c r="J224" i="11"/>
  <c r="BK173" i="11"/>
  <c r="BK128" i="11"/>
  <c r="BK203" i="10"/>
  <c r="J158" i="10"/>
  <c r="J99" i="10"/>
  <c r="J148" i="9"/>
  <c r="J118" i="9"/>
  <c r="J1728" i="8"/>
  <c r="BK1599" i="8"/>
  <c r="BK1553" i="8"/>
  <c r="J1516" i="8"/>
  <c r="J1474" i="8"/>
  <c r="BK1422" i="8"/>
  <c r="J1378" i="8"/>
  <c r="BK1363" i="8"/>
  <c r="BK1331" i="8"/>
  <c r="J1253" i="8"/>
  <c r="J1216" i="8"/>
  <c r="J1117" i="8"/>
  <c r="J1024" i="8"/>
  <c r="J992" i="8"/>
  <c r="J932" i="8"/>
  <c r="BK819" i="8"/>
  <c r="J755" i="8"/>
  <c r="J661" i="8"/>
  <c r="J606" i="8"/>
  <c r="J532" i="8"/>
  <c r="J474" i="8"/>
  <c r="J361" i="8"/>
  <c r="J270" i="8"/>
  <c r="BK394" i="7"/>
  <c r="J315" i="7"/>
  <c r="J263" i="7"/>
  <c r="BK111" i="6"/>
  <c r="BK162" i="5"/>
  <c r="J136" i="5"/>
  <c r="J117" i="5"/>
  <c r="BK140" i="4"/>
  <c r="BK109" i="4"/>
  <c r="BK100" i="3"/>
  <c r="J462" i="2"/>
  <c r="J375" i="2"/>
  <c r="BK306" i="2"/>
  <c r="J258" i="2"/>
  <c r="BK121" i="2"/>
  <c r="BK97" i="15"/>
  <c r="J140" i="14"/>
  <c r="J166" i="13"/>
  <c r="J143" i="13"/>
  <c r="J175" i="12"/>
  <c r="J159" i="12"/>
  <c r="J145" i="12"/>
  <c r="J112" i="12"/>
  <c r="J207" i="11"/>
  <c r="BK167" i="11"/>
  <c r="BK142" i="11"/>
  <c r="BK212" i="10"/>
  <c r="BK176" i="10"/>
  <c r="J118" i="10"/>
  <c r="J198" i="9"/>
  <c r="J169" i="9"/>
  <c r="BK138" i="9"/>
  <c r="BK124" i="9"/>
  <c r="J1687" i="8"/>
  <c r="BK1593" i="8"/>
  <c r="BK1546" i="8"/>
  <c r="BK1487" i="8"/>
  <c r="J1412" i="8"/>
  <c r="BK1365" i="8"/>
  <c r="BK1329" i="8"/>
  <c r="J1270" i="8"/>
  <c r="J1193" i="8"/>
  <c r="BK1087" i="8"/>
  <c r="BK992" i="8"/>
  <c r="J940" i="8"/>
  <c r="J873" i="8"/>
  <c r="J790" i="8"/>
  <c r="J706" i="8"/>
  <c r="BK606" i="8"/>
  <c r="BK565" i="8"/>
  <c r="BK462" i="8"/>
  <c r="J290" i="8"/>
  <c r="BK156" i="8"/>
  <c r="BK358" i="7"/>
  <c r="BK318" i="7"/>
  <c r="J273" i="7"/>
  <c r="J205" i="7"/>
  <c r="J142" i="7"/>
  <c r="J126" i="6"/>
  <c r="BK163" i="5"/>
  <c r="BK140" i="5"/>
  <c r="J108" i="5"/>
  <c r="J98" i="4"/>
  <c r="BK475" i="2"/>
  <c r="J424" i="2"/>
  <c r="J369" i="2"/>
  <c r="BK299" i="2"/>
  <c r="J242" i="2"/>
  <c r="BK148" i="2"/>
  <c r="BK89" i="17"/>
  <c r="J144" i="15"/>
  <c r="J99" i="15"/>
  <c r="J156" i="14"/>
  <c r="BK105" i="14"/>
  <c r="BK264" i="13"/>
  <c r="J248" i="13"/>
  <c r="J206" i="13"/>
  <c r="BK162" i="13"/>
  <c r="J125" i="13"/>
  <c r="J210" i="12"/>
  <c r="BK178" i="12"/>
  <c r="BK152" i="12"/>
  <c r="J135" i="12"/>
  <c r="BK108" i="12"/>
  <c r="BK213" i="11"/>
  <c r="J1632" i="8"/>
  <c r="J1559" i="8"/>
  <c r="BK1489" i="8"/>
  <c r="BK1418" i="8"/>
  <c r="J1376" i="8"/>
  <c r="J1354" i="8"/>
  <c r="J169" i="5"/>
  <c r="J160" i="5"/>
  <c r="BK137" i="5"/>
  <c r="J132" i="4"/>
  <c r="J100" i="4"/>
  <c r="BK432" i="2"/>
  <c r="BK384" i="2"/>
  <c r="BK337" i="2"/>
  <c r="J266" i="2"/>
  <c r="J125" i="2"/>
  <c r="J34" i="17" l="1"/>
  <c r="AW72" i="1" s="1"/>
  <c r="P136" i="2"/>
  <c r="T263" i="2"/>
  <c r="BK294" i="2"/>
  <c r="J294" i="2" s="1"/>
  <c r="J69" i="2" s="1"/>
  <c r="BK325" i="2"/>
  <c r="J325" i="2" s="1"/>
  <c r="J71" i="2" s="1"/>
  <c r="BK389" i="2"/>
  <c r="J389" i="2" s="1"/>
  <c r="J73" i="2" s="1"/>
  <c r="BK425" i="2"/>
  <c r="J425" i="2" s="1"/>
  <c r="J75" i="2" s="1"/>
  <c r="BK460" i="2"/>
  <c r="J460" i="2"/>
  <c r="J77" i="2" s="1"/>
  <c r="BK519" i="2"/>
  <c r="J519" i="2"/>
  <c r="J80" i="2"/>
  <c r="BK88" i="3"/>
  <c r="P103" i="4"/>
  <c r="BK117" i="4"/>
  <c r="J117" i="4"/>
  <c r="J69" i="4" s="1"/>
  <c r="R130" i="4"/>
  <c r="R143" i="4"/>
  <c r="T93" i="5"/>
  <c r="R133" i="5"/>
  <c r="R173" i="5"/>
  <c r="P112" i="8"/>
  <c r="P256" i="8"/>
  <c r="P596" i="8"/>
  <c r="P770" i="8"/>
  <c r="BK826" i="8"/>
  <c r="J826" i="8" s="1"/>
  <c r="J72" i="8" s="1"/>
  <c r="P826" i="8"/>
  <c r="BK905" i="8"/>
  <c r="J905" i="8"/>
  <c r="J74" i="8" s="1"/>
  <c r="T923" i="8"/>
  <c r="T966" i="8"/>
  <c r="R978" i="8"/>
  <c r="T1298" i="8"/>
  <c r="R1512" i="8"/>
  <c r="T1561" i="8"/>
  <c r="R1597" i="8"/>
  <c r="R1727" i="8"/>
  <c r="R120" i="11"/>
  <c r="P156" i="11"/>
  <c r="T164" i="11"/>
  <c r="P175" i="11"/>
  <c r="R179" i="11"/>
  <c r="P212" i="11"/>
  <c r="BK106" i="12"/>
  <c r="J106" i="12" s="1"/>
  <c r="J66" i="12" s="1"/>
  <c r="R109" i="12"/>
  <c r="R113" i="12"/>
  <c r="BK144" i="12"/>
  <c r="J144" i="12" s="1"/>
  <c r="J71" i="12" s="1"/>
  <c r="P150" i="12"/>
  <c r="R172" i="12"/>
  <c r="T185" i="12"/>
  <c r="T209" i="12"/>
  <c r="T104" i="13"/>
  <c r="T168" i="13"/>
  <c r="T214" i="13"/>
  <c r="T250" i="13"/>
  <c r="R91" i="14"/>
  <c r="BK138" i="14"/>
  <c r="J138" i="14" s="1"/>
  <c r="J66" i="14" s="1"/>
  <c r="P154" i="14"/>
  <c r="T177" i="14"/>
  <c r="P88" i="15"/>
  <c r="BK120" i="15"/>
  <c r="J120" i="15"/>
  <c r="J64" i="15" s="1"/>
  <c r="BK137" i="15"/>
  <c r="J137" i="15" s="1"/>
  <c r="J65" i="15" s="1"/>
  <c r="BK81" i="16"/>
  <c r="J81" i="16" s="1"/>
  <c r="J60" i="16" s="1"/>
  <c r="P102" i="2"/>
  <c r="P211" i="2"/>
  <c r="BK307" i="2"/>
  <c r="J307" i="2" s="1"/>
  <c r="J70" i="2" s="1"/>
  <c r="T325" i="2"/>
  <c r="P394" i="2"/>
  <c r="P431" i="2"/>
  <c r="R519" i="2"/>
  <c r="R104" i="3"/>
  <c r="T117" i="4"/>
  <c r="BK137" i="4"/>
  <c r="J137" i="4"/>
  <c r="J71" i="4"/>
  <c r="BK143" i="4"/>
  <c r="J143" i="4" s="1"/>
  <c r="J73" i="4" s="1"/>
  <c r="R96" i="5"/>
  <c r="T133" i="5"/>
  <c r="P173" i="5"/>
  <c r="BK97" i="6"/>
  <c r="J97" i="6"/>
  <c r="J65" i="6" s="1"/>
  <c r="P106" i="6"/>
  <c r="R120" i="6"/>
  <c r="BK106" i="7"/>
  <c r="J106" i="7" s="1"/>
  <c r="J65" i="7" s="1"/>
  <c r="T115" i="7"/>
  <c r="T148" i="7"/>
  <c r="T165" i="7"/>
  <c r="R178" i="7"/>
  <c r="T183" i="7"/>
  <c r="R288" i="7"/>
  <c r="T332" i="7"/>
  <c r="P387" i="7"/>
  <c r="R112" i="8"/>
  <c r="R256" i="8"/>
  <c r="R473" i="8"/>
  <c r="P592" i="8"/>
  <c r="BK770" i="8"/>
  <c r="J770" i="8" s="1"/>
  <c r="J68" i="8" s="1"/>
  <c r="P779" i="8"/>
  <c r="R854" i="8"/>
  <c r="P923" i="8"/>
  <c r="R1034" i="8"/>
  <c r="P1298" i="8"/>
  <c r="R1475" i="8"/>
  <c r="BK1561" i="8"/>
  <c r="J1561" i="8" s="1"/>
  <c r="J86" i="8" s="1"/>
  <c r="T1636" i="8"/>
  <c r="BK101" i="9"/>
  <c r="J101" i="9" s="1"/>
  <c r="J64" i="9" s="1"/>
  <c r="R106" i="9"/>
  <c r="T126" i="9"/>
  <c r="T139" i="9"/>
  <c r="P149" i="9"/>
  <c r="BK159" i="9"/>
  <c r="J159" i="9"/>
  <c r="J73" i="9" s="1"/>
  <c r="R164" i="9"/>
  <c r="R178" i="9"/>
  <c r="R193" i="9"/>
  <c r="P96" i="10"/>
  <c r="BK142" i="10"/>
  <c r="J142" i="10"/>
  <c r="J66" i="10"/>
  <c r="T142" i="10"/>
  <c r="T173" i="10"/>
  <c r="P195" i="10"/>
  <c r="T199" i="10"/>
  <c r="P205" i="10"/>
  <c r="BK98" i="11"/>
  <c r="J98" i="11"/>
  <c r="J64" i="11"/>
  <c r="R98" i="11"/>
  <c r="BK149" i="11"/>
  <c r="J149" i="11"/>
  <c r="J66" i="11" s="1"/>
  <c r="BK156" i="11"/>
  <c r="J156" i="11" s="1"/>
  <c r="J68" i="11" s="1"/>
  <c r="R164" i="11"/>
  <c r="R175" i="11"/>
  <c r="T179" i="11"/>
  <c r="BK212" i="11"/>
  <c r="J212" i="11" s="1"/>
  <c r="J75" i="11" s="1"/>
  <c r="P106" i="12"/>
  <c r="BK126" i="12"/>
  <c r="J126" i="12"/>
  <c r="J69" i="12"/>
  <c r="R144" i="12"/>
  <c r="P172" i="12"/>
  <c r="R200" i="12"/>
  <c r="P104" i="13"/>
  <c r="R148" i="13"/>
  <c r="P214" i="13"/>
  <c r="T243" i="13"/>
  <c r="BK127" i="14"/>
  <c r="J127" i="14" s="1"/>
  <c r="J65" i="14" s="1"/>
  <c r="R154" i="14"/>
  <c r="T88" i="15"/>
  <c r="T120" i="15"/>
  <c r="T136" i="2"/>
  <c r="P263" i="2"/>
  <c r="T307" i="2"/>
  <c r="R356" i="2"/>
  <c r="T389" i="2"/>
  <c r="P425" i="2"/>
  <c r="R460" i="2"/>
  <c r="R488" i="2"/>
  <c r="P104" i="3"/>
  <c r="BK103" i="4"/>
  <c r="J103" i="4"/>
  <c r="J66" i="4" s="1"/>
  <c r="R106" i="4"/>
  <c r="T113" i="4"/>
  <c r="P96" i="5"/>
  <c r="R120" i="5"/>
  <c r="P157" i="5"/>
  <c r="P168" i="5"/>
  <c r="T97" i="6"/>
  <c r="BK128" i="6"/>
  <c r="J128" i="6"/>
  <c r="J68" i="6" s="1"/>
  <c r="BK115" i="7"/>
  <c r="J115" i="7"/>
  <c r="J66" i="7" s="1"/>
  <c r="BK129" i="7"/>
  <c r="J129" i="7"/>
  <c r="J68" i="7" s="1"/>
  <c r="R148" i="7"/>
  <c r="P165" i="7"/>
  <c r="BK178" i="7"/>
  <c r="J178" i="7"/>
  <c r="J71" i="7"/>
  <c r="BK183" i="7"/>
  <c r="J183" i="7" s="1"/>
  <c r="J72" i="7" s="1"/>
  <c r="R183" i="7"/>
  <c r="BK281" i="7"/>
  <c r="J281" i="7" s="1"/>
  <c r="J74" i="7" s="1"/>
  <c r="T281" i="7"/>
  <c r="R317" i="7"/>
  <c r="BK357" i="7"/>
  <c r="J357" i="7" s="1"/>
  <c r="J78" i="7" s="1"/>
  <c r="BK387" i="7"/>
  <c r="J387" i="7" s="1"/>
  <c r="J82" i="7" s="1"/>
  <c r="T112" i="8"/>
  <c r="P137" i="8"/>
  <c r="P153" i="8"/>
  <c r="BK473" i="8"/>
  <c r="J473" i="8"/>
  <c r="J65" i="8" s="1"/>
  <c r="T473" i="8"/>
  <c r="T592" i="8"/>
  <c r="T770" i="8"/>
  <c r="P854" i="8"/>
  <c r="BK923" i="8"/>
  <c r="J923" i="8" s="1"/>
  <c r="J76" i="8" s="1"/>
  <c r="P966" i="8"/>
  <c r="T1034" i="8"/>
  <c r="T1182" i="8"/>
  <c r="R1252" i="8"/>
  <c r="P1475" i="8"/>
  <c r="BK1545" i="8"/>
  <c r="J1545" i="8" s="1"/>
  <c r="J85" i="8" s="1"/>
  <c r="T1545" i="8"/>
  <c r="BK1636" i="8"/>
  <c r="J1636" i="8" s="1"/>
  <c r="J88" i="8" s="1"/>
  <c r="T1727" i="8"/>
  <c r="R1743" i="8"/>
  <c r="BK106" i="9"/>
  <c r="J106" i="9"/>
  <c r="J65" i="9" s="1"/>
  <c r="T106" i="9"/>
  <c r="BK130" i="9"/>
  <c r="J130" i="9"/>
  <c r="J68" i="9"/>
  <c r="R139" i="9"/>
  <c r="R149" i="9"/>
  <c r="P159" i="9"/>
  <c r="R175" i="9"/>
  <c r="P182" i="9"/>
  <c r="BK136" i="10"/>
  <c r="J136" i="10"/>
  <c r="J65" i="10"/>
  <c r="R149" i="10"/>
  <c r="T186" i="10"/>
  <c r="BK205" i="10"/>
  <c r="J205" i="10" s="1"/>
  <c r="J72" i="10" s="1"/>
  <c r="T205" i="10"/>
  <c r="BK120" i="11"/>
  <c r="J120" i="11"/>
  <c r="J65" i="11"/>
  <c r="T149" i="11"/>
  <c r="P172" i="11"/>
  <c r="T175" i="11"/>
  <c r="P190" i="11"/>
  <c r="R212" i="11"/>
  <c r="T102" i="2"/>
  <c r="T211" i="2"/>
  <c r="R272" i="2"/>
  <c r="P294" i="2"/>
  <c r="R325" i="2"/>
  <c r="BK394" i="2"/>
  <c r="J394" i="2"/>
  <c r="J74" i="2"/>
  <c r="R425" i="2"/>
  <c r="P460" i="2"/>
  <c r="T488" i="2"/>
  <c r="R88" i="3"/>
  <c r="R87" i="3" s="1"/>
  <c r="BK106" i="4"/>
  <c r="J106" i="4"/>
  <c r="J67" i="4"/>
  <c r="R117" i="4"/>
  <c r="R137" i="4"/>
  <c r="T96" i="5"/>
  <c r="P133" i="5"/>
  <c r="BK173" i="5"/>
  <c r="J173" i="5"/>
  <c r="J70" i="5"/>
  <c r="R97" i="6"/>
  <c r="P128" i="6"/>
  <c r="P106" i="7"/>
  <c r="R115" i="7"/>
  <c r="P129" i="7"/>
  <c r="BK165" i="7"/>
  <c r="J165" i="7" s="1"/>
  <c r="J70" i="7" s="1"/>
  <c r="R165" i="7"/>
  <c r="P178" i="7"/>
  <c r="T178" i="7"/>
  <c r="P183" i="7"/>
  <c r="BK288" i="7"/>
  <c r="J288" i="7" s="1"/>
  <c r="J75" i="7" s="1"/>
  <c r="BK332" i="7"/>
  <c r="J332" i="7" s="1"/>
  <c r="J77" i="7" s="1"/>
  <c r="P357" i="7"/>
  <c r="BK377" i="7"/>
  <c r="J377" i="7" s="1"/>
  <c r="J80" i="7" s="1"/>
  <c r="R387" i="7"/>
  <c r="BK256" i="8"/>
  <c r="J256" i="8" s="1"/>
  <c r="J64" i="8" s="1"/>
  <c r="T596" i="8"/>
  <c r="R770" i="8"/>
  <c r="BK854" i="8"/>
  <c r="J854" i="8" s="1"/>
  <c r="J73" i="8" s="1"/>
  <c r="P905" i="8"/>
  <c r="R923" i="8"/>
  <c r="R966" i="8"/>
  <c r="P978" i="8"/>
  <c r="BK1182" i="8"/>
  <c r="J1182" i="8" s="1"/>
  <c r="J80" i="8" s="1"/>
  <c r="R1182" i="8"/>
  <c r="P1252" i="8"/>
  <c r="BK1475" i="8"/>
  <c r="J1475" i="8" s="1"/>
  <c r="J83" i="8" s="1"/>
  <c r="P1512" i="8"/>
  <c r="P1561" i="8"/>
  <c r="P1636" i="8"/>
  <c r="BK1743" i="8"/>
  <c r="J1743" i="8"/>
  <c r="J90" i="8"/>
  <c r="R101" i="9"/>
  <c r="R112" i="9"/>
  <c r="T130" i="9"/>
  <c r="R144" i="9"/>
  <c r="R153" i="9"/>
  <c r="T164" i="9"/>
  <c r="BK178" i="9"/>
  <c r="J178" i="9"/>
  <c r="J76" i="9" s="1"/>
  <c r="T182" i="9"/>
  <c r="T96" i="10"/>
  <c r="P149" i="10"/>
  <c r="P186" i="10"/>
  <c r="P199" i="10"/>
  <c r="T214" i="10"/>
  <c r="P120" i="11"/>
  <c r="R156" i="11"/>
  <c r="T172" i="11"/>
  <c r="P179" i="11"/>
  <c r="T190" i="11"/>
  <c r="T200" i="11"/>
  <c r="R101" i="12"/>
  <c r="R106" i="12"/>
  <c r="P109" i="12"/>
  <c r="T126" i="12"/>
  <c r="R150" i="12"/>
  <c r="BK185" i="12"/>
  <c r="J185" i="12" s="1"/>
  <c r="J74" i="12" s="1"/>
  <c r="BK200" i="12"/>
  <c r="J200" i="12"/>
  <c r="J75" i="12"/>
  <c r="P209" i="12"/>
  <c r="R104" i="13"/>
  <c r="R168" i="13"/>
  <c r="R214" i="13"/>
  <c r="BK250" i="13"/>
  <c r="J250" i="13" s="1"/>
  <c r="J71" i="13" s="1"/>
  <c r="T91" i="14"/>
  <c r="P138" i="14"/>
  <c r="T154" i="14"/>
  <c r="T103" i="15"/>
  <c r="R120" i="15"/>
  <c r="R81" i="16"/>
  <c r="R80" i="16" s="1"/>
  <c r="T104" i="17"/>
  <c r="BK136" i="2"/>
  <c r="J136" i="2" s="1"/>
  <c r="J62" i="2" s="1"/>
  <c r="BK263" i="2"/>
  <c r="J263" i="2" s="1"/>
  <c r="J64" i="2" s="1"/>
  <c r="P272" i="2"/>
  <c r="R307" i="2"/>
  <c r="T356" i="2"/>
  <c r="R389" i="2"/>
  <c r="T425" i="2"/>
  <c r="T460" i="2"/>
  <c r="P488" i="2"/>
  <c r="P88" i="3"/>
  <c r="P87" i="3" s="1"/>
  <c r="AU57" i="1" s="1"/>
  <c r="P97" i="4"/>
  <c r="R103" i="4"/>
  <c r="BK113" i="4"/>
  <c r="J113" i="4" s="1"/>
  <c r="J68" i="4" s="1"/>
  <c r="BK130" i="4"/>
  <c r="J130" i="4" s="1"/>
  <c r="J70" i="4" s="1"/>
  <c r="P137" i="4"/>
  <c r="P143" i="4"/>
  <c r="P93" i="5"/>
  <c r="BK133" i="5"/>
  <c r="J133" i="5" s="1"/>
  <c r="J67" i="5" s="1"/>
  <c r="R157" i="5"/>
  <c r="P91" i="6"/>
  <c r="R106" i="6"/>
  <c r="R128" i="6"/>
  <c r="P115" i="7"/>
  <c r="T120" i="7"/>
  <c r="BK148" i="7"/>
  <c r="J148" i="7" s="1"/>
  <c r="J69" i="7" s="1"/>
  <c r="BK192" i="7"/>
  <c r="J192" i="7"/>
  <c r="J73" i="7" s="1"/>
  <c r="P288" i="7"/>
  <c r="P317" i="7"/>
  <c r="T357" i="7"/>
  <c r="P101" i="9"/>
  <c r="T112" i="9"/>
  <c r="P130" i="9"/>
  <c r="BK144" i="9"/>
  <c r="J144" i="9" s="1"/>
  <c r="J70" i="9" s="1"/>
  <c r="T153" i="9"/>
  <c r="P164" i="9"/>
  <c r="T175" i="9"/>
  <c r="P193" i="9"/>
  <c r="R136" i="10"/>
  <c r="R142" i="10"/>
  <c r="R173" i="10"/>
  <c r="R195" i="10"/>
  <c r="R95" i="10" s="1"/>
  <c r="BK214" i="10"/>
  <c r="J214" i="10" s="1"/>
  <c r="J73" i="10" s="1"/>
  <c r="P98" i="11"/>
  <c r="P149" i="11"/>
  <c r="T156" i="11"/>
  <c r="BK172" i="11"/>
  <c r="J172" i="11"/>
  <c r="J70" i="11" s="1"/>
  <c r="BK179" i="11"/>
  <c r="J179" i="11" s="1"/>
  <c r="J72" i="11" s="1"/>
  <c r="R190" i="11"/>
  <c r="P200" i="11"/>
  <c r="T101" i="12"/>
  <c r="BK113" i="12"/>
  <c r="J113" i="12" s="1"/>
  <c r="J68" i="12" s="1"/>
  <c r="P126" i="12"/>
  <c r="P144" i="12"/>
  <c r="T150" i="12"/>
  <c r="P185" i="12"/>
  <c r="T200" i="12"/>
  <c r="P94" i="13"/>
  <c r="T94" i="13"/>
  <c r="P148" i="13"/>
  <c r="T148" i="13"/>
  <c r="BK207" i="13"/>
  <c r="J207" i="13"/>
  <c r="J68" i="13"/>
  <c r="T207" i="13"/>
  <c r="P243" i="13"/>
  <c r="R243" i="13"/>
  <c r="T127" i="14"/>
  <c r="T138" i="14"/>
  <c r="P177" i="14"/>
  <c r="BK88" i="15"/>
  <c r="J88" i="15"/>
  <c r="J61" i="15" s="1"/>
  <c r="BK103" i="15"/>
  <c r="J103" i="15" s="1"/>
  <c r="J62" i="15" s="1"/>
  <c r="P103" i="15"/>
  <c r="P120" i="15"/>
  <c r="T137" i="15"/>
  <c r="T81" i="16"/>
  <c r="T80" i="16" s="1"/>
  <c r="P88" i="17"/>
  <c r="T88" i="17"/>
  <c r="R104" i="17"/>
  <c r="BK102" i="2"/>
  <c r="J102" i="2" s="1"/>
  <c r="J61" i="2" s="1"/>
  <c r="BK211" i="2"/>
  <c r="J211" i="2" s="1"/>
  <c r="J63" i="2" s="1"/>
  <c r="R263" i="2"/>
  <c r="T294" i="2"/>
  <c r="P325" i="2"/>
  <c r="R394" i="2"/>
  <c r="R431" i="2"/>
  <c r="BK488" i="2"/>
  <c r="J488" i="2" s="1"/>
  <c r="J79" i="2" s="1"/>
  <c r="T104" i="3"/>
  <c r="BK97" i="4"/>
  <c r="T103" i="4"/>
  <c r="P117" i="4"/>
  <c r="T137" i="4"/>
  <c r="R93" i="5"/>
  <c r="T120" i="5"/>
  <c r="T157" i="5"/>
  <c r="R168" i="5"/>
  <c r="BK91" i="6"/>
  <c r="P97" i="6"/>
  <c r="BK120" i="6"/>
  <c r="J120" i="6"/>
  <c r="J67" i="6"/>
  <c r="T120" i="6"/>
  <c r="R106" i="7"/>
  <c r="R120" i="7"/>
  <c r="P148" i="7"/>
  <c r="T192" i="7"/>
  <c r="T288" i="7"/>
  <c r="P332" i="7"/>
  <c r="R377" i="7"/>
  <c r="T256" i="8"/>
  <c r="P473" i="8"/>
  <c r="BK592" i="8"/>
  <c r="J592" i="8" s="1"/>
  <c r="J66" i="8" s="1"/>
  <c r="R592" i="8"/>
  <c r="T779" i="8"/>
  <c r="R826" i="8"/>
  <c r="R905" i="8"/>
  <c r="P920" i="8"/>
  <c r="BK978" i="8"/>
  <c r="J978" i="8" s="1"/>
  <c r="J78" i="8" s="1"/>
  <c r="T978" i="8"/>
  <c r="P1182" i="8"/>
  <c r="BK1252" i="8"/>
  <c r="J1252" i="8" s="1"/>
  <c r="J81" i="8" s="1"/>
  <c r="T1252" i="8"/>
  <c r="BK1512" i="8"/>
  <c r="J1512" i="8"/>
  <c r="J84" i="8" s="1"/>
  <c r="R1561" i="8"/>
  <c r="P1597" i="8"/>
  <c r="BK1727" i="8"/>
  <c r="J1727" i="8"/>
  <c r="J89" i="8" s="1"/>
  <c r="BK112" i="9"/>
  <c r="J112" i="9"/>
  <c r="J66" i="9" s="1"/>
  <c r="P126" i="9"/>
  <c r="BK139" i="9"/>
  <c r="J139" i="9" s="1"/>
  <c r="J69" i="9" s="1"/>
  <c r="P144" i="9"/>
  <c r="T149" i="9"/>
  <c r="BK164" i="9"/>
  <c r="J164" i="9" s="1"/>
  <c r="J74" i="9" s="1"/>
  <c r="BK182" i="9"/>
  <c r="J182" i="9" s="1"/>
  <c r="J77" i="9" s="1"/>
  <c r="T193" i="9"/>
  <c r="BK96" i="10"/>
  <c r="J96" i="10"/>
  <c r="J64" i="10" s="1"/>
  <c r="P136" i="10"/>
  <c r="P142" i="10"/>
  <c r="BK173" i="10"/>
  <c r="J173" i="10"/>
  <c r="J68" i="10" s="1"/>
  <c r="R186" i="10"/>
  <c r="BK199" i="10"/>
  <c r="J199" i="10" s="1"/>
  <c r="J71" i="10" s="1"/>
  <c r="R205" i="10"/>
  <c r="T120" i="11"/>
  <c r="BK164" i="11"/>
  <c r="J164" i="11" s="1"/>
  <c r="J69" i="11" s="1"/>
  <c r="R172" i="11"/>
  <c r="BK200" i="11"/>
  <c r="J200" i="11"/>
  <c r="J74" i="11"/>
  <c r="R200" i="11"/>
  <c r="BK101" i="12"/>
  <c r="J101" i="12" s="1"/>
  <c r="J65" i="12" s="1"/>
  <c r="BK109" i="12"/>
  <c r="J109" i="12" s="1"/>
  <c r="J67" i="12" s="1"/>
  <c r="T109" i="12"/>
  <c r="T113" i="12"/>
  <c r="BK150" i="12"/>
  <c r="J150" i="12" s="1"/>
  <c r="J72" i="12" s="1"/>
  <c r="T172" i="12"/>
  <c r="BK209" i="12"/>
  <c r="J209" i="12"/>
  <c r="J76" i="12"/>
  <c r="BK104" i="13"/>
  <c r="J104" i="13"/>
  <c r="J65" i="13" s="1"/>
  <c r="BK168" i="13"/>
  <c r="J168" i="13"/>
  <c r="J67" i="13" s="1"/>
  <c r="BK214" i="13"/>
  <c r="J214" i="13"/>
  <c r="J69" i="13" s="1"/>
  <c r="R250" i="13"/>
  <c r="BK91" i="14"/>
  <c r="J91" i="14" s="1"/>
  <c r="J64" i="14" s="1"/>
  <c r="P127" i="14"/>
  <c r="BK154" i="14"/>
  <c r="J154" i="14"/>
  <c r="J67" i="14" s="1"/>
  <c r="R177" i="14"/>
  <c r="R88" i="15"/>
  <c r="R103" i="15"/>
  <c r="P137" i="15"/>
  <c r="P81" i="16"/>
  <c r="P80" i="16"/>
  <c r="AU71" i="1"/>
  <c r="R102" i="2"/>
  <c r="R211" i="2"/>
  <c r="T272" i="2"/>
  <c r="R294" i="2"/>
  <c r="BK356" i="2"/>
  <c r="J356" i="2" s="1"/>
  <c r="J72" i="2" s="1"/>
  <c r="T394" i="2"/>
  <c r="T431" i="2"/>
  <c r="P519" i="2"/>
  <c r="BK104" i="3"/>
  <c r="J104" i="3" s="1"/>
  <c r="J65" i="3" s="1"/>
  <c r="R97" i="4"/>
  <c r="T106" i="4"/>
  <c r="R113" i="4"/>
  <c r="P130" i="4"/>
  <c r="BK93" i="5"/>
  <c r="BK120" i="5"/>
  <c r="J120" i="5" s="1"/>
  <c r="J66" i="5" s="1"/>
  <c r="BK157" i="5"/>
  <c r="J157" i="5"/>
  <c r="J68" i="5"/>
  <c r="T173" i="5"/>
  <c r="T91" i="6"/>
  <c r="T106" i="6"/>
  <c r="P120" i="6"/>
  <c r="T106" i="7"/>
  <c r="P120" i="7"/>
  <c r="T129" i="7"/>
  <c r="P192" i="7"/>
  <c r="R281" i="7"/>
  <c r="T317" i="7"/>
  <c r="R357" i="7"/>
  <c r="P377" i="7"/>
  <c r="T387" i="7"/>
  <c r="BK137" i="8"/>
  <c r="J137" i="8"/>
  <c r="J62" i="8"/>
  <c r="R137" i="8"/>
  <c r="T137" i="8"/>
  <c r="R153" i="8"/>
  <c r="BK596" i="8"/>
  <c r="J596" i="8" s="1"/>
  <c r="J67" i="8" s="1"/>
  <c r="BK779" i="8"/>
  <c r="J779" i="8"/>
  <c r="J71" i="8" s="1"/>
  <c r="T854" i="8"/>
  <c r="BK920" i="8"/>
  <c r="J920" i="8" s="1"/>
  <c r="J75" i="8" s="1"/>
  <c r="R920" i="8"/>
  <c r="BK1034" i="8"/>
  <c r="J1034" i="8"/>
  <c r="J79" i="8" s="1"/>
  <c r="BK1298" i="8"/>
  <c r="J1298" i="8" s="1"/>
  <c r="J82" i="8" s="1"/>
  <c r="T1475" i="8"/>
  <c r="P1545" i="8"/>
  <c r="BK1597" i="8"/>
  <c r="J1597" i="8"/>
  <c r="J87" i="8" s="1"/>
  <c r="T1597" i="8"/>
  <c r="P1727" i="8"/>
  <c r="T1743" i="8"/>
  <c r="T101" i="9"/>
  <c r="P106" i="9"/>
  <c r="BK126" i="9"/>
  <c r="J126" i="9"/>
  <c r="J67" i="9" s="1"/>
  <c r="R130" i="9"/>
  <c r="T144" i="9"/>
  <c r="BK153" i="9"/>
  <c r="J153" i="9" s="1"/>
  <c r="J72" i="9" s="1"/>
  <c r="T159" i="9"/>
  <c r="P175" i="9"/>
  <c r="P178" i="9"/>
  <c r="R182" i="9"/>
  <c r="T136" i="10"/>
  <c r="T149" i="10"/>
  <c r="BK186" i="10"/>
  <c r="J186" i="10" s="1"/>
  <c r="J69" i="10" s="1"/>
  <c r="T195" i="10"/>
  <c r="R214" i="10"/>
  <c r="R136" i="2"/>
  <c r="BK272" i="2"/>
  <c r="P307" i="2"/>
  <c r="P356" i="2"/>
  <c r="P389" i="2"/>
  <c r="BK431" i="2"/>
  <c r="J431" i="2"/>
  <c r="J76" i="2" s="1"/>
  <c r="T519" i="2"/>
  <c r="T88" i="3"/>
  <c r="T87" i="3" s="1"/>
  <c r="T97" i="4"/>
  <c r="P106" i="4"/>
  <c r="P113" i="4"/>
  <c r="T130" i="4"/>
  <c r="T143" i="4"/>
  <c r="BK96" i="5"/>
  <c r="J96" i="5" s="1"/>
  <c r="J65" i="5" s="1"/>
  <c r="P120" i="5"/>
  <c r="BK168" i="5"/>
  <c r="J168" i="5"/>
  <c r="J69" i="5"/>
  <c r="T168" i="5"/>
  <c r="R91" i="6"/>
  <c r="R90" i="6" s="1"/>
  <c r="BK106" i="6"/>
  <c r="J106" i="6" s="1"/>
  <c r="J66" i="6" s="1"/>
  <c r="T128" i="6"/>
  <c r="BK120" i="7"/>
  <c r="J120" i="7" s="1"/>
  <c r="J67" i="7" s="1"/>
  <c r="R129" i="7"/>
  <c r="R192" i="7"/>
  <c r="P281" i="7"/>
  <c r="BK317" i="7"/>
  <c r="J317" i="7" s="1"/>
  <c r="J76" i="7" s="1"/>
  <c r="R332" i="7"/>
  <c r="T377" i="7"/>
  <c r="BK112" i="8"/>
  <c r="J112" i="8" s="1"/>
  <c r="J61" i="8" s="1"/>
  <c r="BK153" i="8"/>
  <c r="J153" i="8"/>
  <c r="J63" i="8"/>
  <c r="T153" i="8"/>
  <c r="R596" i="8"/>
  <c r="R779" i="8"/>
  <c r="T826" i="8"/>
  <c r="T905" i="8"/>
  <c r="T920" i="8"/>
  <c r="BK966" i="8"/>
  <c r="J966" i="8"/>
  <c r="J77" i="8" s="1"/>
  <c r="P1034" i="8"/>
  <c r="R1298" i="8"/>
  <c r="T1512" i="8"/>
  <c r="R1545" i="8"/>
  <c r="R1636" i="8"/>
  <c r="P1743" i="8"/>
  <c r="P112" i="9"/>
  <c r="R126" i="9"/>
  <c r="P139" i="9"/>
  <c r="BK149" i="9"/>
  <c r="J149" i="9" s="1"/>
  <c r="J71" i="9" s="1"/>
  <c r="P153" i="9"/>
  <c r="R159" i="9"/>
  <c r="BK175" i="9"/>
  <c r="J175" i="9" s="1"/>
  <c r="J75" i="9" s="1"/>
  <c r="T178" i="9"/>
  <c r="BK193" i="9"/>
  <c r="J193" i="9" s="1"/>
  <c r="J78" i="9" s="1"/>
  <c r="R96" i="10"/>
  <c r="BK149" i="10"/>
  <c r="J149" i="10"/>
  <c r="J67" i="10" s="1"/>
  <c r="P173" i="10"/>
  <c r="BK195" i="10"/>
  <c r="J195" i="10" s="1"/>
  <c r="J70" i="10" s="1"/>
  <c r="R199" i="10"/>
  <c r="P214" i="10"/>
  <c r="T98" i="11"/>
  <c r="R149" i="11"/>
  <c r="P164" i="11"/>
  <c r="BK175" i="11"/>
  <c r="J175" i="11" s="1"/>
  <c r="J71" i="11" s="1"/>
  <c r="BK190" i="11"/>
  <c r="J190" i="11" s="1"/>
  <c r="J73" i="11" s="1"/>
  <c r="T212" i="11"/>
  <c r="P101" i="12"/>
  <c r="T106" i="12"/>
  <c r="P113" i="12"/>
  <c r="R126" i="12"/>
  <c r="T144" i="12"/>
  <c r="T143" i="12" s="1"/>
  <c r="BK172" i="12"/>
  <c r="J172" i="12" s="1"/>
  <c r="J73" i="12" s="1"/>
  <c r="R185" i="12"/>
  <c r="P200" i="12"/>
  <c r="R209" i="12"/>
  <c r="BK94" i="13"/>
  <c r="J94" i="13" s="1"/>
  <c r="J64" i="13" s="1"/>
  <c r="R94" i="13"/>
  <c r="BK148" i="13"/>
  <c r="J148" i="13" s="1"/>
  <c r="J66" i="13" s="1"/>
  <c r="P168" i="13"/>
  <c r="P207" i="13"/>
  <c r="R207" i="13"/>
  <c r="BK243" i="13"/>
  <c r="J243" i="13" s="1"/>
  <c r="J70" i="13" s="1"/>
  <c r="P250" i="13"/>
  <c r="P91" i="14"/>
  <c r="P90" i="14"/>
  <c r="AU69" i="1"/>
  <c r="R127" i="14"/>
  <c r="R138" i="14"/>
  <c r="BK177" i="14"/>
  <c r="J177" i="14" s="1"/>
  <c r="J68" i="14" s="1"/>
  <c r="R137" i="15"/>
  <c r="BK88" i="17"/>
  <c r="J88" i="17"/>
  <c r="J61" i="17" s="1"/>
  <c r="R88" i="17"/>
  <c r="R87" i="17" s="1"/>
  <c r="R86" i="17" s="1"/>
  <c r="P104" i="17"/>
  <c r="BK116" i="17"/>
  <c r="J116" i="17"/>
  <c r="J66" i="17"/>
  <c r="P116" i="17"/>
  <c r="T116" i="17"/>
  <c r="E48" i="2"/>
  <c r="F55" i="2"/>
  <c r="BE103" i="2"/>
  <c r="BE116" i="2"/>
  <c r="BE150" i="2"/>
  <c r="BE193" i="2"/>
  <c r="BE222" i="2"/>
  <c r="BE229" i="2"/>
  <c r="BE233" i="2"/>
  <c r="BE276" i="2"/>
  <c r="BE296" i="2"/>
  <c r="BE314" i="2"/>
  <c r="BE341" i="2"/>
  <c r="BE377" i="2"/>
  <c r="BE381" i="2"/>
  <c r="BE423" i="2"/>
  <c r="BE429" i="2"/>
  <c r="BE477" i="2"/>
  <c r="BE489" i="2"/>
  <c r="E50" i="3"/>
  <c r="J81" i="3"/>
  <c r="BE89" i="3"/>
  <c r="BE94" i="3"/>
  <c r="BE99" i="3"/>
  <c r="BE108" i="3"/>
  <c r="BE110" i="3"/>
  <c r="BE111" i="3"/>
  <c r="BE109" i="4"/>
  <c r="BE110" i="4"/>
  <c r="BE112" i="4"/>
  <c r="BE123" i="4"/>
  <c r="J59" i="5"/>
  <c r="BE108" i="5"/>
  <c r="BE114" i="5"/>
  <c r="BE117" i="5"/>
  <c r="BE127" i="5"/>
  <c r="BE128" i="5"/>
  <c r="BE140" i="5"/>
  <c r="BE148" i="5"/>
  <c r="BE155" i="5"/>
  <c r="BE156" i="5"/>
  <c r="BE158" i="5"/>
  <c r="BE159" i="5"/>
  <c r="BE160" i="5"/>
  <c r="BE164" i="5"/>
  <c r="BE96" i="6"/>
  <c r="BE105" i="6"/>
  <c r="BE1362" i="8"/>
  <c r="BE1363" i="8"/>
  <c r="BE1365" i="8"/>
  <c r="BE1371" i="8"/>
  <c r="BE1396" i="8"/>
  <c r="BE1423" i="8"/>
  <c r="BE1424" i="8"/>
  <c r="BE1425" i="8"/>
  <c r="BE1452" i="8"/>
  <c r="BE1461" i="8"/>
  <c r="BE1462" i="8"/>
  <c r="BE1468" i="8"/>
  <c r="BE1487" i="8"/>
  <c r="BE1498" i="8"/>
  <c r="BE1507" i="8"/>
  <c r="BE1508" i="8"/>
  <c r="BE1513" i="8"/>
  <c r="BE1515" i="8"/>
  <c r="BE1516" i="8"/>
  <c r="BE1520" i="8"/>
  <c r="BE1539" i="8"/>
  <c r="BE1542" i="8"/>
  <c r="BE1544" i="8"/>
  <c r="BE1553" i="8"/>
  <c r="BE1556" i="8"/>
  <c r="BE1564" i="8"/>
  <c r="BE1572" i="8"/>
  <c r="BE1582" i="8"/>
  <c r="BE1591" i="8"/>
  <c r="BE1593" i="8"/>
  <c r="BE1596" i="8"/>
  <c r="BE1601" i="8"/>
  <c r="BE1617" i="8"/>
  <c r="BE1629" i="8"/>
  <c r="BE1635" i="8"/>
  <c r="BE1637" i="8"/>
  <c r="BK776" i="8"/>
  <c r="J776" i="8"/>
  <c r="J69" i="8"/>
  <c r="BE202" i="11"/>
  <c r="BE203" i="11"/>
  <c r="BE207" i="11"/>
  <c r="BE208" i="11"/>
  <c r="BE222" i="11"/>
  <c r="BE104" i="12"/>
  <c r="BE105" i="12"/>
  <c r="BE112" i="12"/>
  <c r="BE115" i="12"/>
  <c r="BE122" i="12"/>
  <c r="BE129" i="12"/>
  <c r="BE146" i="12"/>
  <c r="BE156" i="12"/>
  <c r="BE160" i="12"/>
  <c r="BE165" i="12"/>
  <c r="BE171" i="12"/>
  <c r="BE177" i="12"/>
  <c r="BE197" i="12"/>
  <c r="BE198" i="12"/>
  <c r="BE203" i="12"/>
  <c r="BE205" i="12"/>
  <c r="BE207" i="12"/>
  <c r="BE212" i="12"/>
  <c r="F59" i="13"/>
  <c r="BE123" i="13"/>
  <c r="BE151" i="13"/>
  <c r="BE177" i="13"/>
  <c r="BE205" i="13"/>
  <c r="BE208" i="13"/>
  <c r="BE211" i="13"/>
  <c r="BE230" i="13"/>
  <c r="BE236" i="13"/>
  <c r="BE245" i="13"/>
  <c r="BE246" i="13"/>
  <c r="BE255" i="13"/>
  <c r="BE262" i="13"/>
  <c r="BE263" i="13"/>
  <c r="BE264" i="13"/>
  <c r="F59" i="14"/>
  <c r="BE92" i="14"/>
  <c r="BE103" i="14"/>
  <c r="BE134" i="14"/>
  <c r="BE155" i="14"/>
  <c r="BE163" i="14"/>
  <c r="BE178" i="14"/>
  <c r="E76" i="15"/>
  <c r="BE95" i="15"/>
  <c r="BE97" i="15"/>
  <c r="BE101" i="15"/>
  <c r="BE106" i="15"/>
  <c r="BE122" i="15"/>
  <c r="BE141" i="15"/>
  <c r="BK143" i="15"/>
  <c r="J143" i="15" s="1"/>
  <c r="J66" i="15" s="1"/>
  <c r="F77" i="16"/>
  <c r="BE82" i="16"/>
  <c r="BE90" i="16"/>
  <c r="J55" i="17"/>
  <c r="BE115" i="2"/>
  <c r="BE117" i="2"/>
  <c r="BE210" i="2"/>
  <c r="BE212" i="2"/>
  <c r="BE217" i="2"/>
  <c r="BE266" i="2"/>
  <c r="BE270" i="2"/>
  <c r="BE301" i="2"/>
  <c r="BE309" i="2"/>
  <c r="BE324" i="2"/>
  <c r="BE331" i="2"/>
  <c r="BE339" i="2"/>
  <c r="BE351" i="2"/>
  <c r="BE361" i="2"/>
  <c r="BE365" i="2"/>
  <c r="BE375" i="2"/>
  <c r="BE418" i="2"/>
  <c r="BE433" i="2"/>
  <c r="BE442" i="2"/>
  <c r="BE495" i="2"/>
  <c r="BK269" i="2"/>
  <c r="J269" i="2" s="1"/>
  <c r="J65" i="2" s="1"/>
  <c r="J84" i="3"/>
  <c r="BE91" i="3"/>
  <c r="BE95" i="3"/>
  <c r="BE96" i="3"/>
  <c r="BE100" i="3"/>
  <c r="BE105" i="3"/>
  <c r="BE109" i="3"/>
  <c r="BE111" i="4"/>
  <c r="BE115" i="4"/>
  <c r="BE124" i="4"/>
  <c r="BE126" i="4"/>
  <c r="BE127" i="4"/>
  <c r="BE132" i="4"/>
  <c r="BE140" i="4"/>
  <c r="E50" i="5"/>
  <c r="F89" i="5"/>
  <c r="BE110" i="5"/>
  <c r="BE112" i="5"/>
  <c r="BE113" i="5"/>
  <c r="BE124" i="5"/>
  <c r="BE131" i="5"/>
  <c r="BE132" i="5"/>
  <c r="BE154" i="5"/>
  <c r="BE166" i="5"/>
  <c r="BE171" i="5"/>
  <c r="BE172" i="5"/>
  <c r="BE174" i="5"/>
  <c r="BE93" i="6"/>
  <c r="BE94" i="6"/>
  <c r="BE104" i="6"/>
  <c r="BE108" i="6"/>
  <c r="BE110" i="6"/>
  <c r="BE111" i="6"/>
  <c r="BE129" i="6"/>
  <c r="E92" i="7"/>
  <c r="BE118" i="7"/>
  <c r="BE132" i="7"/>
  <c r="BE140" i="7"/>
  <c r="BE146" i="7"/>
  <c r="BE159" i="7"/>
  <c r="BE174" i="7"/>
  <c r="BE176" i="7"/>
  <c r="BE211" i="7"/>
  <c r="BE213" i="7"/>
  <c r="BE271" i="7"/>
  <c r="BE330" i="7"/>
  <c r="BE364" i="7"/>
  <c r="BE378" i="7"/>
  <c r="J104" i="8"/>
  <c r="BE124" i="8"/>
  <c r="BE125" i="8"/>
  <c r="BE259" i="8"/>
  <c r="BE310" i="8"/>
  <c r="BE337" i="8"/>
  <c r="BE343" i="8"/>
  <c r="BE366" i="8"/>
  <c r="BE372" i="8"/>
  <c r="BE377" i="8"/>
  <c r="BE392" i="8"/>
  <c r="BE424" i="8"/>
  <c r="BE426" i="8"/>
  <c r="BE435" i="8"/>
  <c r="BE436" i="8"/>
  <c r="BE438" i="8"/>
  <c r="BE476" i="8"/>
  <c r="BE509" i="8"/>
  <c r="BE562" i="8"/>
  <c r="BE585" i="8"/>
  <c r="BE654" i="8"/>
  <c r="BE656" i="8"/>
  <c r="BE697" i="8"/>
  <c r="BE755" i="8"/>
  <c r="BE766" i="8"/>
  <c r="BE772" i="8"/>
  <c r="BE798" i="8"/>
  <c r="BE837" i="8"/>
  <c r="BE917" i="8"/>
  <c r="BE922" i="8"/>
  <c r="BE943" i="8"/>
  <c r="BE952" i="8"/>
  <c r="BE965" i="8"/>
  <c r="BE1033" i="8"/>
  <c r="BE1085" i="8"/>
  <c r="BE1091" i="8"/>
  <c r="BE1096" i="8"/>
  <c r="BE1104" i="8"/>
  <c r="BE1112" i="8"/>
  <c r="BE1113" i="8"/>
  <c r="BE1119" i="8"/>
  <c r="BE1123" i="8"/>
  <c r="BE1152" i="8"/>
  <c r="BE1175" i="8"/>
  <c r="BE1191" i="8"/>
  <c r="BE1223" i="8"/>
  <c r="BE1224" i="8"/>
  <c r="BE1246" i="8"/>
  <c r="BE1257" i="8"/>
  <c r="BE1259" i="8"/>
  <c r="BE1261" i="8"/>
  <c r="BE1291" i="8"/>
  <c r="BE1293" i="8"/>
  <c r="BE1323" i="8"/>
  <c r="BE1325" i="8"/>
  <c r="BE1328" i="8"/>
  <c r="BE1335" i="8"/>
  <c r="BE1343" i="8"/>
  <c r="BE1358" i="8"/>
  <c r="BE1382" i="8"/>
  <c r="BE1384" i="8"/>
  <c r="BE1385" i="8"/>
  <c r="BE1407" i="8"/>
  <c r="BE1409" i="8"/>
  <c r="BE1428" i="8"/>
  <c r="BE1433" i="8"/>
  <c r="BE1457" i="8"/>
  <c r="BE1459" i="8"/>
  <c r="BE1463" i="8"/>
  <c r="BE1473" i="8"/>
  <c r="BE1474" i="8"/>
  <c r="BE1476" i="8"/>
  <c r="BE1485" i="8"/>
  <c r="BE1531" i="8"/>
  <c r="BE1567" i="8"/>
  <c r="BE1648" i="8"/>
  <c r="BE1667" i="8"/>
  <c r="BE1714" i="8"/>
  <c r="J59" i="9"/>
  <c r="BE117" i="9"/>
  <c r="BE122" i="9"/>
  <c r="BE123" i="9"/>
  <c r="BE141" i="9"/>
  <c r="BE176" i="9"/>
  <c r="BE203" i="9"/>
  <c r="E50" i="10"/>
  <c r="BE97" i="10"/>
  <c r="BE106" i="10"/>
  <c r="BE110" i="10"/>
  <c r="BE122" i="10"/>
  <c r="BE123" i="10"/>
  <c r="BE124" i="10"/>
  <c r="BE125" i="10"/>
  <c r="BE126" i="10"/>
  <c r="BE164" i="10"/>
  <c r="BE165" i="10"/>
  <c r="BE166" i="10"/>
  <c r="BE167" i="10"/>
  <c r="BE218" i="10"/>
  <c r="BE219" i="10"/>
  <c r="BE220" i="10"/>
  <c r="BE221" i="10"/>
  <c r="BE113" i="11"/>
  <c r="BE115" i="11"/>
  <c r="BE117" i="11"/>
  <c r="BE119" i="11"/>
  <c r="BE152" i="11"/>
  <c r="BE162" i="11"/>
  <c r="BE188" i="11"/>
  <c r="BE191" i="11"/>
  <c r="BE194" i="11"/>
  <c r="BE197" i="11"/>
  <c r="BE201" i="11"/>
  <c r="BE225" i="11"/>
  <c r="BE226" i="11"/>
  <c r="BE107" i="12"/>
  <c r="BE117" i="12"/>
  <c r="BE145" i="12"/>
  <c r="BE148" i="12"/>
  <c r="BE151" i="12"/>
  <c r="BE152" i="12"/>
  <c r="BE153" i="12"/>
  <c r="BE154" i="12"/>
  <c r="BE164" i="12"/>
  <c r="BE166" i="12"/>
  <c r="BE174" i="12"/>
  <c r="BE194" i="12"/>
  <c r="BE201" i="12"/>
  <c r="BE204" i="12"/>
  <c r="BE210" i="12"/>
  <c r="BE96" i="13"/>
  <c r="BE98" i="13"/>
  <c r="BE101" i="13"/>
  <c r="BE103" i="13"/>
  <c r="BE113" i="13"/>
  <c r="BE117" i="13"/>
  <c r="BE133" i="13"/>
  <c r="BE162" i="13"/>
  <c r="BE167" i="13"/>
  <c r="BE175" i="13"/>
  <c r="BE203" i="13"/>
  <c r="BE209" i="13"/>
  <c r="BE219" i="13"/>
  <c r="BE259" i="13"/>
  <c r="BE113" i="14"/>
  <c r="BE180" i="14"/>
  <c r="BE182" i="14"/>
  <c r="BE89" i="15"/>
  <c r="BE99" i="15"/>
  <c r="BE118" i="15"/>
  <c r="BE126" i="15"/>
  <c r="BE132" i="15"/>
  <c r="BE133" i="15"/>
  <c r="BE139" i="15"/>
  <c r="J55" i="16"/>
  <c r="BE85" i="16"/>
  <c r="BE148" i="2"/>
  <c r="BE159" i="2"/>
  <c r="BE201" i="2"/>
  <c r="BE208" i="2"/>
  <c r="BE244" i="2"/>
  <c r="BE287" i="2"/>
  <c r="BE300" i="2"/>
  <c r="BE323" i="2"/>
  <c r="BE326" i="2"/>
  <c r="BE401" i="2"/>
  <c r="BE413" i="2"/>
  <c r="BE424" i="2"/>
  <c r="BE432" i="2"/>
  <c r="BE441" i="2"/>
  <c r="BE490" i="2"/>
  <c r="F84" i="3"/>
  <c r="BE102" i="3"/>
  <c r="BE115" i="3"/>
  <c r="E50" i="4"/>
  <c r="J89" i="4"/>
  <c r="BE119" i="4"/>
  <c r="BE121" i="4"/>
  <c r="BE102" i="5"/>
  <c r="BE103" i="5"/>
  <c r="BE105" i="5"/>
  <c r="BE123" i="5"/>
  <c r="BE153" i="5"/>
  <c r="BE179" i="5"/>
  <c r="J59" i="6"/>
  <c r="BE114" i="6"/>
  <c r="BE107" i="7"/>
  <c r="BE111" i="7"/>
  <c r="BE123" i="7"/>
  <c r="BE142" i="7"/>
  <c r="BE153" i="7"/>
  <c r="BE172" i="7"/>
  <c r="BE199" i="7"/>
  <c r="BE233" i="7"/>
  <c r="BE235" i="7"/>
  <c r="BE257" i="7"/>
  <c r="BE284" i="7"/>
  <c r="BE318" i="7"/>
  <c r="BE189" i="8"/>
  <c r="BE284" i="8"/>
  <c r="BE290" i="8"/>
  <c r="BE306" i="8"/>
  <c r="BE397" i="8"/>
  <c r="BE441" i="8"/>
  <c r="BE470" i="8"/>
  <c r="BE478" i="8"/>
  <c r="BE593" i="8"/>
  <c r="BE631" i="8"/>
  <c r="BE632" i="8"/>
  <c r="BE641" i="8"/>
  <c r="BE645" i="8"/>
  <c r="BE646" i="8"/>
  <c r="BE652" i="8"/>
  <c r="BE669" i="8"/>
  <c r="BE716" i="8"/>
  <c r="BE720" i="8"/>
  <c r="BE728" i="8"/>
  <c r="BE784" i="8"/>
  <c r="BE796" i="8"/>
  <c r="BE817" i="8"/>
  <c r="BE827" i="8"/>
  <c r="BE833" i="8"/>
  <c r="BE835" i="8"/>
  <c r="BE847" i="8"/>
  <c r="BE898" i="8"/>
  <c r="BE902" i="8"/>
  <c r="BE904" i="8"/>
  <c r="BE916" i="8"/>
  <c r="BE942" i="8"/>
  <c r="BE945" i="8"/>
  <c r="BE946" i="8"/>
  <c r="BE947" i="8"/>
  <c r="BE959" i="8"/>
  <c r="BE969" i="8"/>
  <c r="BE979" i="8"/>
  <c r="BE988" i="8"/>
  <c r="BE1001" i="8"/>
  <c r="BE1066" i="8"/>
  <c r="BE1070" i="8"/>
  <c r="BE1100" i="8"/>
  <c r="BE1109" i="8"/>
  <c r="BE1144" i="8"/>
  <c r="BE1148" i="8"/>
  <c r="BE1227" i="8"/>
  <c r="BE1242" i="8"/>
  <c r="BE1248" i="8"/>
  <c r="BE1249" i="8"/>
  <c r="BE1263" i="8"/>
  <c r="BE1267" i="8"/>
  <c r="BE1273" i="8"/>
  <c r="BE1288" i="8"/>
  <c r="BE1300" i="8"/>
  <c r="BE1302" i="8"/>
  <c r="BE1329" i="8"/>
  <c r="BE1337" i="8"/>
  <c r="BE1355" i="8"/>
  <c r="BE1366" i="8"/>
  <c r="BE1369" i="8"/>
  <c r="BE1373" i="8"/>
  <c r="BE1377" i="8"/>
  <c r="BE1380" i="8"/>
  <c r="BE1383" i="8"/>
  <c r="BE1392" i="8"/>
  <c r="BE1398" i="8"/>
  <c r="BE1402" i="8"/>
  <c r="BE1412" i="8"/>
  <c r="BE1426" i="8"/>
  <c r="BE1429" i="8"/>
  <c r="BE1431" i="8"/>
  <c r="BE1454" i="8"/>
  <c r="BE1464" i="8"/>
  <c r="BE1478" i="8"/>
  <c r="BE1480" i="8"/>
  <c r="BE1490" i="8"/>
  <c r="BE1504" i="8"/>
  <c r="BE1559" i="8"/>
  <c r="BE1560" i="8"/>
  <c r="BE1562" i="8"/>
  <c r="BE1571" i="8"/>
  <c r="BE1587" i="8"/>
  <c r="BE1616" i="8"/>
  <c r="BE1623" i="8"/>
  <c r="BE1633" i="8"/>
  <c r="BE1687" i="8"/>
  <c r="BE1690" i="8"/>
  <c r="BE1745" i="8"/>
  <c r="F59" i="9"/>
  <c r="BE129" i="9"/>
  <c r="BE136" i="9"/>
  <c r="BE151" i="9"/>
  <c r="BE152" i="9"/>
  <c r="BE160" i="9"/>
  <c r="BE161" i="9"/>
  <c r="BE183" i="9"/>
  <c r="BE184" i="9"/>
  <c r="BE185" i="9"/>
  <c r="BE186" i="9"/>
  <c r="BE187" i="9"/>
  <c r="BE200" i="9"/>
  <c r="BE201" i="9"/>
  <c r="BE119" i="10"/>
  <c r="BE134" i="10"/>
  <c r="BE135" i="10"/>
  <c r="BE150" i="10"/>
  <c r="BE152" i="10"/>
  <c r="BE157" i="10"/>
  <c r="BE191" i="10"/>
  <c r="BE206" i="10"/>
  <c r="BE207" i="10"/>
  <c r="BE208" i="10"/>
  <c r="BE209" i="10"/>
  <c r="BE217" i="10"/>
  <c r="BE226" i="10"/>
  <c r="BE227" i="10"/>
  <c r="E85" i="11"/>
  <c r="BE99" i="11"/>
  <c r="BE103" i="11"/>
  <c r="BE168" i="11"/>
  <c r="BE169" i="11"/>
  <c r="BE170" i="11"/>
  <c r="BE171" i="11"/>
  <c r="BE209" i="11"/>
  <c r="BE220" i="11"/>
  <c r="J59" i="12"/>
  <c r="F96" i="12"/>
  <c r="BE103" i="12"/>
  <c r="BE110" i="12"/>
  <c r="BE131" i="12"/>
  <c r="BE132" i="12"/>
  <c r="BE108" i="2"/>
  <c r="BE114" i="2"/>
  <c r="BE125" i="2"/>
  <c r="BE175" i="2"/>
  <c r="BE195" i="2"/>
  <c r="BE207" i="2"/>
  <c r="BE215" i="2"/>
  <c r="BE259" i="2"/>
  <c r="BE302" i="2"/>
  <c r="BE306" i="2"/>
  <c r="BE308" i="2"/>
  <c r="BE316" i="2"/>
  <c r="BE321" i="2"/>
  <c r="BE337" i="2"/>
  <c r="BE349" i="2"/>
  <c r="BE363" i="2"/>
  <c r="BE366" i="2"/>
  <c r="BE367" i="2"/>
  <c r="BE369" i="2"/>
  <c r="BE371" i="2"/>
  <c r="BE373" i="2"/>
  <c r="BE374" i="2"/>
  <c r="BE385" i="2"/>
  <c r="BE387" i="2"/>
  <c r="BE426" i="2"/>
  <c r="BE434" i="2"/>
  <c r="BE449" i="2"/>
  <c r="BE454" i="2"/>
  <c r="BE462" i="2"/>
  <c r="BE483" i="2"/>
  <c r="BE486" i="2"/>
  <c r="BE92" i="3"/>
  <c r="BE93" i="3"/>
  <c r="BE101" i="3"/>
  <c r="BE103" i="3"/>
  <c r="BE114" i="3"/>
  <c r="BE116" i="3"/>
  <c r="J59" i="4"/>
  <c r="BE98" i="4"/>
  <c r="BE107" i="4"/>
  <c r="BE118" i="4"/>
  <c r="BE125" i="4"/>
  <c r="BE136" i="4"/>
  <c r="BE138" i="4"/>
  <c r="BE142" i="4"/>
  <c r="BE94" i="5"/>
  <c r="BE95" i="5"/>
  <c r="BE97" i="5"/>
  <c r="BE98" i="5"/>
  <c r="BE101" i="5"/>
  <c r="BE121" i="5"/>
  <c r="BE136" i="5"/>
  <c r="BE139" i="5"/>
  <c r="BE152" i="5"/>
  <c r="BE165" i="5"/>
  <c r="BE181" i="5"/>
  <c r="E78" i="6"/>
  <c r="BE101" i="6"/>
  <c r="BE102" i="6"/>
  <c r="BE103" i="6"/>
  <c r="BE113" i="6"/>
  <c r="BE118" i="6"/>
  <c r="BE127" i="6"/>
  <c r="BE133" i="6"/>
  <c r="F59" i="7"/>
  <c r="BE127" i="7"/>
  <c r="BE144" i="7"/>
  <c r="BE157" i="7"/>
  <c r="BE179" i="7"/>
  <c r="BE197" i="7"/>
  <c r="BE215" i="7"/>
  <c r="BE225" i="7"/>
  <c r="BE227" i="7"/>
  <c r="BE269" i="7"/>
  <c r="BE275" i="7"/>
  <c r="BE282" i="7"/>
  <c r="BE301" i="7"/>
  <c r="BE303" i="7"/>
  <c r="BE309" i="7"/>
  <c r="BE311" i="7"/>
  <c r="BE313" i="7"/>
  <c r="BE315" i="7"/>
  <c r="BE375" i="7"/>
  <c r="BE397" i="7"/>
  <c r="BE399" i="7"/>
  <c r="BE113" i="8"/>
  <c r="BE133" i="8"/>
  <c r="BE142" i="8"/>
  <c r="BE151" i="8"/>
  <c r="BE152" i="8"/>
  <c r="BE156" i="8"/>
  <c r="BE161" i="8"/>
  <c r="BE197" i="8"/>
  <c r="BE207" i="8"/>
  <c r="BE218" i="8"/>
  <c r="BE239" i="8"/>
  <c r="BE267" i="8"/>
  <c r="BE269" i="8"/>
  <c r="BE270" i="8"/>
  <c r="BE291" i="8"/>
  <c r="BE292" i="8"/>
  <c r="BE330" i="8"/>
  <c r="BE356" i="8"/>
  <c r="BE361" i="8"/>
  <c r="BE387" i="8"/>
  <c r="BE402" i="8"/>
  <c r="BE407" i="8"/>
  <c r="BE466" i="8"/>
  <c r="BE485" i="8"/>
  <c r="BE486" i="8"/>
  <c r="BE488" i="8"/>
  <c r="BE513" i="8"/>
  <c r="BE524" i="8"/>
  <c r="BE565" i="8"/>
  <c r="BE583" i="8"/>
  <c r="BE587" i="8"/>
  <c r="BE588" i="8"/>
  <c r="BE597" i="8"/>
  <c r="BE599" i="8"/>
  <c r="BE606" i="8"/>
  <c r="BE636" i="8"/>
  <c r="BE643" i="8"/>
  <c r="BE689" i="8"/>
  <c r="BE699" i="8"/>
  <c r="BE701" i="8"/>
  <c r="BE710" i="8"/>
  <c r="BE712" i="8"/>
  <c r="BE714" i="8"/>
  <c r="BE752" i="8"/>
  <c r="BE788" i="8"/>
  <c r="BE822" i="8"/>
  <c r="BE859" i="8"/>
  <c r="BE862" i="8"/>
  <c r="BE864" i="8"/>
  <c r="BE872" i="8"/>
  <c r="BE881" i="8"/>
  <c r="BE883" i="8"/>
  <c r="BE885" i="8"/>
  <c r="BE887" i="8"/>
  <c r="BE927" i="8"/>
  <c r="BE934" i="8"/>
  <c r="BE944" i="8"/>
  <c r="BE951" i="8"/>
  <c r="BE971" i="8"/>
  <c r="BE977" i="8"/>
  <c r="BE994" i="8"/>
  <c r="BE996" i="8"/>
  <c r="BE1008" i="8"/>
  <c r="BE1010" i="8"/>
  <c r="BE1014" i="8"/>
  <c r="BE1015" i="8"/>
  <c r="BE1016" i="8"/>
  <c r="BE1018" i="8"/>
  <c r="BE1074" i="8"/>
  <c r="BE1110" i="8"/>
  <c r="BE1177" i="8"/>
  <c r="BE1181" i="8"/>
  <c r="BE1217" i="8"/>
  <c r="BE1219" i="8"/>
  <c r="BE1220" i="8"/>
  <c r="BE1251" i="8"/>
  <c r="BE1284" i="8"/>
  <c r="BE1299" i="8"/>
  <c r="BE1310" i="8"/>
  <c r="BE1368" i="8"/>
  <c r="BE1376" i="8"/>
  <c r="BE1387" i="8"/>
  <c r="BE1388" i="8"/>
  <c r="BE1389" i="8"/>
  <c r="BE1394" i="8"/>
  <c r="BE1397" i="8"/>
  <c r="BE1399" i="8"/>
  <c r="BE1401" i="8"/>
  <c r="BE1406" i="8"/>
  <c r="BE1422" i="8"/>
  <c r="BE1427" i="8"/>
  <c r="BE1455" i="8"/>
  <c r="BE1482" i="8"/>
  <c r="BE1489" i="8"/>
  <c r="BE1494" i="8"/>
  <c r="BE1524" i="8"/>
  <c r="BE1552" i="8"/>
  <c r="BE1566" i="8"/>
  <c r="BE1599" i="8"/>
  <c r="BE1607" i="8"/>
  <c r="BE1626" i="8"/>
  <c r="BE1689" i="8"/>
  <c r="BE1701" i="8"/>
  <c r="E50" i="9"/>
  <c r="BE179" i="9"/>
  <c r="BE180" i="9"/>
  <c r="BE188" i="9"/>
  <c r="BE189" i="9"/>
  <c r="BE192" i="9"/>
  <c r="BE202" i="9"/>
  <c r="J92" i="10"/>
  <c r="BE104" i="10"/>
  <c r="BE105" i="10"/>
  <c r="BE117" i="10"/>
  <c r="BE118" i="10"/>
  <c r="BE129" i="10"/>
  <c r="BE153" i="10"/>
  <c r="BE154" i="10"/>
  <c r="BE155" i="10"/>
  <c r="BE156" i="10"/>
  <c r="BE168" i="10"/>
  <c r="BE178" i="10"/>
  <c r="BE179" i="10"/>
  <c r="BE180" i="10"/>
  <c r="BE181" i="10"/>
  <c r="BE182" i="10"/>
  <c r="BE183" i="10"/>
  <c r="BE184" i="10"/>
  <c r="BE185" i="10"/>
  <c r="BE200" i="10"/>
  <c r="J59" i="11"/>
  <c r="F94" i="11"/>
  <c r="BE101" i="11"/>
  <c r="BE121" i="11"/>
  <c r="BE123" i="11"/>
  <c r="BE124" i="11"/>
  <c r="BE126" i="11"/>
  <c r="BE130" i="11"/>
  <c r="BE132" i="11"/>
  <c r="BE142" i="11"/>
  <c r="BE144" i="11"/>
  <c r="BE145" i="11"/>
  <c r="BE147" i="11"/>
  <c r="BE165" i="11"/>
  <c r="BE176" i="11"/>
  <c r="BE177" i="11"/>
  <c r="BE178" i="11"/>
  <c r="BE185" i="11"/>
  <c r="BE186" i="11"/>
  <c r="BE195" i="11"/>
  <c r="BE198" i="11"/>
  <c r="BE218" i="11"/>
  <c r="BE227" i="11"/>
  <c r="BE229" i="11"/>
  <c r="BE230" i="11"/>
  <c r="BK153" i="11"/>
  <c r="J153" i="11"/>
  <c r="J67" i="11" s="1"/>
  <c r="J56" i="12"/>
  <c r="E87" i="12"/>
  <c r="BE102" i="12"/>
  <c r="BE108" i="12"/>
  <c r="BE121" i="12"/>
  <c r="BE123" i="12"/>
  <c r="BE127" i="12"/>
  <c r="BE157" i="12"/>
  <c r="BE159" i="12"/>
  <c r="BE183" i="12"/>
  <c r="BE190" i="12"/>
  <c r="BE193" i="12"/>
  <c r="BE202" i="12"/>
  <c r="J56" i="13"/>
  <c r="E81" i="13"/>
  <c r="BE100" i="13"/>
  <c r="BE105" i="13"/>
  <c r="BE119" i="13"/>
  <c r="BE143" i="13"/>
  <c r="BE145" i="13"/>
  <c r="BE149" i="13"/>
  <c r="BE161" i="13"/>
  <c r="BE179" i="13"/>
  <c r="BE185" i="13"/>
  <c r="BE187" i="13"/>
  <c r="BE198" i="13"/>
  <c r="BE200" i="13"/>
  <c r="BE210" i="13"/>
  <c r="BE213" i="13"/>
  <c r="BE217" i="13"/>
  <c r="BE228" i="13"/>
  <c r="BE234" i="13"/>
  <c r="BE251" i="13"/>
  <c r="BE254" i="13"/>
  <c r="BE257" i="13"/>
  <c r="BE260" i="13"/>
  <c r="J59" i="14"/>
  <c r="BE109" i="14"/>
  <c r="BE111" i="14"/>
  <c r="BE117" i="14"/>
  <c r="BE121" i="14"/>
  <c r="BE122" i="14"/>
  <c r="BE123" i="14"/>
  <c r="BE126" i="14"/>
  <c r="BE131" i="14"/>
  <c r="BE135" i="14"/>
  <c r="BE137" i="14"/>
  <c r="BE140" i="14"/>
  <c r="BE149" i="14"/>
  <c r="BE151" i="14"/>
  <c r="J83" i="15"/>
  <c r="BE93" i="15"/>
  <c r="BE113" i="15"/>
  <c r="BE121" i="15"/>
  <c r="BE129" i="15"/>
  <c r="BE135" i="15"/>
  <c r="BE142" i="15"/>
  <c r="E70" i="16"/>
  <c r="BE84" i="16"/>
  <c r="BE86" i="16"/>
  <c r="BE93" i="16"/>
  <c r="BE94" i="16"/>
  <c r="BE96" i="16"/>
  <c r="BE97" i="16"/>
  <c r="J52" i="17"/>
  <c r="F55" i="17"/>
  <c r="BE93" i="17"/>
  <c r="J52" i="2"/>
  <c r="BE121" i="2"/>
  <c r="BE129" i="2"/>
  <c r="BE137" i="2"/>
  <c r="BE139" i="2"/>
  <c r="BE161" i="2"/>
  <c r="BE168" i="2"/>
  <c r="BE184" i="2"/>
  <c r="BE197" i="2"/>
  <c r="BE204" i="2"/>
  <c r="BE206" i="2"/>
  <c r="BE242" i="2"/>
  <c r="BE251" i="2"/>
  <c r="BE253" i="2"/>
  <c r="BE255" i="2"/>
  <c r="BE256" i="2"/>
  <c r="BE261" i="2"/>
  <c r="BE264" i="2"/>
  <c r="BE265" i="2"/>
  <c r="BE277" i="2"/>
  <c r="BE303" i="2"/>
  <c r="BE343" i="2"/>
  <c r="BE370" i="2"/>
  <c r="BE379" i="2"/>
  <c r="BE388" i="2"/>
  <c r="BE390" i="2"/>
  <c r="BE393" i="2"/>
  <c r="BE395" i="2"/>
  <c r="BE397" i="2"/>
  <c r="BE416" i="2"/>
  <c r="BE446" i="2"/>
  <c r="BE465" i="2"/>
  <c r="BE482" i="2"/>
  <c r="BE484" i="2"/>
  <c r="BE106" i="3"/>
  <c r="BE107" i="3"/>
  <c r="F92" i="4"/>
  <c r="BE102" i="4"/>
  <c r="BE104" i="4"/>
  <c r="BE108" i="4"/>
  <c r="BE120" i="4"/>
  <c r="BE134" i="4"/>
  <c r="BE145" i="4"/>
  <c r="BE99" i="5"/>
  <c r="BE126" i="5"/>
  <c r="BE161" i="5"/>
  <c r="BE178" i="5"/>
  <c r="F87" i="6"/>
  <c r="BE100" i="6"/>
  <c r="BE117" i="6"/>
  <c r="BE126" i="6"/>
  <c r="BE131" i="6"/>
  <c r="BE132" i="6"/>
  <c r="BE135" i="6"/>
  <c r="BE136" i="6"/>
  <c r="J98" i="7"/>
  <c r="BE113" i="7"/>
  <c r="BE121" i="7"/>
  <c r="BE136" i="7"/>
  <c r="BE138" i="7"/>
  <c r="BE155" i="7"/>
  <c r="BE184" i="7"/>
  <c r="BE186" i="7"/>
  <c r="BE188" i="7"/>
  <c r="BE209" i="7"/>
  <c r="BE219" i="7"/>
  <c r="BE221" i="7"/>
  <c r="BE229" i="7"/>
  <c r="BE231" i="7"/>
  <c r="BE237" i="7"/>
  <c r="BE239" i="7"/>
  <c r="BE243" i="7"/>
  <c r="BE245" i="7"/>
  <c r="BE265" i="7"/>
  <c r="BE286" i="7"/>
  <c r="BE320" i="7"/>
  <c r="BE322" i="7"/>
  <c r="BE328" i="7"/>
  <c r="BE333" i="7"/>
  <c r="BE335" i="7"/>
  <c r="BE337" i="7"/>
  <c r="BE339" i="7"/>
  <c r="BE351" i="7"/>
  <c r="BE368" i="7"/>
  <c r="BE370" i="7"/>
  <c r="BE372" i="7"/>
  <c r="BE380" i="7"/>
  <c r="BE388" i="7"/>
  <c r="BE390" i="7"/>
  <c r="BE392" i="7"/>
  <c r="BE393" i="7"/>
  <c r="BK384" i="7"/>
  <c r="J384" i="7" s="1"/>
  <c r="J81" i="7" s="1"/>
  <c r="BE139" i="8"/>
  <c r="BE141" i="8"/>
  <c r="BE144" i="8"/>
  <c r="BE145" i="8"/>
  <c r="BE147" i="8"/>
  <c r="BE168" i="8"/>
  <c r="BE172" i="8"/>
  <c r="BE182" i="8"/>
  <c r="BE188" i="8"/>
  <c r="BE216" i="8"/>
  <c r="BE300" i="8"/>
  <c r="BE323" i="8"/>
  <c r="BE412" i="8"/>
  <c r="BE415" i="8"/>
  <c r="BE440" i="8"/>
  <c r="BE462" i="8"/>
  <c r="BE463" i="8"/>
  <c r="BE465" i="8"/>
  <c r="BE548" i="8"/>
  <c r="BE571" i="8"/>
  <c r="BE573" i="8"/>
  <c r="BE582" i="8"/>
  <c r="BE609" i="8"/>
  <c r="BE610" i="8"/>
  <c r="BE639" i="8"/>
  <c r="BE667" i="8"/>
  <c r="BE764" i="8"/>
  <c r="BE799" i="8"/>
  <c r="BE802" i="8"/>
  <c r="BE805" i="8"/>
  <c r="BE810" i="8"/>
  <c r="BE851" i="8"/>
  <c r="BE853" i="8"/>
  <c r="BE855" i="8"/>
  <c r="BE875" i="8"/>
  <c r="BE877" i="8"/>
  <c r="BE879" i="8"/>
  <c r="BE889" i="8"/>
  <c r="BE890" i="8"/>
  <c r="BE910" i="8"/>
  <c r="BE924" i="8"/>
  <c r="BE940" i="8"/>
  <c r="BE967" i="8"/>
  <c r="BE973" i="8"/>
  <c r="BE980" i="8"/>
  <c r="BE982" i="8"/>
  <c r="BE990" i="8"/>
  <c r="BE992" i="8"/>
  <c r="BE1027" i="8"/>
  <c r="BE1031" i="8"/>
  <c r="BE1035" i="8"/>
  <c r="BE1045" i="8"/>
  <c r="BE1049" i="8"/>
  <c r="BE1055" i="8"/>
  <c r="BE1081" i="8"/>
  <c r="BE1089" i="8"/>
  <c r="BE1102" i="8"/>
  <c r="BE1115" i="8"/>
  <c r="BE1117" i="8"/>
  <c r="BE1134" i="8"/>
  <c r="BE1138" i="8"/>
  <c r="BE1140" i="8"/>
  <c r="BE1215" i="8"/>
  <c r="BE1225" i="8"/>
  <c r="BE1229" i="8"/>
  <c r="BE1230" i="8"/>
  <c r="BE1231" i="8"/>
  <c r="BE1232" i="8"/>
  <c r="BE1239" i="8"/>
  <c r="BE1241" i="8"/>
  <c r="BE1304" i="8"/>
  <c r="BE1308" i="8"/>
  <c r="BE1339" i="8"/>
  <c r="BE1344" i="8"/>
  <c r="J94" i="9"/>
  <c r="BE107" i="9"/>
  <c r="BE108" i="9"/>
  <c r="BE109" i="9"/>
  <c r="BE110" i="9"/>
  <c r="BE111" i="9"/>
  <c r="BE133" i="9"/>
  <c r="BE137" i="9"/>
  <c r="BE138" i="9"/>
  <c r="BE142" i="9"/>
  <c r="BE143" i="9"/>
  <c r="BE170" i="9"/>
  <c r="BE171" i="9"/>
  <c r="BE172" i="9"/>
  <c r="BE173" i="9"/>
  <c r="BE174" i="9"/>
  <c r="BE194" i="9"/>
  <c r="BE195" i="9"/>
  <c r="J56" i="10"/>
  <c r="F92" i="10"/>
  <c r="BE99" i="10"/>
  <c r="BE113" i="10"/>
  <c r="BE114" i="10"/>
  <c r="BE115" i="10"/>
  <c r="BE116" i="10"/>
  <c r="BE143" i="10"/>
  <c r="BE144" i="10"/>
  <c r="BE145" i="10"/>
  <c r="BE146" i="10"/>
  <c r="BE147" i="10"/>
  <c r="BE148" i="10"/>
  <c r="BE163" i="10"/>
  <c r="BE169" i="10"/>
  <c r="BE170" i="10"/>
  <c r="BE175" i="10"/>
  <c r="BE176" i="10"/>
  <c r="BE177" i="10"/>
  <c r="BE192" i="10"/>
  <c r="BE193" i="10"/>
  <c r="BE194" i="10"/>
  <c r="BE202" i="10"/>
  <c r="BE210" i="10"/>
  <c r="BE223" i="10"/>
  <c r="BE224" i="10"/>
  <c r="BE225" i="10"/>
  <c r="J56" i="11"/>
  <c r="BE180" i="11"/>
  <c r="BE206" i="11"/>
  <c r="BE216" i="11"/>
  <c r="BE217" i="11"/>
  <c r="BE119" i="12"/>
  <c r="BE120" i="12"/>
  <c r="BE124" i="12"/>
  <c r="BE137" i="12"/>
  <c r="BE141" i="12"/>
  <c r="BE158" i="12"/>
  <c r="BE163" i="12"/>
  <c r="BE167" i="12"/>
  <c r="BE169" i="12"/>
  <c r="BE170" i="12"/>
  <c r="BE173" i="12"/>
  <c r="BE175" i="12"/>
  <c r="BE176" i="12"/>
  <c r="BE178" i="12"/>
  <c r="BE181" i="12"/>
  <c r="BE195" i="12"/>
  <c r="BE199" i="12"/>
  <c r="BE206" i="12"/>
  <c r="BE208" i="12"/>
  <c r="BE217" i="12"/>
  <c r="BE218" i="12"/>
  <c r="BE220" i="12"/>
  <c r="BE222" i="12"/>
  <c r="BK221" i="12"/>
  <c r="J221" i="12" s="1"/>
  <c r="J77" i="12" s="1"/>
  <c r="J90" i="13"/>
  <c r="BE107" i="13"/>
  <c r="BE111" i="13"/>
  <c r="BE115" i="13"/>
  <c r="BE131" i="13"/>
  <c r="BE139" i="13"/>
  <c r="BE141" i="13"/>
  <c r="BE147" i="13"/>
  <c r="BE153" i="13"/>
  <c r="BE160" i="13"/>
  <c r="BE165" i="13"/>
  <c r="BE171" i="13"/>
  <c r="BE181" i="13"/>
  <c r="BE189" i="13"/>
  <c r="BE195" i="13"/>
  <c r="BE206" i="13"/>
  <c r="BE212" i="13"/>
  <c r="BE223" i="13"/>
  <c r="BE227" i="13"/>
  <c r="BE232" i="13"/>
  <c r="BE242" i="13"/>
  <c r="BE247" i="13"/>
  <c r="BE248" i="13"/>
  <c r="BE252" i="13"/>
  <c r="BE256" i="13"/>
  <c r="J56" i="14"/>
  <c r="BE93" i="14"/>
  <c r="BE96" i="14"/>
  <c r="BE128" i="14"/>
  <c r="BE130" i="14"/>
  <c r="BE132" i="14"/>
  <c r="BE133" i="14"/>
  <c r="BE136" i="14"/>
  <c r="BE139" i="14"/>
  <c r="BE143" i="14"/>
  <c r="BE147" i="14"/>
  <c r="BE153" i="14"/>
  <c r="BE157" i="14"/>
  <c r="BE167" i="14"/>
  <c r="BE171" i="14"/>
  <c r="BE173" i="14"/>
  <c r="BE176" i="14"/>
  <c r="BE183" i="14"/>
  <c r="J52" i="15"/>
  <c r="F83" i="15"/>
  <c r="BE91" i="15"/>
  <c r="BE96" i="15"/>
  <c r="BE111" i="15"/>
  <c r="BE115" i="15"/>
  <c r="BE123" i="15"/>
  <c r="BE131" i="15"/>
  <c r="BE136" i="15"/>
  <c r="BE144" i="15"/>
  <c r="J52" i="16"/>
  <c r="BE87" i="16"/>
  <c r="BE89" i="16"/>
  <c r="BE92" i="16"/>
  <c r="BE89" i="17"/>
  <c r="BE105" i="17"/>
  <c r="BE119" i="17"/>
  <c r="J55" i="2"/>
  <c r="BE106" i="2"/>
  <c r="BE113" i="2"/>
  <c r="BE209" i="2"/>
  <c r="BE231" i="2"/>
  <c r="BE247" i="2"/>
  <c r="BE249" i="2"/>
  <c r="BE290" i="2"/>
  <c r="BE357" i="2"/>
  <c r="BE372" i="2"/>
  <c r="BE382" i="2"/>
  <c r="BE384" i="2"/>
  <c r="BE392" i="2"/>
  <c r="BE447" i="2"/>
  <c r="BE452" i="2"/>
  <c r="BE478" i="2"/>
  <c r="BK289" i="2"/>
  <c r="J289" i="2"/>
  <c r="J68" i="2"/>
  <c r="BE98" i="3"/>
  <c r="BE100" i="4"/>
  <c r="BE105" i="4"/>
  <c r="BE128" i="4"/>
  <c r="BE131" i="4"/>
  <c r="BE135" i="4"/>
  <c r="BE100" i="5"/>
  <c r="BE119" i="5"/>
  <c r="BE122" i="5"/>
  <c r="BE125" i="5"/>
  <c r="BE134" i="5"/>
  <c r="BE137" i="5"/>
  <c r="BE138" i="5"/>
  <c r="BE141" i="5"/>
  <c r="BE142" i="5"/>
  <c r="BE143" i="5"/>
  <c r="BE147" i="5"/>
  <c r="BE151" i="5"/>
  <c r="BE167" i="5"/>
  <c r="BE169" i="5"/>
  <c r="BE170" i="5"/>
  <c r="BE175" i="5"/>
  <c r="BE177" i="5"/>
  <c r="BE180" i="5"/>
  <c r="BE184" i="5"/>
  <c r="J84" i="6"/>
  <c r="J101" i="7"/>
  <c r="BE163" i="7"/>
  <c r="BE170" i="7"/>
  <c r="BE195" i="7"/>
  <c r="BE205" i="7"/>
  <c r="BE207" i="7"/>
  <c r="BE241" i="7"/>
  <c r="BE267" i="7"/>
  <c r="BE273" i="7"/>
  <c r="BE279" i="7"/>
  <c r="BE289" i="7"/>
  <c r="BE291" i="7"/>
  <c r="BE293" i="7"/>
  <c r="BE297" i="7"/>
  <c r="BE324" i="7"/>
  <c r="BE326" i="7"/>
  <c r="BE341" i="7"/>
  <c r="BE349" i="7"/>
  <c r="BE360" i="7"/>
  <c r="BE382" i="7"/>
  <c r="BE385" i="7"/>
  <c r="BE394" i="7"/>
  <c r="BE395" i="7"/>
  <c r="BK374" i="7"/>
  <c r="J374" i="7" s="1"/>
  <c r="J79" i="7" s="1"/>
  <c r="F55" i="8"/>
  <c r="BE138" i="8"/>
  <c r="BE203" i="8"/>
  <c r="BE247" i="8"/>
  <c r="BE279" i="8"/>
  <c r="BE311" i="8"/>
  <c r="BE526" i="8"/>
  <c r="BE528" i="8"/>
  <c r="BE530" i="8"/>
  <c r="BE578" i="8"/>
  <c r="BE586" i="8"/>
  <c r="BE591" i="8"/>
  <c r="BE614" i="8"/>
  <c r="BE616" i="8"/>
  <c r="BE617" i="8"/>
  <c r="BE622" i="8"/>
  <c r="BE625" i="8"/>
  <c r="BE633" i="8"/>
  <c r="BE634" i="8"/>
  <c r="BE648" i="8"/>
  <c r="BE650" i="8"/>
  <c r="BE723" i="8"/>
  <c r="BE740" i="8"/>
  <c r="BE777" i="8"/>
  <c r="BE780" i="8"/>
  <c r="BE813" i="8"/>
  <c r="BE819" i="8"/>
  <c r="BE841" i="8"/>
  <c r="BE873" i="8"/>
  <c r="BE895" i="8"/>
  <c r="BE913" i="8"/>
  <c r="BE929" i="8"/>
  <c r="BE932" i="8"/>
  <c r="BE949" i="8"/>
  <c r="BE950" i="8"/>
  <c r="BE986" i="8"/>
  <c r="BE1020" i="8"/>
  <c r="BE1107" i="8"/>
  <c r="BE1166" i="8"/>
  <c r="BE1189" i="8"/>
  <c r="BE1197" i="8"/>
  <c r="BE1206" i="8"/>
  <c r="BE1213" i="8"/>
  <c r="BE1253" i="8"/>
  <c r="BE1269" i="8"/>
  <c r="BE1280" i="8"/>
  <c r="BE1334" i="8"/>
  <c r="BE1348" i="8"/>
  <c r="BE1361" i="8"/>
  <c r="BE1372" i="8"/>
  <c r="BE1467" i="8"/>
  <c r="BE1492" i="8"/>
  <c r="BE1523" i="8"/>
  <c r="BE1525" i="8"/>
  <c r="BE1541" i="8"/>
  <c r="BE1546" i="8"/>
  <c r="BE1547" i="8"/>
  <c r="BE1563" i="8"/>
  <c r="BE1565" i="8"/>
  <c r="BE1598" i="8"/>
  <c r="BE1620" i="8"/>
  <c r="BE1659" i="8"/>
  <c r="BE1675" i="8"/>
  <c r="BE1729" i="8"/>
  <c r="BE1741" i="8"/>
  <c r="BE1744" i="8"/>
  <c r="BE124" i="9"/>
  <c r="BE125" i="9"/>
  <c r="BE127" i="9"/>
  <c r="BE128" i="9"/>
  <c r="BE140" i="9"/>
  <c r="BE145" i="9"/>
  <c r="BE154" i="9"/>
  <c r="BE155" i="9"/>
  <c r="BE156" i="9"/>
  <c r="BE157" i="9"/>
  <c r="BE158" i="9"/>
  <c r="BE169" i="9"/>
  <c r="BE198" i="9"/>
  <c r="BE199" i="9"/>
  <c r="BE100" i="10"/>
  <c r="BE101" i="10"/>
  <c r="BE102" i="10"/>
  <c r="BE103" i="10"/>
  <c r="BE130" i="10"/>
  <c r="BE131" i="10"/>
  <c r="BE132" i="10"/>
  <c r="BE133" i="10"/>
  <c r="BE139" i="10"/>
  <c r="BE140" i="10"/>
  <c r="BE141" i="10"/>
  <c r="BE160" i="10"/>
  <c r="BE174" i="10"/>
  <c r="BE201" i="10"/>
  <c r="BE157" i="11"/>
  <c r="BE159" i="11"/>
  <c r="BE160" i="11"/>
  <c r="BE173" i="11"/>
  <c r="BE174" i="11"/>
  <c r="BE183" i="11"/>
  <c r="BE189" i="11"/>
  <c r="BE192" i="11"/>
  <c r="BE210" i="11"/>
  <c r="BE211" i="11"/>
  <c r="BE219" i="11"/>
  <c r="BE221" i="11"/>
  <c r="BE223" i="11"/>
  <c r="BE228" i="11"/>
  <c r="BE111" i="12"/>
  <c r="BE179" i="12"/>
  <c r="BE182" i="12"/>
  <c r="BE186" i="12"/>
  <c r="BE192" i="12"/>
  <c r="BE214" i="12"/>
  <c r="BE215" i="12"/>
  <c r="BE125" i="13"/>
  <c r="BE127" i="13"/>
  <c r="BE135" i="13"/>
  <c r="BE155" i="13"/>
  <c r="BE157" i="13"/>
  <c r="BE159" i="13"/>
  <c r="BE164" i="13"/>
  <c r="BE183" i="13"/>
  <c r="BE193" i="13"/>
  <c r="BE197" i="13"/>
  <c r="BE215" i="13"/>
  <c r="BE240" i="13"/>
  <c r="BE249" i="13"/>
  <c r="BE253" i="13"/>
  <c r="BE258" i="13"/>
  <c r="BE94" i="14"/>
  <c r="BE105" i="14"/>
  <c r="BE115" i="14"/>
  <c r="BE119" i="14"/>
  <c r="BE152" i="14"/>
  <c r="BE159" i="14"/>
  <c r="BE184" i="14"/>
  <c r="BE109" i="15"/>
  <c r="BE124" i="15"/>
  <c r="BE125" i="15"/>
  <c r="BE128" i="15"/>
  <c r="BK117" i="15"/>
  <c r="J117" i="15" s="1"/>
  <c r="J63" i="15" s="1"/>
  <c r="BE83" i="16"/>
  <c r="BE95" i="16"/>
  <c r="BE98" i="16"/>
  <c r="BE99" i="17"/>
  <c r="BE109" i="17"/>
  <c r="BE109" i="2"/>
  <c r="BE170" i="2"/>
  <c r="BE199" i="2"/>
  <c r="BE245" i="2"/>
  <c r="BE258" i="2"/>
  <c r="BE268" i="2"/>
  <c r="BE273" i="2"/>
  <c r="BE275" i="2"/>
  <c r="BE285" i="2"/>
  <c r="BE295" i="2"/>
  <c r="BE299" i="2"/>
  <c r="BE304" i="2"/>
  <c r="BE305" i="2"/>
  <c r="BE354" i="2"/>
  <c r="BE360" i="2"/>
  <c r="BE383" i="2"/>
  <c r="BE399" i="2"/>
  <c r="BE403" i="2"/>
  <c r="BE445" i="2"/>
  <c r="BE456" i="2"/>
  <c r="BE459" i="2"/>
  <c r="BE461" i="2"/>
  <c r="BE475" i="2"/>
  <c r="BE506" i="2"/>
  <c r="BE520" i="2"/>
  <c r="BE97" i="3"/>
  <c r="BE113" i="3"/>
  <c r="BE114" i="4"/>
  <c r="BE116" i="4"/>
  <c r="BE129" i="4"/>
  <c r="BE133" i="4"/>
  <c r="BE139" i="4"/>
  <c r="BK141" i="4"/>
  <c r="J141" i="4"/>
  <c r="J72" i="4" s="1"/>
  <c r="J56" i="5"/>
  <c r="BE109" i="5"/>
  <c r="BE115" i="5"/>
  <c r="BE116" i="5"/>
  <c r="BE118" i="5"/>
  <c r="BE129" i="5"/>
  <c r="BE144" i="5"/>
  <c r="BE149" i="5"/>
  <c r="BE150" i="5"/>
  <c r="BE162" i="5"/>
  <c r="BE163" i="5"/>
  <c r="BE176" i="5"/>
  <c r="BE92" i="6"/>
  <c r="BE95" i="6"/>
  <c r="BE98" i="6"/>
  <c r="BE107" i="6"/>
  <c r="BE121" i="6"/>
  <c r="BE122" i="6"/>
  <c r="BE124" i="6"/>
  <c r="BE125" i="6"/>
  <c r="BE137" i="6"/>
  <c r="BE130" i="7"/>
  <c r="BE134" i="7"/>
  <c r="BE151" i="7"/>
  <c r="BE161" i="7"/>
  <c r="BE168" i="7"/>
  <c r="BE190" i="7"/>
  <c r="BE193" i="7"/>
  <c r="BE217" i="7"/>
  <c r="BE247" i="7"/>
  <c r="BE249" i="7"/>
  <c r="BE251" i="7"/>
  <c r="BE253" i="7"/>
  <c r="BE255" i="7"/>
  <c r="BE299" i="7"/>
  <c r="BE307" i="7"/>
  <c r="BE345" i="7"/>
  <c r="BE347" i="7"/>
  <c r="BE355" i="7"/>
  <c r="BE358" i="7"/>
  <c r="BE366" i="7"/>
  <c r="E48" i="8"/>
  <c r="BE119" i="8"/>
  <c r="BE129" i="8"/>
  <c r="BE130" i="8"/>
  <c r="BE149" i="8"/>
  <c r="BE154" i="8"/>
  <c r="BE163" i="8"/>
  <c r="BE199" i="8"/>
  <c r="BE231" i="8"/>
  <c r="BE233" i="8"/>
  <c r="BE253" i="8"/>
  <c r="BE257" i="8"/>
  <c r="BE312" i="8"/>
  <c r="BE350" i="8"/>
  <c r="BE452" i="8"/>
  <c r="BE460" i="8"/>
  <c r="BE516" i="8"/>
  <c r="BE532" i="8"/>
  <c r="BE589" i="8"/>
  <c r="BE629" i="8"/>
  <c r="BE664" i="8"/>
  <c r="BE762" i="8"/>
  <c r="BE768" i="8"/>
  <c r="BE771" i="8"/>
  <c r="BE773" i="8"/>
  <c r="BE1012" i="8"/>
  <c r="BE1059" i="8"/>
  <c r="BE1064" i="8"/>
  <c r="BE1083" i="8"/>
  <c r="BE1185" i="8"/>
  <c r="BE1193" i="8"/>
  <c r="BE1216" i="8"/>
  <c r="BE1222" i="8"/>
  <c r="BE1270" i="8"/>
  <c r="BE1281" i="8"/>
  <c r="BE1282" i="8"/>
  <c r="BE1283" i="8"/>
  <c r="BE1312" i="8"/>
  <c r="BE1314" i="8"/>
  <c r="BE1316" i="8"/>
  <c r="BE1331" i="8"/>
  <c r="BE1356" i="8"/>
  <c r="BE1357" i="8"/>
  <c r="BE1360" i="8"/>
  <c r="BE1364" i="8"/>
  <c r="BE1379" i="8"/>
  <c r="BE1386" i="8"/>
  <c r="BE1400" i="8"/>
  <c r="BE1403" i="8"/>
  <c r="BE1420" i="8"/>
  <c r="BE1421" i="8"/>
  <c r="BE1432" i="8"/>
  <c r="BE1447" i="8"/>
  <c r="BE1448" i="8"/>
  <c r="BE1466" i="8"/>
  <c r="BE1484" i="8"/>
  <c r="BE1521" i="8"/>
  <c r="BE1530" i="8"/>
  <c r="BE1555" i="8"/>
  <c r="BE1634" i="8"/>
  <c r="BE1683" i="8"/>
  <c r="BE1685" i="8"/>
  <c r="BE1693" i="8"/>
  <c r="BE103" i="9"/>
  <c r="BE104" i="9"/>
  <c r="BE105" i="9"/>
  <c r="BE113" i="9"/>
  <c r="BE114" i="9"/>
  <c r="BE115" i="9"/>
  <c r="BE116" i="9"/>
  <c r="BE118" i="9"/>
  <c r="BE119" i="9"/>
  <c r="BE120" i="9"/>
  <c r="BE121" i="9"/>
  <c r="BE131" i="9"/>
  <c r="BE132" i="9"/>
  <c r="BE135" i="9"/>
  <c r="BE148" i="9"/>
  <c r="BE150" i="9"/>
  <c r="BE162" i="9"/>
  <c r="BE163" i="9"/>
  <c r="BE165" i="9"/>
  <c r="BE166" i="9"/>
  <c r="BE167" i="9"/>
  <c r="BE168" i="9"/>
  <c r="BE107" i="10"/>
  <c r="BE108" i="10"/>
  <c r="BE109" i="10"/>
  <c r="BE151" i="10"/>
  <c r="BE171" i="10"/>
  <c r="BE172" i="10"/>
  <c r="BE187" i="10"/>
  <c r="BE189" i="10"/>
  <c r="BE190" i="10"/>
  <c r="BE211" i="10"/>
  <c r="BE212" i="10"/>
  <c r="BE213" i="10"/>
  <c r="BE215" i="10"/>
  <c r="BE216" i="10"/>
  <c r="BE105" i="11"/>
  <c r="BE107" i="11"/>
  <c r="BE109" i="11"/>
  <c r="BE111" i="11"/>
  <c r="BE112" i="11"/>
  <c r="BE128" i="11"/>
  <c r="BE134" i="11"/>
  <c r="BE136" i="11"/>
  <c r="BE166" i="11"/>
  <c r="BE167" i="11"/>
  <c r="BE141" i="2"/>
  <c r="BE227" i="2"/>
  <c r="BE238" i="2"/>
  <c r="BE297" i="2"/>
  <c r="BE298" i="2"/>
  <c r="BE333" i="2"/>
  <c r="BE347" i="2"/>
  <c r="BE355" i="2"/>
  <c r="BE368" i="2"/>
  <c r="BE380" i="2"/>
  <c r="BE386" i="2"/>
  <c r="BE400" i="2"/>
  <c r="BE458" i="2"/>
  <c r="BE463" i="2"/>
  <c r="BE470" i="2"/>
  <c r="BE481" i="2"/>
  <c r="BE496" i="2"/>
  <c r="BE517" i="2"/>
  <c r="BE524" i="2"/>
  <c r="BE529" i="2"/>
  <c r="BE532" i="2"/>
  <c r="BK485" i="2"/>
  <c r="J485" i="2" s="1"/>
  <c r="J78" i="2" s="1"/>
  <c r="BE90" i="3"/>
  <c r="BE99" i="4"/>
  <c r="BE101" i="4"/>
  <c r="BE122" i="4"/>
  <c r="BE144" i="4"/>
  <c r="BE104" i="5"/>
  <c r="BE106" i="5"/>
  <c r="BE107" i="5"/>
  <c r="BE111" i="5"/>
  <c r="BE130" i="5"/>
  <c r="BE135" i="5"/>
  <c r="BE145" i="5"/>
  <c r="BE146" i="5"/>
  <c r="BE183" i="5"/>
  <c r="BE99" i="6"/>
  <c r="BE112" i="6"/>
  <c r="BE115" i="6"/>
  <c r="BE116" i="6"/>
  <c r="BE119" i="6"/>
  <c r="BE134" i="6"/>
  <c r="BE109" i="7"/>
  <c r="BE116" i="7"/>
  <c r="BE125" i="7"/>
  <c r="BE149" i="7"/>
  <c r="BE166" i="7"/>
  <c r="BE181" i="7"/>
  <c r="BE201" i="7"/>
  <c r="BE203" i="7"/>
  <c r="BE223" i="7"/>
  <c r="BE259" i="7"/>
  <c r="BE261" i="7"/>
  <c r="BE263" i="7"/>
  <c r="BE277" i="7"/>
  <c r="BE295" i="7"/>
  <c r="BE305" i="7"/>
  <c r="BE343" i="7"/>
  <c r="BE353" i="7"/>
  <c r="BE362" i="7"/>
  <c r="BE396" i="7"/>
  <c r="J55" i="8"/>
  <c r="BE117" i="8"/>
  <c r="BE131" i="8"/>
  <c r="BE212" i="8"/>
  <c r="BE241" i="8"/>
  <c r="BE324" i="8"/>
  <c r="BE382" i="8"/>
  <c r="BE471" i="8"/>
  <c r="BE474" i="8"/>
  <c r="BE508" i="8"/>
  <c r="BE521" i="8"/>
  <c r="BE535" i="8"/>
  <c r="BE580" i="8"/>
  <c r="BE581" i="8"/>
  <c r="BE584" i="8"/>
  <c r="BE595" i="8"/>
  <c r="BE657" i="8"/>
  <c r="BE661" i="8"/>
  <c r="BE678" i="8"/>
  <c r="BE706" i="8"/>
  <c r="BE738" i="8"/>
  <c r="BE754" i="8"/>
  <c r="BE775" i="8"/>
  <c r="BE782" i="8"/>
  <c r="BE790" i="8"/>
  <c r="BE792" i="8"/>
  <c r="BE821" i="8"/>
  <c r="BE825" i="8"/>
  <c r="BE839" i="8"/>
  <c r="BE845" i="8"/>
  <c r="BE856" i="8"/>
  <c r="BE866" i="8"/>
  <c r="BE867" i="8"/>
  <c r="BE906" i="8"/>
  <c r="BE907" i="8"/>
  <c r="BE921" i="8"/>
  <c r="BE948" i="8"/>
  <c r="BE953" i="8"/>
  <c r="BE975" i="8"/>
  <c r="BE1003" i="8"/>
  <c r="BE1022" i="8"/>
  <c r="BE1024" i="8"/>
  <c r="BE1025" i="8"/>
  <c r="BE1087" i="8"/>
  <c r="BE1106" i="8"/>
  <c r="BE1125" i="8"/>
  <c r="BE1127" i="8"/>
  <c r="BE1142" i="8"/>
  <c r="BE1154" i="8"/>
  <c r="BE1161" i="8"/>
  <c r="BE1174" i="8"/>
  <c r="BE1183" i="8"/>
  <c r="BE1207" i="8"/>
  <c r="BE1211" i="8"/>
  <c r="BE1228" i="8"/>
  <c r="BE1247" i="8"/>
  <c r="BE1274" i="8"/>
  <c r="BE1278" i="8"/>
  <c r="BE1279" i="8"/>
  <c r="BE1285" i="8"/>
  <c r="BE1306" i="8"/>
  <c r="BE1318" i="8"/>
  <c r="BE1322" i="8"/>
  <c r="BE1332" i="8"/>
  <c r="BE1341" i="8"/>
  <c r="BE1346" i="8"/>
  <c r="BE1350" i="8"/>
  <c r="BE1351" i="8"/>
  <c r="BE1352" i="8"/>
  <c r="BE1353" i="8"/>
  <c r="BE1354" i="8"/>
  <c r="BE1359" i="8"/>
  <c r="BE1367" i="8"/>
  <c r="BE1370" i="8"/>
  <c r="BE1374" i="8"/>
  <c r="BE1378" i="8"/>
  <c r="BE1381" i="8"/>
  <c r="BE1390" i="8"/>
  <c r="BE1395" i="8"/>
  <c r="BE1404" i="8"/>
  <c r="BE1415" i="8"/>
  <c r="BE1418" i="8"/>
  <c r="BE1430" i="8"/>
  <c r="BE1434" i="8"/>
  <c r="BE1435" i="8"/>
  <c r="BE1450" i="8"/>
  <c r="BE1460" i="8"/>
  <c r="BE1501" i="8"/>
  <c r="BE1510" i="8"/>
  <c r="BE1511" i="8"/>
  <c r="BE1526" i="8"/>
  <c r="BE1538" i="8"/>
  <c r="BE1589" i="8"/>
  <c r="BE1600" i="8"/>
  <c r="BE1608" i="8"/>
  <c r="BE1632" i="8"/>
  <c r="BE1698" i="8"/>
  <c r="BE1728" i="8"/>
  <c r="BE1730" i="8"/>
  <c r="BE1732" i="8"/>
  <c r="BE102" i="9"/>
  <c r="BE134" i="9"/>
  <c r="BE146" i="9"/>
  <c r="BE147" i="9"/>
  <c r="BE177" i="9"/>
  <c r="BE190" i="9"/>
  <c r="BE191" i="9"/>
  <c r="BE196" i="9"/>
  <c r="BE197" i="9"/>
  <c r="BE204" i="9"/>
  <c r="BE111" i="10"/>
  <c r="BE112" i="10"/>
  <c r="BE120" i="10"/>
  <c r="BE121" i="10"/>
  <c r="BE127" i="10"/>
  <c r="BE128" i="10"/>
  <c r="BE137" i="10"/>
  <c r="BE138" i="10"/>
  <c r="BE158" i="10"/>
  <c r="BE159" i="10"/>
  <c r="BE161" i="10"/>
  <c r="BE162" i="10"/>
  <c r="BE196" i="10"/>
  <c r="BE197" i="10"/>
  <c r="BE198" i="10"/>
  <c r="BE203" i="10"/>
  <c r="BE204" i="10"/>
  <c r="BE137" i="11"/>
  <c r="BE138" i="11"/>
  <c r="BE140" i="11"/>
  <c r="BE150" i="11"/>
  <c r="BE154" i="11"/>
  <c r="BE181" i="11"/>
  <c r="BE182" i="11"/>
  <c r="BE184" i="11"/>
  <c r="BE187" i="11"/>
  <c r="BE193" i="11"/>
  <c r="BE196" i="11"/>
  <c r="BE199" i="11"/>
  <c r="BE204" i="11"/>
  <c r="BE205" i="11"/>
  <c r="BE213" i="11"/>
  <c r="BE215" i="11"/>
  <c r="BE224" i="11"/>
  <c r="BE114" i="12"/>
  <c r="BE116" i="12"/>
  <c r="BE118" i="12"/>
  <c r="BE125" i="12"/>
  <c r="BE134" i="12"/>
  <c r="BE135" i="12"/>
  <c r="BE139" i="12"/>
  <c r="BE147" i="12"/>
  <c r="BE149" i="12"/>
  <c r="BE155" i="12"/>
  <c r="BE161" i="12"/>
  <c r="BE162" i="12"/>
  <c r="BE168" i="12"/>
  <c r="BE184" i="12"/>
  <c r="BE188" i="12"/>
  <c r="BE95" i="13"/>
  <c r="BE97" i="13"/>
  <c r="BE99" i="13"/>
  <c r="BE102" i="13"/>
  <c r="BE109" i="13"/>
  <c r="BE121" i="13"/>
  <c r="BE129" i="13"/>
  <c r="BE137" i="13"/>
  <c r="BE163" i="13"/>
  <c r="BE166" i="13"/>
  <c r="BE169" i="13"/>
  <c r="BE173" i="13"/>
  <c r="BE191" i="13"/>
  <c r="BE199" i="13"/>
  <c r="BE201" i="13"/>
  <c r="BE221" i="13"/>
  <c r="BE225" i="13"/>
  <c r="BE238" i="13"/>
  <c r="BE244" i="13"/>
  <c r="E50" i="14"/>
  <c r="BE95" i="14"/>
  <c r="BE97" i="14"/>
  <c r="BE99" i="14"/>
  <c r="BE101" i="14"/>
  <c r="BE107" i="14"/>
  <c r="BE116" i="14"/>
  <c r="BE120" i="14"/>
  <c r="BE124" i="14"/>
  <c r="BE125" i="14"/>
  <c r="BE129" i="14"/>
  <c r="BE141" i="14"/>
  <c r="BE145" i="14"/>
  <c r="BE156" i="14"/>
  <c r="BE161" i="14"/>
  <c r="BE165" i="14"/>
  <c r="BE169" i="14"/>
  <c r="BE175" i="14"/>
  <c r="BE181" i="14"/>
  <c r="BE185" i="14"/>
  <c r="BE186" i="14"/>
  <c r="BE104" i="15"/>
  <c r="BE138" i="15"/>
  <c r="BE88" i="16"/>
  <c r="BE91" i="16"/>
  <c r="E48" i="17"/>
  <c r="BE91" i="17"/>
  <c r="BE95" i="17"/>
  <c r="BE97" i="17"/>
  <c r="BE117" i="17"/>
  <c r="J34" i="2"/>
  <c r="AW56" i="1" s="1"/>
  <c r="F35" i="15"/>
  <c r="BB70" i="1" s="1"/>
  <c r="F38" i="13"/>
  <c r="BC68" i="1" s="1"/>
  <c r="F37" i="17"/>
  <c r="BD72" i="1" s="1"/>
  <c r="F35" i="17"/>
  <c r="BB72" i="1" s="1"/>
  <c r="J36" i="3"/>
  <c r="AW57" i="1"/>
  <c r="F37" i="14"/>
  <c r="BB69" i="1" s="1"/>
  <c r="F37" i="3"/>
  <c r="BB57" i="1" s="1"/>
  <c r="F37" i="2"/>
  <c r="BD56" i="1" s="1"/>
  <c r="F39" i="6"/>
  <c r="BD60" i="1"/>
  <c r="J36" i="14"/>
  <c r="AW69" i="1" s="1"/>
  <c r="F36" i="7"/>
  <c r="BA61" i="1" s="1"/>
  <c r="J36" i="9"/>
  <c r="AW64" i="1" s="1"/>
  <c r="AS54" i="1"/>
  <c r="F37" i="9"/>
  <c r="BB64" i="1"/>
  <c r="J36" i="6"/>
  <c r="AW60" i="1"/>
  <c r="F36" i="14"/>
  <c r="BA69" i="1" s="1"/>
  <c r="F34" i="15"/>
  <c r="BA70" i="1" s="1"/>
  <c r="F37" i="13"/>
  <c r="BB68" i="1"/>
  <c r="J36" i="5"/>
  <c r="AW59" i="1"/>
  <c r="F36" i="2"/>
  <c r="BC56" i="1" s="1"/>
  <c r="F39" i="5"/>
  <c r="BD59" i="1"/>
  <c r="F35" i="2"/>
  <c r="BB56" i="1"/>
  <c r="F36" i="12"/>
  <c r="BA67" i="1" s="1"/>
  <c r="F35" i="8"/>
  <c r="BB63" i="1" s="1"/>
  <c r="F38" i="5"/>
  <c r="BC59" i="1"/>
  <c r="F37" i="12"/>
  <c r="BB67" i="1" s="1"/>
  <c r="F36" i="3"/>
  <c r="BA57" i="1"/>
  <c r="J34" i="15"/>
  <c r="AW70" i="1" s="1"/>
  <c r="F37" i="15"/>
  <c r="BD70" i="1" s="1"/>
  <c r="F36" i="16"/>
  <c r="BC71" i="1" s="1"/>
  <c r="F37" i="7"/>
  <c r="BB61" i="1" s="1"/>
  <c r="F39" i="12"/>
  <c r="BD67" i="1" s="1"/>
  <c r="F37" i="8"/>
  <c r="BD63" i="1" s="1"/>
  <c r="J34" i="8"/>
  <c r="AW63" i="1"/>
  <c r="F36" i="4"/>
  <c r="BA58" i="1"/>
  <c r="F36" i="8"/>
  <c r="BC63" i="1" s="1"/>
  <c r="J36" i="12"/>
  <c r="AW67" i="1" s="1"/>
  <c r="F34" i="16"/>
  <c r="BA71" i="1" s="1"/>
  <c r="F38" i="4"/>
  <c r="BC58" i="1"/>
  <c r="F38" i="11"/>
  <c r="BC66" i="1" s="1"/>
  <c r="F38" i="9"/>
  <c r="BC64" i="1" s="1"/>
  <c r="F37" i="6"/>
  <c r="BB60" i="1"/>
  <c r="J34" i="16"/>
  <c r="AW71" i="1" s="1"/>
  <c r="F38" i="10"/>
  <c r="BC65" i="1" s="1"/>
  <c r="J36" i="7"/>
  <c r="AW61" i="1" s="1"/>
  <c r="F37" i="16"/>
  <c r="BD71" i="1"/>
  <c r="J36" i="4"/>
  <c r="AW58" i="1"/>
  <c r="F37" i="11"/>
  <c r="BB66" i="1" s="1"/>
  <c r="F39" i="3"/>
  <c r="BD57" i="1" s="1"/>
  <c r="F38" i="7"/>
  <c r="BC61" i="1" s="1"/>
  <c r="F39" i="7"/>
  <c r="BD61" i="1" s="1"/>
  <c r="F38" i="6"/>
  <c r="BC60" i="1" s="1"/>
  <c r="F38" i="3"/>
  <c r="BC57" i="1" s="1"/>
  <c r="J36" i="13"/>
  <c r="AW68" i="1"/>
  <c r="F39" i="11"/>
  <c r="BD66" i="1"/>
  <c r="F34" i="2"/>
  <c r="BA56" i="1" s="1"/>
  <c r="F36" i="6"/>
  <c r="BA60" i="1" s="1"/>
  <c r="F36" i="5"/>
  <c r="BA59" i="1"/>
  <c r="J36" i="10"/>
  <c r="AW65" i="1"/>
  <c r="F34" i="8"/>
  <c r="BA63" i="1" s="1"/>
  <c r="F39" i="13"/>
  <c r="BD68" i="1" s="1"/>
  <c r="F37" i="4"/>
  <c r="BB58" i="1"/>
  <c r="F35" i="16"/>
  <c r="BB71" i="1"/>
  <c r="F39" i="4"/>
  <c r="BD58" i="1" s="1"/>
  <c r="J36" i="11"/>
  <c r="AW66" i="1" s="1"/>
  <c r="F37" i="5"/>
  <c r="BB59" i="1"/>
  <c r="F38" i="12"/>
  <c r="BC67" i="1" s="1"/>
  <c r="F39" i="10"/>
  <c r="BD65" i="1" s="1"/>
  <c r="F38" i="14"/>
  <c r="BC69" i="1" s="1"/>
  <c r="F36" i="11"/>
  <c r="BA66" i="1"/>
  <c r="F36" i="9"/>
  <c r="BA64" i="1"/>
  <c r="F39" i="14"/>
  <c r="BD69" i="1" s="1"/>
  <c r="F36" i="17"/>
  <c r="BC72" i="1" s="1"/>
  <c r="F36" i="10"/>
  <c r="BA65" i="1"/>
  <c r="F37" i="10"/>
  <c r="BB65" i="1"/>
  <c r="F39" i="9"/>
  <c r="BD64" i="1" s="1"/>
  <c r="F36" i="13"/>
  <c r="BA68" i="1" s="1"/>
  <c r="F36" i="15"/>
  <c r="BC70" i="1" s="1"/>
  <c r="F34" i="17"/>
  <c r="BA72" i="1" s="1"/>
  <c r="R96" i="4" l="1"/>
  <c r="R95" i="4" s="1"/>
  <c r="R93" i="13"/>
  <c r="P143" i="12"/>
  <c r="P100" i="12"/>
  <c r="R778" i="8"/>
  <c r="T105" i="7"/>
  <c r="T104" i="7"/>
  <c r="T90" i="6"/>
  <c r="BK92" i="5"/>
  <c r="J92" i="5" s="1"/>
  <c r="J63" i="5" s="1"/>
  <c r="R87" i="15"/>
  <c r="R86" i="15" s="1"/>
  <c r="T87" i="17"/>
  <c r="T86" i="17" s="1"/>
  <c r="P93" i="13"/>
  <c r="AU68" i="1"/>
  <c r="P92" i="5"/>
  <c r="AU59" i="1"/>
  <c r="T95" i="10"/>
  <c r="T271" i="2"/>
  <c r="T93" i="13"/>
  <c r="P271" i="2"/>
  <c r="P100" i="2" s="1"/>
  <c r="AU56" i="1" s="1"/>
  <c r="R100" i="12"/>
  <c r="T92" i="5"/>
  <c r="BK87" i="3"/>
  <c r="J87" i="3"/>
  <c r="T97" i="11"/>
  <c r="T778" i="8"/>
  <c r="P97" i="11"/>
  <c r="AU66" i="1"/>
  <c r="T90" i="14"/>
  <c r="R271" i="2"/>
  <c r="P111" i="8"/>
  <c r="BK271" i="2"/>
  <c r="J271" i="2"/>
  <c r="J66" i="2"/>
  <c r="T100" i="9"/>
  <c r="BK96" i="4"/>
  <c r="J96" i="4" s="1"/>
  <c r="J64" i="4" s="1"/>
  <c r="P100" i="9"/>
  <c r="AU64" i="1"/>
  <c r="P96" i="4"/>
  <c r="P95" i="4" s="1"/>
  <c r="AU58" i="1" s="1"/>
  <c r="T101" i="2"/>
  <c r="T100" i="2" s="1"/>
  <c r="T111" i="8"/>
  <c r="T110" i="8" s="1"/>
  <c r="R143" i="12"/>
  <c r="R97" i="11"/>
  <c r="P778" i="8"/>
  <c r="R111" i="8"/>
  <c r="R110" i="8"/>
  <c r="P87" i="15"/>
  <c r="P86" i="15"/>
  <c r="AU70" i="1" s="1"/>
  <c r="T96" i="4"/>
  <c r="T95" i="4"/>
  <c r="R105" i="7"/>
  <c r="R104" i="7" s="1"/>
  <c r="T100" i="12"/>
  <c r="T99" i="12" s="1"/>
  <c r="R100" i="9"/>
  <c r="P105" i="7"/>
  <c r="P104" i="7"/>
  <c r="AU61" i="1"/>
  <c r="R101" i="2"/>
  <c r="R100" i="2" s="1"/>
  <c r="P87" i="17"/>
  <c r="P86" i="17" s="1"/>
  <c r="AU72" i="1" s="1"/>
  <c r="P90" i="6"/>
  <c r="AU60" i="1"/>
  <c r="T87" i="15"/>
  <c r="T86" i="15"/>
  <c r="P95" i="10"/>
  <c r="AU65" i="1"/>
  <c r="P101" i="2"/>
  <c r="R90" i="14"/>
  <c r="BK90" i="6"/>
  <c r="J90" i="6"/>
  <c r="J32" i="6" s="1"/>
  <c r="AG60" i="1" s="1"/>
  <c r="R92" i="5"/>
  <c r="BK101" i="2"/>
  <c r="BK100" i="2" s="1"/>
  <c r="J100" i="2" s="1"/>
  <c r="J59" i="2" s="1"/>
  <c r="J88" i="3"/>
  <c r="J64" i="3"/>
  <c r="J93" i="5"/>
  <c r="J64" i="5"/>
  <c r="BK100" i="12"/>
  <c r="BK87" i="15"/>
  <c r="J87" i="15" s="1"/>
  <c r="J60" i="15" s="1"/>
  <c r="J272" i="2"/>
  <c r="J67" i="2"/>
  <c r="J97" i="4"/>
  <c r="J65" i="4"/>
  <c r="BK105" i="7"/>
  <c r="J105" i="7" s="1"/>
  <c r="J64" i="7" s="1"/>
  <c r="BK778" i="8"/>
  <c r="J778" i="8" s="1"/>
  <c r="J70" i="8" s="1"/>
  <c r="BK95" i="10"/>
  <c r="J95" i="10" s="1"/>
  <c r="J32" i="10" s="1"/>
  <c r="AG65" i="1" s="1"/>
  <c r="J91" i="6"/>
  <c r="J64" i="6" s="1"/>
  <c r="BK143" i="12"/>
  <c r="J143" i="12"/>
  <c r="J70" i="12" s="1"/>
  <c r="BK93" i="13"/>
  <c r="J93" i="13"/>
  <c r="BK90" i="14"/>
  <c r="J90" i="14" s="1"/>
  <c r="J32" i="14" s="1"/>
  <c r="AG69" i="1" s="1"/>
  <c r="BK111" i="8"/>
  <c r="BK110" i="8"/>
  <c r="J110" i="8"/>
  <c r="BK100" i="9"/>
  <c r="J100" i="9"/>
  <c r="BK97" i="11"/>
  <c r="J97" i="11" s="1"/>
  <c r="J32" i="11" s="1"/>
  <c r="AG66" i="1" s="1"/>
  <c r="BK80" i="16"/>
  <c r="J80" i="16" s="1"/>
  <c r="J30" i="16" s="1"/>
  <c r="F35" i="7"/>
  <c r="AZ61" i="1" s="1"/>
  <c r="J35" i="9"/>
  <c r="AV64" i="1"/>
  <c r="AT64" i="1" s="1"/>
  <c r="F35" i="3"/>
  <c r="AZ57" i="1" s="1"/>
  <c r="F35" i="14"/>
  <c r="AZ69" i="1"/>
  <c r="F35" i="4"/>
  <c r="AZ58" i="1"/>
  <c r="F33" i="2"/>
  <c r="AZ56" i="1" s="1"/>
  <c r="J35" i="14"/>
  <c r="AV69" i="1" s="1"/>
  <c r="AT69" i="1" s="1"/>
  <c r="F33" i="15"/>
  <c r="AZ70" i="1" s="1"/>
  <c r="J32" i="3"/>
  <c r="AG57" i="1"/>
  <c r="J30" i="8"/>
  <c r="AG63" i="1" s="1"/>
  <c r="J35" i="6"/>
  <c r="AV60" i="1" s="1"/>
  <c r="AT60" i="1" s="1"/>
  <c r="BA55" i="1"/>
  <c r="AW55" i="1" s="1"/>
  <c r="J32" i="9"/>
  <c r="AG64" i="1"/>
  <c r="F35" i="11"/>
  <c r="AZ66" i="1"/>
  <c r="BC62" i="1"/>
  <c r="AY62" i="1" s="1"/>
  <c r="J32" i="13"/>
  <c r="AG68" i="1" s="1"/>
  <c r="J35" i="3"/>
  <c r="AV57" i="1"/>
  <c r="AT57" i="1" s="1"/>
  <c r="BB62" i="1"/>
  <c r="AX62" i="1" s="1"/>
  <c r="J35" i="12"/>
  <c r="AV67" i="1" s="1"/>
  <c r="AT67" i="1" s="1"/>
  <c r="F33" i="8"/>
  <c r="AZ63" i="1" s="1"/>
  <c r="F35" i="13"/>
  <c r="AZ68" i="1"/>
  <c r="J35" i="13"/>
  <c r="AV68" i="1" s="1"/>
  <c r="AT68" i="1" s="1"/>
  <c r="J35" i="4"/>
  <c r="AV58" i="1" s="1"/>
  <c r="AT58" i="1" s="1"/>
  <c r="F35" i="10"/>
  <c r="AZ65" i="1" s="1"/>
  <c r="J35" i="7"/>
  <c r="AV61" i="1" s="1"/>
  <c r="AT61" i="1" s="1"/>
  <c r="BB55" i="1"/>
  <c r="J35" i="11"/>
  <c r="AV66" i="1"/>
  <c r="AT66" i="1"/>
  <c r="J33" i="8"/>
  <c r="AV63" i="1" s="1"/>
  <c r="AT63" i="1" s="1"/>
  <c r="BD62" i="1"/>
  <c r="BC55" i="1"/>
  <c r="F35" i="5"/>
  <c r="AZ59" i="1"/>
  <c r="F35" i="9"/>
  <c r="AZ64" i="1" s="1"/>
  <c r="BD55" i="1"/>
  <c r="J35" i="5"/>
  <c r="AV59" i="1" s="1"/>
  <c r="AT59" i="1" s="1"/>
  <c r="J33" i="16"/>
  <c r="AV71" i="1" s="1"/>
  <c r="AT71" i="1" s="1"/>
  <c r="J35" i="10"/>
  <c r="AV65" i="1"/>
  <c r="AT65" i="1"/>
  <c r="F35" i="12"/>
  <c r="AZ67" i="1" s="1"/>
  <c r="J33" i="15"/>
  <c r="AV70" i="1" s="1"/>
  <c r="AT70" i="1" s="1"/>
  <c r="F35" i="6"/>
  <c r="AZ60" i="1"/>
  <c r="F33" i="16"/>
  <c r="AZ71" i="1" s="1"/>
  <c r="BA62" i="1"/>
  <c r="AW62" i="1" s="1"/>
  <c r="J33" i="2"/>
  <c r="AV56" i="1" s="1"/>
  <c r="AT56" i="1" s="1"/>
  <c r="AN69" i="1" l="1"/>
  <c r="BD54" i="1"/>
  <c r="W33" i="1" s="1"/>
  <c r="AG71" i="1"/>
  <c r="P99" i="12"/>
  <c r="AU67" i="1"/>
  <c r="P110" i="8"/>
  <c r="AU63" i="1" s="1"/>
  <c r="AU62" i="1" s="1"/>
  <c r="AU54" i="1" s="1"/>
  <c r="R99" i="12"/>
  <c r="BK99" i="12"/>
  <c r="J99" i="12"/>
  <c r="J32" i="12" s="1"/>
  <c r="AG67" i="1" s="1"/>
  <c r="AN67" i="1" s="1"/>
  <c r="J41" i="9"/>
  <c r="J41" i="11"/>
  <c r="J41" i="3"/>
  <c r="J41" i="13"/>
  <c r="J39" i="16"/>
  <c r="J41" i="6"/>
  <c r="J39" i="8"/>
  <c r="J41" i="14"/>
  <c r="J41" i="10"/>
  <c r="J63" i="14"/>
  <c r="J59" i="16"/>
  <c r="J101" i="2"/>
  <c r="J60" i="2" s="1"/>
  <c r="J63" i="3"/>
  <c r="J59" i="8"/>
  <c r="J63" i="9"/>
  <c r="J63" i="10"/>
  <c r="BK95" i="4"/>
  <c r="J95" i="4"/>
  <c r="J111" i="8"/>
  <c r="J60" i="8" s="1"/>
  <c r="J100" i="12"/>
  <c r="J64" i="12" s="1"/>
  <c r="BK104" i="7"/>
  <c r="J104" i="7" s="1"/>
  <c r="J32" i="7" s="1"/>
  <c r="AG61" i="1" s="1"/>
  <c r="AN61" i="1" s="1"/>
  <c r="J63" i="11"/>
  <c r="BK86" i="15"/>
  <c r="J86" i="15" s="1"/>
  <c r="J30" i="15" s="1"/>
  <c r="J63" i="6"/>
  <c r="J63" i="13"/>
  <c r="AN65" i="1"/>
  <c r="AN71" i="1"/>
  <c r="AN66" i="1"/>
  <c r="AN57" i="1"/>
  <c r="AN60" i="1"/>
  <c r="AN63" i="1"/>
  <c r="AN64" i="1"/>
  <c r="AN68" i="1"/>
  <c r="AZ55" i="1"/>
  <c r="AV55" i="1" s="1"/>
  <c r="AT55" i="1" s="1"/>
  <c r="J30" i="2"/>
  <c r="AG56" i="1"/>
  <c r="AN56" i="1" s="1"/>
  <c r="AZ62" i="1"/>
  <c r="AV62" i="1" s="1"/>
  <c r="AT62" i="1" s="1"/>
  <c r="J32" i="5"/>
  <c r="AG59" i="1" s="1"/>
  <c r="AN59" i="1" s="1"/>
  <c r="J32" i="4"/>
  <c r="AG58" i="1" s="1"/>
  <c r="AN58" i="1" s="1"/>
  <c r="BC54" i="1"/>
  <c r="AY54" i="1" s="1"/>
  <c r="BA54" i="1"/>
  <c r="W30" i="1" s="1"/>
  <c r="AX55" i="1"/>
  <c r="BB54" i="1"/>
  <c r="W31" i="1" s="1"/>
  <c r="AU55" i="1"/>
  <c r="AY55" i="1"/>
  <c r="I111" i="17" l="1"/>
  <c r="J111" i="17" s="1"/>
  <c r="BE111" i="17" s="1"/>
  <c r="I102" i="17"/>
  <c r="BK102" i="17" s="1"/>
  <c r="BK101" i="17" s="1"/>
  <c r="I107" i="17"/>
  <c r="J107" i="17" s="1"/>
  <c r="BE107" i="17" s="1"/>
  <c r="AG70" i="1"/>
  <c r="AN70" i="1" s="1"/>
  <c r="I114" i="17"/>
  <c r="J114" i="17" s="1"/>
  <c r="BE114" i="17" s="1"/>
  <c r="J63" i="12"/>
  <c r="J39" i="15"/>
  <c r="J41" i="7"/>
  <c r="J59" i="15"/>
  <c r="J63" i="4"/>
  <c r="J41" i="12"/>
  <c r="J41" i="4"/>
  <c r="J41" i="5"/>
  <c r="J63" i="7"/>
  <c r="J39" i="2"/>
  <c r="AX54" i="1"/>
  <c r="AW54" i="1"/>
  <c r="AK30" i="1" s="1"/>
  <c r="AG55" i="1"/>
  <c r="AN55" i="1"/>
  <c r="W32" i="1"/>
  <c r="AG62" i="1"/>
  <c r="AN62" i="1" s="1"/>
  <c r="BK114" i="17" l="1"/>
  <c r="BK113" i="17" s="1"/>
  <c r="J113" i="17" s="1"/>
  <c r="J65" i="17" s="1"/>
  <c r="BK111" i="17"/>
  <c r="BK110" i="17" s="1"/>
  <c r="J110" i="17" s="1"/>
  <c r="J64" i="17" s="1"/>
  <c r="BK107" i="17"/>
  <c r="BK104" i="17" s="1"/>
  <c r="J104" i="17" s="1"/>
  <c r="J63" i="17" s="1"/>
  <c r="J102" i="17"/>
  <c r="BE102" i="17" s="1"/>
  <c r="J33" i="17" s="1"/>
  <c r="AV72" i="1" s="1"/>
  <c r="AT72" i="1" s="1"/>
  <c r="J101" i="17"/>
  <c r="J62" i="17" s="1"/>
  <c r="BK87" i="17" l="1"/>
  <c r="J87" i="17" s="1"/>
  <c r="J60" i="17" s="1"/>
  <c r="F33" i="17"/>
  <c r="AZ72" i="1" s="1"/>
  <c r="AZ54" i="1" s="1"/>
  <c r="AV54" i="1" s="1"/>
  <c r="AK29" i="1" s="1"/>
  <c r="BK86" i="17" l="1"/>
  <c r="J86" i="17" s="1"/>
  <c r="J59" i="17" s="1"/>
  <c r="W29" i="1"/>
  <c r="AT54" i="1"/>
  <c r="J30" i="17" l="1"/>
  <c r="AG72" i="1" s="1"/>
  <c r="J39" i="17" l="1"/>
  <c r="AN72" i="1"/>
  <c r="AG54" i="1"/>
  <c r="AK26" i="1" l="1"/>
  <c r="AK35" i="1" s="1"/>
  <c r="AN54" i="1"/>
</calcChain>
</file>

<file path=xl/sharedStrings.xml><?xml version="1.0" encoding="utf-8"?>
<sst xmlns="http://schemas.openxmlformats.org/spreadsheetml/2006/main" count="41959" uniqueCount="6231">
  <si>
    <t>Export Komplet</t>
  </si>
  <si>
    <t>VZ</t>
  </si>
  <si>
    <t>2.0</t>
  </si>
  <si>
    <t>ZAMOK</t>
  </si>
  <si>
    <t>False</t>
  </si>
  <si>
    <t>{95bb529f-e0f4-4065-9f71-1403e53f3805}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</si>
  <si>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</si>
  <si>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</si>
  <si>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</si>
  <si>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</si>
  <si>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</si>
  <si>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</si>
  <si>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</si>
  <si>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</si>
  <si>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4188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</si>
  <si>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</si>
  <si>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</si>
  <si>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J. A. Komenského - půdní vestavba</t>
  </si>
  <si>
    <t>KSO:</t>
  </si>
  <si>
    <t/>
  </si>
  <si>
    <t>CC-CZ:</t>
  </si>
  <si>
    <t>Místo:</t>
  </si>
  <si>
    <t>U Dělnického cvičiště 1100/1, 169 00 Praha 6</t>
  </si>
  <si>
    <t>Datum:</t>
  </si>
  <si>
    <t>20. 12. 2020</t>
  </si>
  <si>
    <t>Zadavatel:</t>
  </si>
  <si>
    <t>IČ:</t>
  </si>
  <si>
    <t>MČ.Praha 6, Odbor Školství</t>
  </si>
  <si>
    <t>DIČ:</t>
  </si>
  <si>
    <t>Uchazeč:</t>
  </si>
  <si>
    <t>Vyplň údaj</t>
  </si>
  <si>
    <t>Projektant:</t>
  </si>
  <si>
    <t>26760312</t>
  </si>
  <si>
    <t>D-PLUS PROJEKTOVÁ A INŽENÝRSKÁ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</si>
  <si>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</si>
  <si>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</si>
  <si>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</si>
  <si>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</si>
  <si>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</si>
  <si>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</si>
  <si>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</si>
  <si>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</si>
  <si>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</si>
  <si>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</si>
  <si>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</si>
  <si>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</si>
  <si>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</si>
  <si>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</si>
  <si>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</si>
  <si>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</si>
  <si>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</si>
  <si>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</si>
  <si>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</si>
  <si>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</si>
  <si>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</si>
  <si>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</si>
  <si>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</si>
  <si>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</si>
  <si>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</si>
  <si>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</si>
  <si>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</si>
  <si>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</si>
  <si>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</si>
  <si>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</si>
  <si>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</si>
  <si>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</si>
  <si>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</si>
  <si>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</si>
  <si>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</si>
  <si>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</si>
  <si>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</si>
  <si>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</si>
  <si>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</si>
  <si>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</si>
  <si>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</si>
  <si>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</si>
  <si>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</si>
  <si>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</si>
  <si>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Jídelna</t>
  </si>
  <si>
    <t>STA</t>
  </si>
  <si>
    <t>1</t>
  </si>
  <si>
    <t>{dc44ebad-a4a0-447a-85e1-9becae2b165f}</t>
  </si>
  <si>
    <t>2</t>
  </si>
  <si>
    <t>/</t>
  </si>
  <si>
    <t>Soupis</t>
  </si>
  <si>
    <t>###NOINSERT###</t>
  </si>
  <si>
    <t>SO 01.4.3.</t>
  </si>
  <si>
    <t>VZT a chlazení</t>
  </si>
  <si>
    <t>{106004ee-9e4e-4588-8cfc-5404d33e7cc1}</t>
  </si>
  <si>
    <t>SO 01.4.5.</t>
  </si>
  <si>
    <t>ZTI</t>
  </si>
  <si>
    <t>{51a6d423-2579-49d5-9c2c-c8b629621784}</t>
  </si>
  <si>
    <t>SO 01.4.7.</t>
  </si>
  <si>
    <t>Silnoproud</t>
  </si>
  <si>
    <t>{402b7c22-6c06-40fc-9194-3f3c4fcee5ef}</t>
  </si>
  <si>
    <t>SO 01.4.8.</t>
  </si>
  <si>
    <t>Slaboproud</t>
  </si>
  <si>
    <t>{9b7e69fe-e2e9-4508-b3fc-51327e6f29f3}</t>
  </si>
  <si>
    <t>SO 01.4.9</t>
  </si>
  <si>
    <t>Gastro</t>
  </si>
  <si>
    <t>{8a9266b2-b7f8-4fcd-8b41-3fe708a1203e}</t>
  </si>
  <si>
    <t>SO 02</t>
  </si>
  <si>
    <t>Půdní vestavba</t>
  </si>
  <si>
    <t>{75fe87dc-e92f-4d16-8e9f-029b6faa2558}</t>
  </si>
  <si>
    <t>SO 02.4.1.</t>
  </si>
  <si>
    <t>ÚT</t>
  </si>
  <si>
    <t>{c8fbc08c-d1bb-467c-aaf1-0fc7697f3d8b}</t>
  </si>
  <si>
    <t>SO 02.4.3.</t>
  </si>
  <si>
    <t>{016cc5ef-117c-42df-98f5-8b9e65b180ce}</t>
  </si>
  <si>
    <t>SO 02.4.4.</t>
  </si>
  <si>
    <t>MaR</t>
  </si>
  <si>
    <t>{18c7512e-38b4-4550-bdbb-79d7cdd06806}</t>
  </si>
  <si>
    <t>SO 02.4.5.</t>
  </si>
  <si>
    <t>{a3a0c28f-0b22-4b99-9533-7b54a0f555a2}</t>
  </si>
  <si>
    <t>SO 02.4.7.</t>
  </si>
  <si>
    <t>{137a7719-bd8d-437d-bb93-c465e1d13cf6}</t>
  </si>
  <si>
    <t>SO 02.4.8.</t>
  </si>
  <si>
    <t>{fb3e8a4c-bec0-4540-bf04-f0f1993d044a}</t>
  </si>
  <si>
    <t>SO 03</t>
  </si>
  <si>
    <t>Komunikace a zpevněné plochy</t>
  </si>
  <si>
    <t>{8013915c-0e82-4e66-9e6c-d0105842205a}</t>
  </si>
  <si>
    <t>SO 05</t>
  </si>
  <si>
    <t>Přeložka horkovodu</t>
  </si>
  <si>
    <t>{5d0b49db-188f-4318-9fa0-02851b5643af}</t>
  </si>
  <si>
    <t>VRN</t>
  </si>
  <si>
    <t>VON</t>
  </si>
  <si>
    <t>{22f73704-7b6b-4961-8a9e-fe077f9f8f06}</t>
  </si>
  <si>
    <t>KRYCÍ LIST SOUPISU PRACÍ</t>
  </si>
  <si>
    <t>Objekt:</t>
  </si>
  <si>
    <t>SO 01 - Jídelna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</si>
  <si>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</si>
  <si>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</si>
  <si>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</si>
  <si>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</si>
  <si>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</si>
  <si>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</si>
  <si>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</si>
  <si>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</si>
  <si>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</si>
  <si>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</si>
  <si>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</si>
  <si>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</si>
  <si>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</si>
  <si>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</si>
  <si>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</si>
  <si>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</si>
  <si>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</si>
  <si>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</si>
  <si>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</si>
  <si>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</si>
  <si>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</si>
  <si>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</si>
  <si>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</si>
  <si>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</si>
  <si>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</si>
  <si>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</si>
  <si>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</si>
  <si>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</si>
  <si>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</si>
  <si>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</si>
  <si>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</si>
  <si>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</si>
  <si>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</si>
  <si>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</si>
  <si>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</si>
  <si>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</si>
  <si>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</si>
  <si>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</si>
  <si>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</si>
  <si>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</si>
  <si>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</si>
  <si>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</si>
  <si>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</si>
  <si>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</si>
  <si>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317168055</t>
  </si>
  <si>
    <t>Překlady keramické vysoké osazené do maltového lože, šířky překladu 70 mm výšky 238 mm, délky 2000 mm</t>
  </si>
  <si>
    <t>kus</t>
  </si>
  <si>
    <t>CS ÚRS 2021 01</t>
  </si>
  <si>
    <t>4</t>
  </si>
  <si>
    <t>-2117556874</t>
  </si>
  <si>
    <t>VV</t>
  </si>
  <si>
    <t>8*4</t>
  </si>
  <si>
    <t>Součet</t>
  </si>
  <si>
    <t>317234410</t>
  </si>
  <si>
    <t>Zazdívka po bouracích pracech cihlami pálenými na maltu cementovou</t>
  </si>
  <si>
    <t>m3</t>
  </si>
  <si>
    <t>-1930456947</t>
  </si>
  <si>
    <t>1,3*2,8*0,6"jídelna</t>
  </si>
  <si>
    <t>317941121</t>
  </si>
  <si>
    <t>Osazování ocelových válcovaných nosníků na zdivu I nebo IE nebo U nebo UE nebo L do č. 12 nebo výšky do 120 mm</t>
  </si>
  <si>
    <t>t</t>
  </si>
  <si>
    <t>391274472</t>
  </si>
  <si>
    <t>M</t>
  </si>
  <si>
    <t>13010714</t>
  </si>
  <si>
    <t>ocel profilová IPN 120 jakost 11 375</t>
  </si>
  <si>
    <t>8</t>
  </si>
  <si>
    <t>1058011056</t>
  </si>
  <si>
    <t>0,025"2x I 120 dl. 1125 ...............24,975 kg</t>
  </si>
  <si>
    <t>0,1698 "1.PP</t>
  </si>
  <si>
    <t>5</t>
  </si>
  <si>
    <t>317941123</t>
  </si>
  <si>
    <t>Osazování ocelových válcovaných nosníků na zdivu I nebo IE nebo U nebo UE nebo L č. 14 až 22 nebo výšky do 220 mm</t>
  </si>
  <si>
    <t>957007402</t>
  </si>
  <si>
    <t>6</t>
  </si>
  <si>
    <t>13010716</t>
  </si>
  <si>
    <t>ocel profilová IPN 140 jakost 11 375</t>
  </si>
  <si>
    <t>1705531244</t>
  </si>
  <si>
    <t>7</t>
  </si>
  <si>
    <t>13010720</t>
  </si>
  <si>
    <t>ocel profilová IPN 180 jakost 11 375</t>
  </si>
  <si>
    <t>-1700722303</t>
  </si>
  <si>
    <t>13010722</t>
  </si>
  <si>
    <t>ocel profilová IPN 200 jakost 11 375</t>
  </si>
  <si>
    <t>1849820695</t>
  </si>
  <si>
    <t>9</t>
  </si>
  <si>
    <t>342244111</t>
  </si>
  <si>
    <t>Příčky jednoduché z cihel děrovaných klasických spojených na pero a drážku na maltu M5, pevnost cihel do P15, tl. příčky 115 mm</t>
  </si>
  <si>
    <t>m2</t>
  </si>
  <si>
    <t>1397542235</t>
  </si>
  <si>
    <t>0,75*3,4+0,7*2,3+1,3*3,4</t>
  </si>
  <si>
    <t>6,5*3,6-(1,6)</t>
  </si>
  <si>
    <t>10</t>
  </si>
  <si>
    <t>342244121</t>
  </si>
  <si>
    <t>Příčky jednoduché z cihel děrovaných klasických spojených na pero a drážku na maltu M5, pevnost cihel do P15, tl. příčky 140 mm</t>
  </si>
  <si>
    <t>1417651325</t>
  </si>
  <si>
    <t>0,71*3,1+1,6*3,4+1,15*3,4+4,25*3,2+1,65*3,4+1,5*3,4</t>
  </si>
  <si>
    <t>-0,9*2*2</t>
  </si>
  <si>
    <t>11</t>
  </si>
  <si>
    <t>346244361</t>
  </si>
  <si>
    <t>Zazdívka rýh, potrubí, nik (výklenků) nebo kapes z pálených cihel na maltu tl. 65 mm</t>
  </si>
  <si>
    <t>-844162737</t>
  </si>
  <si>
    <t>"Nika pro VZT potrubí - m.č. 1.22 - interiér" 7,5*0,3</t>
  </si>
  <si>
    <t>"Vyvedení VZT nad střechu - prostup" 1,0*0,3</t>
  </si>
  <si>
    <t>12</t>
  </si>
  <si>
    <t>346481111</t>
  </si>
  <si>
    <t>Zaplentování rýh, potrubí, válcovaných nosníků, výklenků nebo nik jakéhokoliv tvaru, na maltu ve stěnách nebo před stěnami rabicovým pletivem</t>
  </si>
  <si>
    <t>-360720602</t>
  </si>
  <si>
    <t>3,2*(0,5+0,6+0,5)</t>
  </si>
  <si>
    <t>2,1*(0,5+0,6+0,5)</t>
  </si>
  <si>
    <t>3,6*(0,5+0,4+0,5)</t>
  </si>
  <si>
    <t>2,9*(0,5+0,6+0,5)</t>
  </si>
  <si>
    <t>1,5*(0,5+0,2+0,5)</t>
  </si>
  <si>
    <t>Úpravy povrchů, podlahy a osazování výplní</t>
  </si>
  <si>
    <t>13</t>
  </si>
  <si>
    <t>611325422</t>
  </si>
  <si>
    <t>Oprava vápenocementové omítky vnitřních ploch štukové dvouvrstvé, tloušťky do 20 mm a tloušťky štuku do 3 mm stropů, v rozsahu opravované plochy přes 10 do 30%</t>
  </si>
  <si>
    <t>1584953936</t>
  </si>
  <si>
    <t>16,0+5,1+73,4+3,1+5,4+15,2+12,2+13,0+9,9+10,1+11,2+9,4+1,0+2,4+3,9+6,2</t>
  </si>
  <si>
    <t>14</t>
  </si>
  <si>
    <t>612325422</t>
  </si>
  <si>
    <t>Oprava vápenocementové omítky vnitřních ploch štukové dvouvrstvé, tloušťky do 20 mm a tloušťky štuku do 3 mm stěn, v rozsahu opravované plochy přes 10 do 30%</t>
  </si>
  <si>
    <t>-950002852</t>
  </si>
  <si>
    <t>(20,3+9,6+8,2+5,2+14,1+47,2+7,6+9,3+16,4+14,8+20,6+13,9+13,2+18,4+16,25+4,1+6,6+8,0+62,1+42,9+3,5+49,2+11,0)*4,1</t>
  </si>
  <si>
    <t>612131100</t>
  </si>
  <si>
    <t>Podkladní a spojovací vrstva vnitřních omítaných ploch vápenný postřik nanášený ručně celoplošně stěn</t>
  </si>
  <si>
    <t>1775630783</t>
  </si>
  <si>
    <t>"Nika pro rozvaděč - m.č. 1.30" (1,6+0,3*2)*4,1</t>
  </si>
  <si>
    <t>"Pod obklady"</t>
  </si>
  <si>
    <t>"Kuchyň" (8,1+16,1+20,6+18,3+13,2+16,3+47,2+25,5+7,6+4,1)*2,1</t>
  </si>
  <si>
    <t>"M.č. 1.23-1.24" (8,2+5,3)*2,1</t>
  </si>
  <si>
    <t>"Jídelna" (2,6+2,9+1,2)*1,4</t>
  </si>
  <si>
    <t>16</t>
  </si>
  <si>
    <t>319201321</t>
  </si>
  <si>
    <t>Vyrovnání nerovného povrchu vnitřního i vnějšího zdiva bez odsekání vadných cihel, maltou (s dodáním hmot) tl. do 30 mm</t>
  </si>
  <si>
    <t>2019461637</t>
  </si>
  <si>
    <t>"M.č. 1.25c - vyrovnání stěny za kuch. linkou" 1,7*2,0</t>
  </si>
  <si>
    <t>17</t>
  </si>
  <si>
    <t>612311141</t>
  </si>
  <si>
    <t>Omítka vápenná vnitřních ploch nanášená ručně dvouvrstvá štuková, tloušťky jádrové omítky do 10 mm a tloušťky štuku do 3 mm svislých konstrukcí stěn</t>
  </si>
  <si>
    <t>-561230423</t>
  </si>
  <si>
    <t>(30,38+27,161)*2</t>
  </si>
  <si>
    <t>"Plentování noníků"</t>
  </si>
  <si>
    <t>18</t>
  </si>
  <si>
    <t>612311191</t>
  </si>
  <si>
    <t>Omítka vápenná vnitřních ploch nanášená ručně Příplatek k cenám za každých dalších i započatých 5 mm tloušťky jádrové omítky přes 10 mm stěn</t>
  </si>
  <si>
    <t>-592461499</t>
  </si>
  <si>
    <t>(8,58+27,161)*2*2</t>
  </si>
  <si>
    <t>19</t>
  </si>
  <si>
    <t>612321121</t>
  </si>
  <si>
    <t>Omítka vápenocementová vnitřních ploch nanášená ručně jednovrstvá, tloušťky do 10 mm hladká svislých konstrukcí stěn</t>
  </si>
  <si>
    <t>-1720171415</t>
  </si>
  <si>
    <t>20</t>
  </si>
  <si>
    <t>612325122</t>
  </si>
  <si>
    <t>Vápenocementová omítka rýh štuková ve stěnách, šířky rýhy přes 150 do 300 mm</t>
  </si>
  <si>
    <t>787579735</t>
  </si>
  <si>
    <t>"Nika pro  VZT potrubí" 7,5*0,5</t>
  </si>
  <si>
    <t>612325225</t>
  </si>
  <si>
    <t>Vápenocementová omítka jednotlivých malých ploch štuková na stěnách, plochy jednotlivě přes 1,0 do 4 m2</t>
  </si>
  <si>
    <t>-1813546555</t>
  </si>
  <si>
    <t>"Nika pro rozvaděč - m.č. 1.30 - ostění" 2</t>
  </si>
  <si>
    <t>"Ostění po bourání otvorů" 5*2</t>
  </si>
  <si>
    <t>"Opravy u bourání příček" 2*2</t>
  </si>
  <si>
    <t>22</t>
  </si>
  <si>
    <t>619996137</t>
  </si>
  <si>
    <t>Ochrana stavebních konstrukcí a samostatných prvků včetně pozdějšího odstranění obedněním z OSB desek samostatných konstrukcí a prvků</t>
  </si>
  <si>
    <t>-1460430449</t>
  </si>
  <si>
    <t>"Zakrytí rozvodů a vybavení"</t>
  </si>
  <si>
    <t>"Dřevěný obklad" (15,0+4,1+3,1+4,6+3,6+1,7*2+1,3)*1,4</t>
  </si>
  <si>
    <t>"Umyvadla" 2*1,0*0,6</t>
  </si>
  <si>
    <t>"Keramický obklad" 1,8*2,0</t>
  </si>
  <si>
    <t>"VZT rozvody" (107,2+10,1+9,3+12,4+4,0)*1,5</t>
  </si>
  <si>
    <t>"Radiátory" 1,5*1,0*21</t>
  </si>
  <si>
    <t>"Nerez lišty" 1,8*1,0*2</t>
  </si>
  <si>
    <t>23</t>
  </si>
  <si>
    <t>619996145</t>
  </si>
  <si>
    <t>Ochrana stavebních konstrukcí a samostatných prvků včetně pozdějšího odstranění obalením geotextilií samostatných konstrukcí a prvků</t>
  </si>
  <si>
    <t>-1725473689</t>
  </si>
  <si>
    <t>24</t>
  </si>
  <si>
    <t>622143005</t>
  </si>
  <si>
    <t>Montáž omítkových profilů plastových, pozinkovaných nebo dřevěných upevněných vtlačením do podkladní vrstvy nebo přibitím omítníků</t>
  </si>
  <si>
    <t>m</t>
  </si>
  <si>
    <t>-157077296</t>
  </si>
  <si>
    <t>"Nika pro rozvaděč - m.č. 1.30 - ostění" 1,9*2</t>
  </si>
  <si>
    <t>25</t>
  </si>
  <si>
    <t>55343023</t>
  </si>
  <si>
    <t>profil rohový Pz s kulatou hlavou pro vnitřní omítky tl 15mm</t>
  </si>
  <si>
    <t>-1004582327</t>
  </si>
  <si>
    <t>3,8*1,05 'Přepočtené koeficientem množství</t>
  </si>
  <si>
    <t>26</t>
  </si>
  <si>
    <t>622325209</t>
  </si>
  <si>
    <t>Oprava vápenocementové omítky vnějších ploch stupně členitosti 1 štukové stěn, v rozsahu opravované plochy přes 80 do 100%</t>
  </si>
  <si>
    <t>-1882562453</t>
  </si>
  <si>
    <t>"Vyvedení VZT nad střechu - oprava okolí" 0,8*1,0</t>
  </si>
  <si>
    <t>27</t>
  </si>
  <si>
    <t>622525104</t>
  </si>
  <si>
    <t>Omítka tenkovrstvá jednotlivých malých ploch silikátová, akrylátová, silikonová nebo silikonsilikátová stěn, plochy jednotlivě přes 0,5 do 1,0 m2</t>
  </si>
  <si>
    <t>1438568752</t>
  </si>
  <si>
    <t>"Vyvedení VZT nad střechu - oprava okolí" 1,0</t>
  </si>
  <si>
    <t>28</t>
  </si>
  <si>
    <t>631311214</t>
  </si>
  <si>
    <t>Mazanina z betonu prostého se zvýšenými nároky na prostředí tl. přes 50 do 80 mm tř. C 25/30</t>
  </si>
  <si>
    <t>646300144</t>
  </si>
  <si>
    <t>(223,7-182,4+146-16-5,1)*0,08</t>
  </si>
  <si>
    <t>29</t>
  </si>
  <si>
    <t>631362021</t>
  </si>
  <si>
    <t>Výztuž mazanin ze svařovaných sítí z drátů typu KARI</t>
  </si>
  <si>
    <t>-500442426</t>
  </si>
  <si>
    <t>13,296*0,03</t>
  </si>
  <si>
    <t>30</t>
  </si>
  <si>
    <t>642942611</t>
  </si>
  <si>
    <t>Osazování zárubní nebo rámů kovových dveřních lisovaných nebo z úhelníků bez dveřních křídel na montážní pěnu, plochy otvoru do 2,5 m2</t>
  </si>
  <si>
    <t>-808717768</t>
  </si>
  <si>
    <t>31</t>
  </si>
  <si>
    <t>55331431</t>
  </si>
  <si>
    <t>zárubeň jednokřídlá ocelová pro dodatečnou montáž rozměru 700/1970, 2100mm</t>
  </si>
  <si>
    <t>1379341660</t>
  </si>
  <si>
    <t>32</t>
  </si>
  <si>
    <t>55331432</t>
  </si>
  <si>
    <t>zárubeň jednokřídlá ocelová pro dodatečnou montáž tl stěny 75-100mm rozměru 800/1970, 2100mm</t>
  </si>
  <si>
    <t>-1558588845</t>
  </si>
  <si>
    <t>33</t>
  </si>
  <si>
    <t>55331433</t>
  </si>
  <si>
    <t>zárubeň jednokřídlá ocelová pro dodatečnou montáž tl stěny 75-100mm rozměru 900/1970, 2100mm</t>
  </si>
  <si>
    <t>-413550673</t>
  </si>
  <si>
    <t>34</t>
  </si>
  <si>
    <t>55331438</t>
  </si>
  <si>
    <t>zárubeň jednokřídlá ocelová pro dodatečnou montáž tl stěny 110-150mm rozměru 900/1970, 2100mm</t>
  </si>
  <si>
    <t>-1712337536</t>
  </si>
  <si>
    <t>Ostatní konstrukce a práce, bourání</t>
  </si>
  <si>
    <t>35</t>
  </si>
  <si>
    <t>949101111</t>
  </si>
  <si>
    <t>Lešení pomocné pracovní pro objekty pozemních staveb pro zatížení do 150 kg/m2, o výšce lešeňové podlahy do 1,9 m</t>
  </si>
  <si>
    <t>-1125721408</t>
  </si>
  <si>
    <t>P</t>
  </si>
  <si>
    <t>Poznámka k položce:_x000D_
Montáž podhledů, opravy omítek, rozvody_x000D_
Gastro provoz + jídelna</t>
  </si>
  <si>
    <t>"1.NP" 4,2+4,0+1,6+11,3+16,0+5,1+73,4+3,1+5,4+15,2+12,2+13,0+9,9+10,1+11,2+9,4+1,0+2,4+3,9+182,4+0,8+86,5+6,2</t>
  </si>
  <si>
    <t>36</t>
  </si>
  <si>
    <t>949101112</t>
  </si>
  <si>
    <t>Lešení pomocné pracovní pro objekty pozemních staveb pro zatížení do 150 kg/m2, o výšce lešeňové podlahy přes 1,9 do 3,5 m</t>
  </si>
  <si>
    <t>-800576220</t>
  </si>
  <si>
    <t>"M.č. 1.22-1.25" 21,1</t>
  </si>
  <si>
    <t>37</t>
  </si>
  <si>
    <t>949321O27</t>
  </si>
  <si>
    <t>Rohový ochranný profil nerez 50x50 mm (ozn. O27)</t>
  </si>
  <si>
    <t>-349911323</t>
  </si>
  <si>
    <t>Poznámka k položce:_x000D_
Včetně kotvení</t>
  </si>
  <si>
    <t>"Délka 2100 - O27A" 2,1*32</t>
  </si>
  <si>
    <t>"Délka 1400 - O27B" 1,4*16</t>
  </si>
  <si>
    <t>38</t>
  </si>
  <si>
    <t>949321O28</t>
  </si>
  <si>
    <t>Sítě proti hmyzu do oken (ozn. O28)</t>
  </si>
  <si>
    <t>-1763618882</t>
  </si>
  <si>
    <t>Poznámka k položce:_x000D_
Provedení dle výpisu ostatních prvků</t>
  </si>
  <si>
    <t>1,5*2,7*5</t>
  </si>
  <si>
    <t>1,0*2,7*5</t>
  </si>
  <si>
    <t>39</t>
  </si>
  <si>
    <t>952901107R</t>
  </si>
  <si>
    <t>Čištění budov při provádění oprav a udržovacích prací oken dvojitých nebo zdvojených omytím, plochy do přes 1,5 do 2,5 m2</t>
  </si>
  <si>
    <t>43303249</t>
  </si>
  <si>
    <t>1,5*2,7*8+1,0*2,7*5+1,5*3,8*1+1,5*2,7*5+2,0*2,7*4</t>
  </si>
  <si>
    <t>40</t>
  </si>
  <si>
    <t>952901111</t>
  </si>
  <si>
    <t>Vyčištění budov nebo objektů před předáním do užívání budov bytové nebo občanské výstavby, světlé výšky podlaží do 4 m</t>
  </si>
  <si>
    <t>595985586</t>
  </si>
  <si>
    <t>4,23+4+1,62+11,31+10,2+5,13+73,44+3,13+14,08+12,28+12,99+179,12</t>
  </si>
  <si>
    <t>41</t>
  </si>
  <si>
    <t>953943O23</t>
  </si>
  <si>
    <t>Revizní plastová dvířka (ozn. O23)</t>
  </si>
  <si>
    <t>-1189551216</t>
  </si>
  <si>
    <t>Poznámka k položce:_x000D_
Dle výpisu ostatních výrobků - plastová dvířka 300x300 mm</t>
  </si>
  <si>
    <t>42</t>
  </si>
  <si>
    <t>962031132</t>
  </si>
  <si>
    <t>Bourání příček z cihel, tvárnic nebo příčkovek z cihel pálených, plných nebo dutých na maltu vápennou nebo vápenocementovou, tl. do 100 mm</t>
  </si>
  <si>
    <t>-883133161</t>
  </si>
  <si>
    <t>2,7*2,8+0,8*2,02+4,25*4,1+0,77*2</t>
  </si>
  <si>
    <t>-2*0,8</t>
  </si>
  <si>
    <t>6,5*3,6 "strojovna VZT</t>
  </si>
  <si>
    <t>43</t>
  </si>
  <si>
    <t>962031133</t>
  </si>
  <si>
    <t>Bourání příček z cihel, tvárnic nebo příčkovek z cihel pálených, plných nebo dutých na maltu vápennou nebo vápenocementovou, tl. do 150 mm</t>
  </si>
  <si>
    <t>658517254</t>
  </si>
  <si>
    <t>1,9*2,8+2,51*4,1+1,3*4,1+1,19*4,1</t>
  </si>
  <si>
    <t>-0,7*2</t>
  </si>
  <si>
    <t>44</t>
  </si>
  <si>
    <t>962032241</t>
  </si>
  <si>
    <t>Bourání zdiva nadzákladového z cihel nebo tvárnic z cihel pálených nebo vápenopískových, na maltu, objemu přes 1 m3</t>
  </si>
  <si>
    <t>995086799</t>
  </si>
  <si>
    <t>1,35*2,8*0,6+6,8*3,8*0,3+0,5*2,8*0,6+1,6*4,1*0,2+3,1*4,5*0,2</t>
  </si>
  <si>
    <t>45</t>
  </si>
  <si>
    <t>96307495R</t>
  </si>
  <si>
    <t>Vybourání schodiště ocelového vč. likvidace odpadu</t>
  </si>
  <si>
    <t>kpl</t>
  </si>
  <si>
    <t>711390356</t>
  </si>
  <si>
    <t>46</t>
  </si>
  <si>
    <t>964011211</t>
  </si>
  <si>
    <t>Vybourání/odřezání stávajících překladů uložených ve zdivu, délky do 3 m</t>
  </si>
  <si>
    <t>1235190405</t>
  </si>
  <si>
    <t>2,4*0,6*0,5</t>
  </si>
  <si>
    <t>47</t>
  </si>
  <si>
    <t>965042141</t>
  </si>
  <si>
    <t>Bourání mazanin betonových tl. do 100 mm, plochy přes 4 m2</t>
  </si>
  <si>
    <t>262189426</t>
  </si>
  <si>
    <t>(223,7+146-16-5,1)*0,1</t>
  </si>
  <si>
    <t>48</t>
  </si>
  <si>
    <t>968062456</t>
  </si>
  <si>
    <t>Vybourání dřevěných rámů oken s křídly, dveřních zárubní, vrat, stěn, ostění nebo obkladů dveřních zárubní, plochy přes 2 m2</t>
  </si>
  <si>
    <t>-1699078279</t>
  </si>
  <si>
    <t>"B2 - vstupní dveře dvojité s nadsvětlíkem" 1,5*3,7*2</t>
  </si>
  <si>
    <t>49</t>
  </si>
  <si>
    <t>968072245</t>
  </si>
  <si>
    <t>Vybourání dveřních zárubní, vrat, stěn, ostění nebo obkladů okenních rámů s křídly jednoduchých, plochy do 2 m2 (B2)</t>
  </si>
  <si>
    <t>-801474304</t>
  </si>
  <si>
    <t>"Dveře 1.NP" (1+0,8+0,8+0,8+0,8+0,8+0,9+0,7+0,7+1,4+0,8+1,2)*1,97</t>
  </si>
  <si>
    <t>50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</si>
  <si>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</si>
  <si>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</si>
  <si>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-2045439263</t>
  </si>
  <si>
    <t>"Vyvedení VZT nad střechu - prostup" 1</t>
  </si>
  <si>
    <t>51</t>
  </si>
  <si>
    <t>971052240</t>
  </si>
  <si>
    <t>Vybourání a prorážení otvorů, prostupy, plochy do 0,25 m2, tl. do 300 mm</t>
  </si>
  <si>
    <t>1488970700</t>
  </si>
  <si>
    <t>52</t>
  </si>
  <si>
    <t>973031151</t>
  </si>
  <si>
    <t>Vysekání výklenků nebo kapes ve zdivu z cihel na maltu vápennou nebo vápenocementovou výklenků, pohledové plochy přes 0,25 m2</t>
  </si>
  <si>
    <t>-178708098</t>
  </si>
  <si>
    <t>"Nika pro rozvaděč - m.č. 1.30" 1,6*0,3*4,1</t>
  </si>
  <si>
    <t>53</t>
  </si>
  <si>
    <t>973031345</t>
  </si>
  <si>
    <t>Vysekání výklenků nebo kapes ve zdivu z cihel na maltu vápennou nebo vápenocementovou kapes, plochy do 0,25 m2, hl. do 300 mm (trámky pro vestav. patro)</t>
  </si>
  <si>
    <t>16054048</t>
  </si>
  <si>
    <t>54</t>
  </si>
  <si>
    <t>974031387</t>
  </si>
  <si>
    <t>Vysekání rýh ve zdivu cihelném na maltu vápennou nebo vápenocementovou pro komínové nebo ventilační průduchy do hl. 300 mm a šířky do 300 mm</t>
  </si>
  <si>
    <t>-1061947148</t>
  </si>
  <si>
    <t>"Nika pro VZT potrubí - z m.č. 1.22" 6,5</t>
  </si>
  <si>
    <t>55</t>
  </si>
  <si>
    <t>974031487</t>
  </si>
  <si>
    <t>Vysekání rýh ve zdivu cihelném na maltu vápennou nebo vápenocementovou pro komínové nebo ventilační průduchy v prostoru přilehlém ke stropní konstrukci do hl. 300 mm a šířky do 300 mm</t>
  </si>
  <si>
    <t>-871049307</t>
  </si>
  <si>
    <t>"Nika VZT - z m.č. 1.22" 1,0</t>
  </si>
  <si>
    <t>997</t>
  </si>
  <si>
    <t>Přesun sutě</t>
  </si>
  <si>
    <t>56</t>
  </si>
  <si>
    <t>997013152</t>
  </si>
  <si>
    <t>Vnitrostaveništní doprava suti a vybouraných hmot vodorovně do 50 m svisle s omezením mechanizace pro budovy a haly výšky přes 6 do 9 m</t>
  </si>
  <si>
    <t>-230784737</t>
  </si>
  <si>
    <t>57</t>
  </si>
  <si>
    <t>997013511</t>
  </si>
  <si>
    <t>Odvoz suti a vybouraných hmot z meziskládky na skládku s naložením a se složením, na vzdálenost do 1 km</t>
  </si>
  <si>
    <t>470360850</t>
  </si>
  <si>
    <t>58</t>
  </si>
  <si>
    <t>997013509</t>
  </si>
  <si>
    <t>Odvoz suti a vybouraných hmot na skládku nebo meziskládku se složením, na vzdálenost Příplatek k ceně za každý další i započatý 1 km přes 1 km (10 km)</t>
  </si>
  <si>
    <t>1473930888</t>
  </si>
  <si>
    <t>197,638*9 'Přepočtené koeficientem množství</t>
  </si>
  <si>
    <t>59</t>
  </si>
  <si>
    <t>997013631</t>
  </si>
  <si>
    <t>Poplatek za uložení stavebního odpadu na skládce (skládkovné) směsného stavebního a demoličního zatříděného do Katalogu odpadů pod kódem 17 09 04</t>
  </si>
  <si>
    <t>931684734</t>
  </si>
  <si>
    <t>998</t>
  </si>
  <si>
    <t>Přesun hmot</t>
  </si>
  <si>
    <t>60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</si>
  <si>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</si>
  <si>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</si>
  <si>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1319232432</t>
  </si>
  <si>
    <t>PSV</t>
  </si>
  <si>
    <t>Práce a dodávky PSV</t>
  </si>
  <si>
    <t>721</t>
  </si>
  <si>
    <t>Zdravotechnika - vnitřní kanalizace</t>
  </si>
  <si>
    <t>61</t>
  </si>
  <si>
    <t>721210813</t>
  </si>
  <si>
    <t>Demontáž kanalizačního příslušenství vpustí podlahových z kyselinovzdorné kameniny DN 100</t>
  </si>
  <si>
    <t>-831806805</t>
  </si>
  <si>
    <t>"Stávající vpusť - m.č. 1.32, 1.33, 1.34" 1+1+1</t>
  </si>
  <si>
    <t>62</t>
  </si>
  <si>
    <t>721210818</t>
  </si>
  <si>
    <t>Demontáž kanalizačního příslušenství vpustí vanových DN 100</t>
  </si>
  <si>
    <t>-952033564</t>
  </si>
  <si>
    <t>63</t>
  </si>
  <si>
    <t>721210R01</t>
  </si>
  <si>
    <t>Demontáž nerezových vpustí DN 100 včetně likvidace</t>
  </si>
  <si>
    <t>1944947726</t>
  </si>
  <si>
    <t>64</t>
  </si>
  <si>
    <t>721211422</t>
  </si>
  <si>
    <t>Montáž podlahové vpusti se svislým odtokem</t>
  </si>
  <si>
    <t>2089108865</t>
  </si>
  <si>
    <t>"Dodávka gastro - pouze montáž"</t>
  </si>
  <si>
    <t>"Rozměr 350x350" 3</t>
  </si>
  <si>
    <t>"Rozměr 400x600" 1</t>
  </si>
  <si>
    <t>"Rozměr 800x600" 1</t>
  </si>
  <si>
    <t>"Rozměr 800x500" 1</t>
  </si>
  <si>
    <t>"Rozměr 1200x450" 1</t>
  </si>
  <si>
    <t>65</t>
  </si>
  <si>
    <t>721211913</t>
  </si>
  <si>
    <t>Podlahové vpusti montáž podlahových vpustí ostatních typů DN 110</t>
  </si>
  <si>
    <t>1477857992</t>
  </si>
  <si>
    <t>"Vpusť O-29" 3</t>
  </si>
  <si>
    <t>66</t>
  </si>
  <si>
    <t>551617R01</t>
  </si>
  <si>
    <t>vpusť podlahová nerezová teleskopické nastavení DN 100 s protiskluzným roštem 200x200 mm</t>
  </si>
  <si>
    <t>-520720724</t>
  </si>
  <si>
    <t>722</t>
  </si>
  <si>
    <t>Zdravotechnika - vnitřní vodovod</t>
  </si>
  <si>
    <t>67</t>
  </si>
  <si>
    <t>722130R01</t>
  </si>
  <si>
    <t>Demontáž vnitřních rozvodů</t>
  </si>
  <si>
    <t>1940337663</t>
  </si>
  <si>
    <t>"Vodovod - do DN 50" 28,0</t>
  </si>
  <si>
    <t>"Kanalizace - do DN 110" 24,0</t>
  </si>
  <si>
    <t>725</t>
  </si>
  <si>
    <t>Zdravotechnika - zařizovací předměty</t>
  </si>
  <si>
    <t>68</t>
  </si>
  <si>
    <t>725110811</t>
  </si>
  <si>
    <t>Demontáž klozetů splachovacích s nádrží nebo tlakovým splachovačem</t>
  </si>
  <si>
    <t>soubor</t>
  </si>
  <si>
    <t>-237185730</t>
  </si>
  <si>
    <t>69</t>
  </si>
  <si>
    <t>725210821</t>
  </si>
  <si>
    <t>Demontáž umyvadel bez výtokových armatur umyvadel</t>
  </si>
  <si>
    <t>-1867396647</t>
  </si>
  <si>
    <t>70</t>
  </si>
  <si>
    <t>725219102</t>
  </si>
  <si>
    <t>Umyvadla montáž umyvadel na šrouby</t>
  </si>
  <si>
    <t>-79298450</t>
  </si>
  <si>
    <t>71</t>
  </si>
  <si>
    <t>725220841</t>
  </si>
  <si>
    <t>Demontáž van ocelových rohových</t>
  </si>
  <si>
    <t>1304104972</t>
  </si>
  <si>
    <t>72</t>
  </si>
  <si>
    <t>725244O01</t>
  </si>
  <si>
    <t>Zástěny sprchové se skleněnou výplní, dveře posuvné jednodílné (dle ozn. O01)</t>
  </si>
  <si>
    <t>-1428211935</t>
  </si>
  <si>
    <t>73</t>
  </si>
  <si>
    <t>725291O13</t>
  </si>
  <si>
    <t>Doplňky zařízení koupelen a záchodů zásobník papírových ručníků (ozn. O03)</t>
  </si>
  <si>
    <t>934034602</t>
  </si>
  <si>
    <t>74</t>
  </si>
  <si>
    <t>725291O14</t>
  </si>
  <si>
    <t>Doplňky zařízení koupelen a záchodů zásobník toaletních papírů d=300 mm (dle ozn. O04)</t>
  </si>
  <si>
    <t>1826750435</t>
  </si>
  <si>
    <t>75</t>
  </si>
  <si>
    <t>725291O17</t>
  </si>
  <si>
    <t>Doplňky zařízení koupelen a záchodů dávkovač pěnového mýdla nástěnný (dle ozn. O05)</t>
  </si>
  <si>
    <t>1892012871</t>
  </si>
  <si>
    <t>76</t>
  </si>
  <si>
    <t>725291O18</t>
  </si>
  <si>
    <t>Doplňky zařízení koupelen a záchodů WC štětka (dle ozn. O06)</t>
  </si>
  <si>
    <t>-1558925199</t>
  </si>
  <si>
    <t>77</t>
  </si>
  <si>
    <t>725291O19</t>
  </si>
  <si>
    <t>Doplňky zařízení koupelen a záchodů koš na papírové ručníky (dle ozn. O07)</t>
  </si>
  <si>
    <t>-802055845</t>
  </si>
  <si>
    <t>78</t>
  </si>
  <si>
    <t>725291O20</t>
  </si>
  <si>
    <t>Doplňky zařízení koupelen a záchodů koš nášlapný (dle ozn. O08)</t>
  </si>
  <si>
    <t>561709236</t>
  </si>
  <si>
    <t>79</t>
  </si>
  <si>
    <t>998725102</t>
  </si>
  <si>
    <t>Přesun hmot pro zařizovací předměty stanovený z hmotnosti přesunovaného materiálu vodorovná dopravní vzdálenost do 50 m v objektech výšky přes 6 do 12 m</t>
  </si>
  <si>
    <t>-1661657196</t>
  </si>
  <si>
    <t>762</t>
  </si>
  <si>
    <t>Konstrukce tesařské</t>
  </si>
  <si>
    <t>80</t>
  </si>
  <si>
    <t>76221134R</t>
  </si>
  <si>
    <t>Montáž a dodávka schodiště dřevěného ve tvaru "U" vč. zábradlí se stupnicemi, podstupnicemi a podestami vč. povrchové úpravy (ozn. T02)</t>
  </si>
  <si>
    <t>1447878790</t>
  </si>
  <si>
    <t>81</t>
  </si>
  <si>
    <t>762511264</t>
  </si>
  <si>
    <t>Podlahové konstrukce podkladové z dřevoštěpkových desek OSB jednovrstvých šroubovaných na pero a drážku nebroušených, tloušťky desky 18 mm</t>
  </si>
  <si>
    <t>1954939633</t>
  </si>
  <si>
    <t>Poznámka k položce:_x000D_
M.č. 1.25 B+C</t>
  </si>
  <si>
    <t>2,9*7,25</t>
  </si>
  <si>
    <t>-(1,325*0,85+0,925*0,85+3,02*0,85) "schodiště</t>
  </si>
  <si>
    <t>82</t>
  </si>
  <si>
    <t>762511266</t>
  </si>
  <si>
    <t>Podlahové konstrukce podkladové z dřevoštěpkových desek OSB jednovrstvých šroubovaných na pero a drážku nebroušených, tloušťky desky 22 mm</t>
  </si>
  <si>
    <t>-589269696</t>
  </si>
  <si>
    <t>83</t>
  </si>
  <si>
    <t>762824120</t>
  </si>
  <si>
    <t>Montáž stropních trámů z lepených hranolů s trámovými výměnami, průřezové plochy přes 144 do 288 cm2</t>
  </si>
  <si>
    <t>-572876663</t>
  </si>
  <si>
    <t>5*3,2</t>
  </si>
  <si>
    <t>0,825+1,1+1,32+1,25+1,4</t>
  </si>
  <si>
    <t>2,42+2,64+2,64+1,34+1,5</t>
  </si>
  <si>
    <t>84</t>
  </si>
  <si>
    <t>61223266</t>
  </si>
  <si>
    <t>hranol konstrukční KVH lepený průřezu 140x160 nepohledový</t>
  </si>
  <si>
    <t>445394089</t>
  </si>
  <si>
    <t>32,435*0,14*0,16</t>
  </si>
  <si>
    <t>85</t>
  </si>
  <si>
    <t>762895000</t>
  </si>
  <si>
    <t>Spojovací prostředky záklopu stropů, stropnic, podbíjení hřebíky, svory</t>
  </si>
  <si>
    <t>-791716386</t>
  </si>
  <si>
    <t>86</t>
  </si>
  <si>
    <t>998762102</t>
  </si>
  <si>
    <t>Přesun hmot pro konstrukce tesařské stanovený z hmotnosti přesunovaného materiálu vodorovná dopravní vzdálenost do 50 m v objektech výšky přes 6 do 12 m</t>
  </si>
  <si>
    <t>-577101546</t>
  </si>
  <si>
    <t>763</t>
  </si>
  <si>
    <t>Konstrukce suché výstavby</t>
  </si>
  <si>
    <t>87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</si>
  <si>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</si>
  <si>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</si>
  <si>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1197503184</t>
  </si>
  <si>
    <t>"Skladba W10"</t>
  </si>
  <si>
    <t>2,85*2,2</t>
  </si>
  <si>
    <t>-0,8*2</t>
  </si>
  <si>
    <t>88</t>
  </si>
  <si>
    <t>763122413</t>
  </si>
  <si>
    <t>Stěna šachtová ze sádrokartonových desek s nosnou konstrukcí z ocelových profilů CW, UW dvojitě opláštěná deskami protipožárními DF tl. 2 x 12,5 mm bez izolace, EI 30, stěna tl. 100 mm, profil 75</t>
  </si>
  <si>
    <t>-1651994414</t>
  </si>
  <si>
    <t>"Nika pro rozvaděč - m.č. 1.30 - zakrytí W18" 1,6*(4,1-1,9)</t>
  </si>
  <si>
    <t>89</t>
  </si>
  <si>
    <t>763131412</t>
  </si>
  <si>
    <t>Podhled ze sádrokartonových desek dvouvrstvá zavěšená spodní konstrukce z ocelových profilů CD, UD jednoduše opláštěná deskou standardní A, tl. 12,5 mm, s izolací (C01)</t>
  </si>
  <si>
    <t>-1172932901</t>
  </si>
  <si>
    <t>4,2+5,4+11,3</t>
  </si>
  <si>
    <t>17,2+14,0+13,5 "okraje podhledu v m.č. 1.38</t>
  </si>
  <si>
    <t>90</t>
  </si>
  <si>
    <t>763131452</t>
  </si>
  <si>
    <t>Podhled ze sádrokartonových desek dvouvrstvá zavěšená spodní konstrukce z ocelových profilů CD, UD jednoduše opláštěná deskou impregnovanou H2, tl. 12,5 mm, s izolací (C03)</t>
  </si>
  <si>
    <t>1676309859</t>
  </si>
  <si>
    <t>4+1,62</t>
  </si>
  <si>
    <t>91</t>
  </si>
  <si>
    <t>763131714</t>
  </si>
  <si>
    <t>Podhled ze sádrokartonových desek ostatní práce a konstrukce na podhledech ze sádrokartonových desek základní penetrační nátěr</t>
  </si>
  <si>
    <t>-29162894</t>
  </si>
  <si>
    <t>5,62+55,46</t>
  </si>
  <si>
    <t>92</t>
  </si>
  <si>
    <t>763131912</t>
  </si>
  <si>
    <t>Zhotovení otvorů v podhledech a podkrovích ze sádrokartonových desek pro prostupy (voda, elektro, topení, VZT), osvětlení, sprinklery, revizní klapky a dvířka včetně vyztužení profily, velikost přes 0,10 do 0,25 m2</t>
  </si>
  <si>
    <t>1305917314</t>
  </si>
  <si>
    <t>"Poklop O-35" 1</t>
  </si>
  <si>
    <t>93</t>
  </si>
  <si>
    <t>7631351C09</t>
  </si>
  <si>
    <t>Montáž SDK kazetového podhledu vč. skladeb a kovového roštu (dle ozn C12)</t>
  </si>
  <si>
    <t>1564948032</t>
  </si>
  <si>
    <t>182,4 "jídelna 1.38</t>
  </si>
  <si>
    <t>-(17,2+14,0+13,5) "odečet okrajů z SDK</t>
  </si>
  <si>
    <t>94</t>
  </si>
  <si>
    <t>59030581R</t>
  </si>
  <si>
    <t>podhled kazetový (dle ozn. C09)</t>
  </si>
  <si>
    <t>-69655296</t>
  </si>
  <si>
    <t>137,7*1,05 'Přepočtené koeficientem množství</t>
  </si>
  <si>
    <t>95</t>
  </si>
  <si>
    <t>763164531</t>
  </si>
  <si>
    <t>Obklad konstrukcí sádrokartonovými deskami včetně ochranných úhelníků ve tvaru L rozvinuté šíře přes 0,4 do 0,8 m, opláštěný deskou standardní A, tl. 12,5 mm</t>
  </si>
  <si>
    <t>-125552046</t>
  </si>
  <si>
    <t>"M.č. 1.22, 1.24 - opláštění VZT" 1,2+1,6</t>
  </si>
  <si>
    <t>96</t>
  </si>
  <si>
    <t>763172353</t>
  </si>
  <si>
    <t>Montáž dvířek pro konstrukce ze sádrokartonových desek revizních jednoplášťových pro podhledy velikost (šxv) 400 x 400 mm</t>
  </si>
  <si>
    <t>-1436509643</t>
  </si>
  <si>
    <t>Poznámka k položce:_x000D_
Dle výpisu ostatních výrobků</t>
  </si>
  <si>
    <t>"Dvířka O-35" 1</t>
  </si>
  <si>
    <t>97</t>
  </si>
  <si>
    <t>59030712</t>
  </si>
  <si>
    <t>dvířka revizní jednokřídlá s automatickým zámkem 400x400mm</t>
  </si>
  <si>
    <t>1221947946</t>
  </si>
  <si>
    <t>98</t>
  </si>
  <si>
    <t>998763101</t>
  </si>
  <si>
    <t>Přesun hmot pro dřevostavby stanovený z hmotnosti přesunovaného materiálu vodorovná dopravní vzdálenost do 50 m v objektech výšky přes 6 do 12 m</t>
  </si>
  <si>
    <t>1303663399</t>
  </si>
  <si>
    <t>766</t>
  </si>
  <si>
    <t>Konstrukce truhlářské</t>
  </si>
  <si>
    <t>99</t>
  </si>
  <si>
    <t>766416211</t>
  </si>
  <si>
    <t>Montáž obložení stěn plochy přes 5 m2 panely obkladovými z měkkého dřeva, plochy do 0,60 m2</t>
  </si>
  <si>
    <t>-187075869</t>
  </si>
  <si>
    <t>Poznámka k položce:_x000D_
Provedení dle výpisu truhlářských výrobků - T03</t>
  </si>
  <si>
    <t>(3,6+2,1+2,2)*1,4 "doplnění dřevěných obkladů T03</t>
  </si>
  <si>
    <t>100</t>
  </si>
  <si>
    <t>61191181</t>
  </si>
  <si>
    <t>palubky obkladové smrk profil klasický 19x170mm jakost A/B</t>
  </si>
  <si>
    <t>267554264</t>
  </si>
  <si>
    <t>101</t>
  </si>
  <si>
    <t>766417211</t>
  </si>
  <si>
    <t>Montáž obložení stěn rošt podkladový</t>
  </si>
  <si>
    <t>-2081353179</t>
  </si>
  <si>
    <t>(3,6+2,1+2,2)*2 "doplnění dřevěných obkladů T03</t>
  </si>
  <si>
    <t>102</t>
  </si>
  <si>
    <t>60514112</t>
  </si>
  <si>
    <t>řezivo jehličnaté lať surová dl 4m</t>
  </si>
  <si>
    <t>896233613</t>
  </si>
  <si>
    <t>15,800*0,04*0,06</t>
  </si>
  <si>
    <t>103</t>
  </si>
  <si>
    <t>766622862</t>
  </si>
  <si>
    <t>Vyvěšení dveří, plochy otvoru přes 1,5 m2</t>
  </si>
  <si>
    <t>1588582286</t>
  </si>
  <si>
    <t>104</t>
  </si>
  <si>
    <t>766642163</t>
  </si>
  <si>
    <t>Montáž balkónových dveří dřevěných nebo plastových včetně rámu dvojitých do zdiva dvoukřídlových s nadsvětlíkem</t>
  </si>
  <si>
    <t>-836248235</t>
  </si>
  <si>
    <t>105</t>
  </si>
  <si>
    <t>61173 OK-15</t>
  </si>
  <si>
    <t>dveře venkovní prosklené dvoukřídlé s bezpečnostním zámkem a nerozbitným sklem a nadsvětlíkem (ozn. OK-15)</t>
  </si>
  <si>
    <t>1283800021</t>
  </si>
  <si>
    <t>106</t>
  </si>
  <si>
    <t>766660001</t>
  </si>
  <si>
    <t>Montáž dveřních křídel dřevěných nebo plastových otevíravých do ocelové zárubně povrchově upravených jednokřídlových, šířky do 800 mm</t>
  </si>
  <si>
    <t>-459990303</t>
  </si>
  <si>
    <t>107</t>
  </si>
  <si>
    <t>61161013</t>
  </si>
  <si>
    <t>dveře jednokřídlé dřevotřískové povrch lakovaný plné 700x1970-2100mm (ozn. D07; D08)</t>
  </si>
  <si>
    <t>-509900822</t>
  </si>
  <si>
    <t>108</t>
  </si>
  <si>
    <t>61161014</t>
  </si>
  <si>
    <t>dveře jednokřídlé dřevotřískové povrch lakovaný plné 800x1970-2100mm (ozn. D06; D09; D09a; D10)</t>
  </si>
  <si>
    <t>948569291</t>
  </si>
  <si>
    <t>109</t>
  </si>
  <si>
    <t>61161015</t>
  </si>
  <si>
    <t>dveře jednokřídlé dřevotřískové povrch lakovaný plné 900x1970-2100mm (ozn. D04; D05)</t>
  </si>
  <si>
    <t>1622586929</t>
  </si>
  <si>
    <t>110</t>
  </si>
  <si>
    <t>766660172</t>
  </si>
  <si>
    <t>Montáž dveřních křídel dřevěných nebo plastových otevíravých do obložkové zárubně povrchově upravených jednokřídlových, šířky přes 800 mm</t>
  </si>
  <si>
    <t>-304734139</t>
  </si>
  <si>
    <t>111</t>
  </si>
  <si>
    <t>61161028</t>
  </si>
  <si>
    <t>dveře jednokřídlé dřevotřískové protipožární EI (EW) 30 D3 povrch lakovaný plné 1000x1970-2100mm (ozn. D78)</t>
  </si>
  <si>
    <t>468938638</t>
  </si>
  <si>
    <t>112</t>
  </si>
  <si>
    <t>61165340</t>
  </si>
  <si>
    <t>dveře jednokřídlé kazetové zvuk. neprůzvučnost povrch lakovaný plné 900x1970-2100mm (ozn. D03)</t>
  </si>
  <si>
    <t>1891861961</t>
  </si>
  <si>
    <t>113</t>
  </si>
  <si>
    <t>766660720</t>
  </si>
  <si>
    <t>Montáž dveřních doplňků větrací mřížky s vyříznutím otvoru</t>
  </si>
  <si>
    <t>-462339437</t>
  </si>
  <si>
    <t>Poznámka k položce:_x000D_
2 ks/ dveře</t>
  </si>
  <si>
    <t>114</t>
  </si>
  <si>
    <t>429721R01</t>
  </si>
  <si>
    <t>mřížka větrací do dveří oboustranná bílá 500x200 mm</t>
  </si>
  <si>
    <t>1824249026</t>
  </si>
  <si>
    <t>Poznámka k položce:_x000D_
Materiál: elox. hliník</t>
  </si>
  <si>
    <t>115</t>
  </si>
  <si>
    <t>766660728</t>
  </si>
  <si>
    <t>Montáž dveřních doplňků dveřního kování interiérového zámku</t>
  </si>
  <si>
    <t>-1759159938</t>
  </si>
  <si>
    <t>116</t>
  </si>
  <si>
    <t>54964110</t>
  </si>
  <si>
    <t>vložka zámková cylindrická oboustranná</t>
  </si>
  <si>
    <t>684900121</t>
  </si>
  <si>
    <t>117</t>
  </si>
  <si>
    <t>766660729</t>
  </si>
  <si>
    <t>Montáž dveřních doplňků dveřního kování interiérového štítku s klikou</t>
  </si>
  <si>
    <t>-336556809</t>
  </si>
  <si>
    <t>118</t>
  </si>
  <si>
    <t>54914620</t>
  </si>
  <si>
    <t>kování dveřní vrchní klika včetně rozet a montážního materiálu R PZ nerez PK</t>
  </si>
  <si>
    <t>-1129189320</t>
  </si>
  <si>
    <t>119</t>
  </si>
  <si>
    <t>766682111</t>
  </si>
  <si>
    <t>Montáž zárubní dřevěných, plastových nebo z lamina obložkových, pro dveře jednokřídlové, tloušťky stěny do 170 mm</t>
  </si>
  <si>
    <t>-198444431</t>
  </si>
  <si>
    <t>120</t>
  </si>
  <si>
    <t>61181101</t>
  </si>
  <si>
    <t>zárubeň jednokřídlá obložková s dýhovaným povrchem tl stěny 60-150mm rozměru 600-1000/1970-2100mm</t>
  </si>
  <si>
    <t>-652880522</t>
  </si>
  <si>
    <t>121</t>
  </si>
  <si>
    <t>76681111R</t>
  </si>
  <si>
    <t>Montáž a dodávka kuchyňské linky (specifikace dle ozn. T01)</t>
  </si>
  <si>
    <t>1336166048</t>
  </si>
  <si>
    <t>122</t>
  </si>
  <si>
    <t>766811O09</t>
  </si>
  <si>
    <t>Montáž a dodávka desky umělý kámen pro zapuštění umyvadla (T13)</t>
  </si>
  <si>
    <t>1233781390</t>
  </si>
  <si>
    <t>123</t>
  </si>
  <si>
    <t>766811O21</t>
  </si>
  <si>
    <t>Montáž a dodávka sestava 5 šatních skříněk s lavičkou (specifikace dle ozn. O10)</t>
  </si>
  <si>
    <t>1779835001</t>
  </si>
  <si>
    <t>124</t>
  </si>
  <si>
    <t>998766102</t>
  </si>
  <si>
    <t>Přesun hmot pro konstrukce truhlářské stanovený z hmotnosti přesunovaného materiálu vodorovná dopravní vzdálenost do 50 m v objektech výšky přes 6 do 12 m</t>
  </si>
  <si>
    <t>-1396907269</t>
  </si>
  <si>
    <t>767</t>
  </si>
  <si>
    <t>Konstrukce zámečnické</t>
  </si>
  <si>
    <t>125</t>
  </si>
  <si>
    <t>767416411</t>
  </si>
  <si>
    <t>Montáž lehkých obvodových plášťů doplňky skleněná markýza nad vstupy bodově uchycená O13</t>
  </si>
  <si>
    <t>-901681490</t>
  </si>
  <si>
    <t>Poznámka k položce:_x000D_
Provedení dle výpisu ostatních prvků_x000D_
Materiál: sklo + nerez_x000D_
Včetně kotvení, kování, lišt</t>
  </si>
  <si>
    <t>126</t>
  </si>
  <si>
    <t>787317116</t>
  </si>
  <si>
    <t>Zasklívání střešních konstrukcí, střešních světlíků a zahradních skleníků deskami plochými plnými polykarbonátovým profilem plným bez UV ochrany s krycí lištou (markýza nad vstupem)</t>
  </si>
  <si>
    <t>-1584510087</t>
  </si>
  <si>
    <t>127</t>
  </si>
  <si>
    <t>998767102</t>
  </si>
  <si>
    <t>Přesun hmot pro zámečnické konstrukce stanovený z hmotnosti přesunovaného materiálu vodorovná dopravní vzdálenost do 50 m v objektech výšky přes 6 do 12 m</t>
  </si>
  <si>
    <t>-1791434935</t>
  </si>
  <si>
    <t>771</t>
  </si>
  <si>
    <t>Podlahy z dlaždic</t>
  </si>
  <si>
    <t>128</t>
  </si>
  <si>
    <t>771111011</t>
  </si>
  <si>
    <t>Příprava podkladu před provedením dlažby vysátí podlah</t>
  </si>
  <si>
    <t>531392783</t>
  </si>
  <si>
    <t>4+1,6+73,4+3,1+15,2+12,2+13+9,9+11,2+2,4+24</t>
  </si>
  <si>
    <t>129</t>
  </si>
  <si>
    <t>771151022</t>
  </si>
  <si>
    <t>Příprava podkladu před provedením dlažby samonivelační stěrka min.pevnosti 30 MPa, tloušťky přes 3 do 5 mm</t>
  </si>
  <si>
    <t>2089132331</t>
  </si>
  <si>
    <t>130</t>
  </si>
  <si>
    <t>771471810</t>
  </si>
  <si>
    <t>Demontáž soklíků z dlaždic keramických kladených do malty rovných</t>
  </si>
  <si>
    <t>1253440944</t>
  </si>
  <si>
    <t>131</t>
  </si>
  <si>
    <t>771474111</t>
  </si>
  <si>
    <t>Montáž soklů z dlaždic keramických lepených flexibilním lepidlem rovných, výšky do 65 mm</t>
  </si>
  <si>
    <t>192500127</t>
  </si>
  <si>
    <t>132</t>
  </si>
  <si>
    <t>59761276</t>
  </si>
  <si>
    <t>sokl-dlažba keramická typ stejný jako podlaha</t>
  </si>
  <si>
    <t>-433950966</t>
  </si>
  <si>
    <t>127,5*3,3 'Přepočtené koeficientem množství</t>
  </si>
  <si>
    <t>133</t>
  </si>
  <si>
    <t>771571810</t>
  </si>
  <si>
    <t>Demontáž podlah z dlaždic keramických kladených do malty</t>
  </si>
  <si>
    <t>-2082102273</t>
  </si>
  <si>
    <t>73,44 "kuchyně</t>
  </si>
  <si>
    <t>12,28 "nádobí</t>
  </si>
  <si>
    <t>14,88 "výdej</t>
  </si>
  <si>
    <t>47,73 "jídelna I</t>
  </si>
  <si>
    <t>56,06 "jídelna II</t>
  </si>
  <si>
    <t>67,86 "ředitelna</t>
  </si>
  <si>
    <t>20,95 "chodba, umývárna, WC</t>
  </si>
  <si>
    <t>4,25*1,55 "část chodba k ZUŠ</t>
  </si>
  <si>
    <t>134</t>
  </si>
  <si>
    <t>771573119</t>
  </si>
  <si>
    <t>Montáž podlah z dlaždic keramických lepených standardním lepidlem hladkých přes 45 do 50 ks/m2</t>
  </si>
  <si>
    <t>1757731414</t>
  </si>
  <si>
    <t>135</t>
  </si>
  <si>
    <t>59761408</t>
  </si>
  <si>
    <t>dlažba keramická protiskluzná do interiéru přes 45 do 50ks/m2, světle šedá R11 t. 9mm</t>
  </si>
  <si>
    <t>-543454739</t>
  </si>
  <si>
    <t>170*1,08 'Přepočtené koeficientem množství</t>
  </si>
  <si>
    <t>136</t>
  </si>
  <si>
    <t>771591112</t>
  </si>
  <si>
    <t>Izolace podlahy pod dlažbu nátěrem nebo stěrkou ve dvou vrstvách</t>
  </si>
  <si>
    <t>-1313531828</t>
  </si>
  <si>
    <t>4+1,6+73,4+3,1+15,2+12,2+13+9,9+11,2+2,4+24 "podlaha</t>
  </si>
  <si>
    <t>124*0,3"vytaření na stěny</t>
  </si>
  <si>
    <t>(1,0*2+1,6)*1,8"vytaření na stěny ve sprše</t>
  </si>
  <si>
    <t>137</t>
  </si>
  <si>
    <t>771592011</t>
  </si>
  <si>
    <t>Čištění vnitřních ploch po položení dlažby podlah nebo schodišť chemickými prostředky</t>
  </si>
  <si>
    <t>727759320</t>
  </si>
  <si>
    <t>138</t>
  </si>
  <si>
    <t>998771102</t>
  </si>
  <si>
    <t>Přesun hmot pro podlahy z dlaždic stanovený z hmotnosti přesunovaného materiálu vodorovná dopravní vzdálenost do 50 m v objektech výšky přes 6 do 12 m</t>
  </si>
  <si>
    <t>822221615</t>
  </si>
  <si>
    <t>775</t>
  </si>
  <si>
    <t>Podlahy skládané</t>
  </si>
  <si>
    <t>139</t>
  </si>
  <si>
    <t>775429121</t>
  </si>
  <si>
    <t>Montáž lišty přechodové (vyrovnávací) připevněné vruty</t>
  </si>
  <si>
    <t>-1550702803</t>
  </si>
  <si>
    <t>"Přechodová lišta O-34" 4,0</t>
  </si>
  <si>
    <t>140</t>
  </si>
  <si>
    <t>55343110</t>
  </si>
  <si>
    <t>profil přechodový Al narážecí 30mm stříbro</t>
  </si>
  <si>
    <t>-127095133</t>
  </si>
  <si>
    <t>4*1,08 'Přepočtené koeficientem množství</t>
  </si>
  <si>
    <t>776</t>
  </si>
  <si>
    <t>Podlahy povlakové</t>
  </si>
  <si>
    <t>141</t>
  </si>
  <si>
    <t>776111115</t>
  </si>
  <si>
    <t>Příprava podkladu broušení podlah stávajícího podkladu před litím stěrky</t>
  </si>
  <si>
    <t>602443888</t>
  </si>
  <si>
    <t>142</t>
  </si>
  <si>
    <t>776141122</t>
  </si>
  <si>
    <t>Příprava podkladu vyrovnání samonivelační stěrkou podlah min.pevnosti 30 MPa, tloušťky do 5 mm</t>
  </si>
  <si>
    <t>-871028690</t>
  </si>
  <si>
    <t>143</t>
  </si>
  <si>
    <t>776201812</t>
  </si>
  <si>
    <t>Demontáž povlakových podlahovin lepených ručně s podložkou</t>
  </si>
  <si>
    <t>-1593402404</t>
  </si>
  <si>
    <t>23,94 "strojovna VZT</t>
  </si>
  <si>
    <t xml:space="preserve">Součet </t>
  </si>
  <si>
    <t>"v těchto místnostech povlak. podlaha na vrstvě z dlažby</t>
  </si>
  <si>
    <t>144</t>
  </si>
  <si>
    <t>776221210</t>
  </si>
  <si>
    <t>Montáž podlahovin z PVC lepením flexibilním lepidlem ze čtverců standardních</t>
  </si>
  <si>
    <t>-620312087</t>
  </si>
  <si>
    <t>145</t>
  </si>
  <si>
    <t>28411019</t>
  </si>
  <si>
    <t xml:space="preserve">PVC vinyl tl 2,00mm - barevnost a specifikace viz. PD </t>
  </si>
  <si>
    <t>527288456</t>
  </si>
  <si>
    <t>4,2+11,3+16+5,1+182,4</t>
  </si>
  <si>
    <t>219*1,1 'Přepočtené koeficientem množství</t>
  </si>
  <si>
    <t>146</t>
  </si>
  <si>
    <t>776410811</t>
  </si>
  <si>
    <t>Demontáž soklíků nebo lišt pryžových nebo plastových</t>
  </si>
  <si>
    <t>-215097602</t>
  </si>
  <si>
    <t>147</t>
  </si>
  <si>
    <t>776421111</t>
  </si>
  <si>
    <t>Montáž lišt obvodových lepených</t>
  </si>
  <si>
    <t>1695221581</t>
  </si>
  <si>
    <t>148</t>
  </si>
  <si>
    <t>28411009</t>
  </si>
  <si>
    <t xml:space="preserve">lišta soklová PVC </t>
  </si>
  <si>
    <t>-182723450</t>
  </si>
  <si>
    <t>121*1,02 'Přepočtené koeficientem množství</t>
  </si>
  <si>
    <t>149</t>
  </si>
  <si>
    <t>776421312</t>
  </si>
  <si>
    <t>Montáž lišt přechodových</t>
  </si>
  <si>
    <t>-902011534</t>
  </si>
  <si>
    <t>4 "viz. ozn O11</t>
  </si>
  <si>
    <t>150</t>
  </si>
  <si>
    <t>6141820R</t>
  </si>
  <si>
    <t>lišta podlahová přechodová úzká, přírodní hliník</t>
  </si>
  <si>
    <t>1812342400</t>
  </si>
  <si>
    <t>4*1,02 'Přepočtené koeficientem množství</t>
  </si>
  <si>
    <t>151</t>
  </si>
  <si>
    <t>776431111</t>
  </si>
  <si>
    <t>Montáž schodišťových hran kovových nebo plastových lepených</t>
  </si>
  <si>
    <t>-2077643085</t>
  </si>
  <si>
    <t>9,5</t>
  </si>
  <si>
    <t>152</t>
  </si>
  <si>
    <t>28342164</t>
  </si>
  <si>
    <t>hrana schodová, ÚZKÝ HLINÍKOVÝ PROFIL L</t>
  </si>
  <si>
    <t>-503741987</t>
  </si>
  <si>
    <t>9,5*1,02 'Přepočtené koeficientem množství</t>
  </si>
  <si>
    <t>153</t>
  </si>
  <si>
    <t>776991121</t>
  </si>
  <si>
    <t>Ostatní práce údržba nových podlahovin po pokládce čištění základní</t>
  </si>
  <si>
    <t>1099184810</t>
  </si>
  <si>
    <t>154</t>
  </si>
  <si>
    <t>998776102</t>
  </si>
  <si>
    <t>Přesun hmot pro podlahy povlakové stanovený z hmotnosti přesunovaného materiálu vodorovná dopravní vzdálenost do 50 m v objektech výšky přes 6 do 12 m</t>
  </si>
  <si>
    <t>87734337</t>
  </si>
  <si>
    <t>781</t>
  </si>
  <si>
    <t>Dokončovací práce - obklady</t>
  </si>
  <si>
    <t>155</t>
  </si>
  <si>
    <t>781131112</t>
  </si>
  <si>
    <t>Izolace stěny pod obklad izolace nátěrem nebo stěrkou ve dvou vrstvách</t>
  </si>
  <si>
    <t>738786229</t>
  </si>
  <si>
    <t>156</t>
  </si>
  <si>
    <t>781131241</t>
  </si>
  <si>
    <t>Izolace stěny pod obklad izolace těsnícími izolačními pásy vnitřní kout</t>
  </si>
  <si>
    <t>251601245</t>
  </si>
  <si>
    <t>157</t>
  </si>
  <si>
    <t>781131264</t>
  </si>
  <si>
    <t>Izolace stěny pod obklad izolace těsnícími izolačními pásy mezi podlahou a stěnu</t>
  </si>
  <si>
    <t>2069414204</t>
  </si>
  <si>
    <t>(3,5+1,62)*2</t>
  </si>
  <si>
    <t>158</t>
  </si>
  <si>
    <t>781471810</t>
  </si>
  <si>
    <t>Demontáž obkladů z dlaždic keramických kladených do malty</t>
  </si>
  <si>
    <t>-1167408773</t>
  </si>
  <si>
    <t>159</t>
  </si>
  <si>
    <t>781473117</t>
  </si>
  <si>
    <t>Montáž obkladů vnitřních stěn z dlaždic keramických lepených standardním lepidlem hladkých přes 35 do 45 ks/m2</t>
  </si>
  <si>
    <t>175421369</t>
  </si>
  <si>
    <t>160</t>
  </si>
  <si>
    <t>59761255</t>
  </si>
  <si>
    <t>obklad keramický hladký přes 35 do 45ks/m2</t>
  </si>
  <si>
    <t>965091126</t>
  </si>
  <si>
    <t>409,43*1,1 'Přepočtené koeficientem množství</t>
  </si>
  <si>
    <t>161</t>
  </si>
  <si>
    <t>781491020</t>
  </si>
  <si>
    <t>Montáž zrcadel závěsných, plochy do 1 m2</t>
  </si>
  <si>
    <t>452575468</t>
  </si>
  <si>
    <t>162</t>
  </si>
  <si>
    <t>63465O02</t>
  </si>
  <si>
    <t>zrcadlo závěsné (ozn. O02)</t>
  </si>
  <si>
    <t>-618264207</t>
  </si>
  <si>
    <t>0,9*0,975</t>
  </si>
  <si>
    <t>0,878*1,1 'Přepočtené koeficientem množství</t>
  </si>
  <si>
    <t>163</t>
  </si>
  <si>
    <t>781493111</t>
  </si>
  <si>
    <t>Obklad - dokončující práce profily ukončovací lepené standardním lepidlem rohové</t>
  </si>
  <si>
    <t>-1569034059</t>
  </si>
  <si>
    <t>164</t>
  </si>
  <si>
    <t>781494511</t>
  </si>
  <si>
    <t>Obklad - dokončující práce profily ukončovací lepené flexibilním lepidlem ukončovací</t>
  </si>
  <si>
    <t>-1736352718</t>
  </si>
  <si>
    <t>165</t>
  </si>
  <si>
    <t>781495211</t>
  </si>
  <si>
    <t>Čištění vnitřních ploch po provedení obkladu stěn chemickými prostředky</t>
  </si>
  <si>
    <t>-1232175878</t>
  </si>
  <si>
    <t>166</t>
  </si>
  <si>
    <t>998781102</t>
  </si>
  <si>
    <t>Přesun hmot pro obklady keramické stanovený z hmotnosti přesunovaného materiálu vodorovná dopravní vzdálenost do 50 m v objektech výšky přes 6 do 12 m</t>
  </si>
  <si>
    <t>-600273089</t>
  </si>
  <si>
    <t>783</t>
  </si>
  <si>
    <t>Dokončovací práce - nátěry</t>
  </si>
  <si>
    <t>167</t>
  </si>
  <si>
    <t>783118101</t>
  </si>
  <si>
    <t>Lazurovací nátěr truhlářských konstrukcí jednonásobný syntetický</t>
  </si>
  <si>
    <t>335946684</t>
  </si>
  <si>
    <t>784</t>
  </si>
  <si>
    <t>Dokončovací práce - malby a tapety</t>
  </si>
  <si>
    <t>168</t>
  </si>
  <si>
    <t>784111003</t>
  </si>
  <si>
    <t>Oprášení (ometení) podkladu v místnostech výšky přes 3,80 do 5,00 m</t>
  </si>
  <si>
    <t>715379834</t>
  </si>
  <si>
    <t>169</t>
  </si>
  <si>
    <t>784121003</t>
  </si>
  <si>
    <t>Oškrabání malby v místnostech výšky přes 3,80 do 5,00 m</t>
  </si>
  <si>
    <t>-2029130429</t>
  </si>
  <si>
    <t>(10,2+5,13+73,44+3,13+5,43+14,08+12,28+12,99+9,25+10,12+11,27+9,55+0,98+2,22+3,91) "ostatní plocha stropů</t>
  </si>
  <si>
    <t>(20,3+9,6+8,2+5,2+14,1+47,2+7,6+9,3+16,4+14,8+20,6+13,9+13,2+18,4+16,25+4,1+6,6+8,0+62,1+42,9+3,5+49,2+11,0)*4,1 "stávající zdivo</t>
  </si>
  <si>
    <t>-409,43 "odečet plochy obkladů</t>
  </si>
  <si>
    <t>170</t>
  </si>
  <si>
    <t>784121013</t>
  </si>
  <si>
    <t>Rozmývání podkladu po oškrabání malby v místnostech výšky přes 3,80 do 5,00 m</t>
  </si>
  <si>
    <t>1066913797</t>
  </si>
  <si>
    <t>171</t>
  </si>
  <si>
    <t>784181103</t>
  </si>
  <si>
    <t>Penetrace podkladu jednonásobná základní akrylátová bezbarvá v místnostech výšky přes 3,80 do 5,00 m</t>
  </si>
  <si>
    <t>1174194115</t>
  </si>
  <si>
    <t>55,46+5,62 "SDK strop mimo plochy kazet stropu</t>
  </si>
  <si>
    <t>10,2+5,13 "strop 1.25B, 1.25C</t>
  </si>
  <si>
    <t>62,64*2 "nové příčky</t>
  </si>
  <si>
    <t>4,67*2 "nová SDK příčka</t>
  </si>
  <si>
    <t>-409,43-60,2 "odečet plochy obkladů</t>
  </si>
  <si>
    <t>-(15,0+4,1+3,1+4,6+3,6+1,7*2+1,3+3,6+2,1+2,2)*1,4 "odečet plochy dřevěných obkladů</t>
  </si>
  <si>
    <t>172</t>
  </si>
  <si>
    <t>784211101</t>
  </si>
  <si>
    <t>Malby z malířských směsí otěruvzdorných za mokra dvojnásobné, bílé za mokra otěruvzdorné výborně v místnostech výšky do 3,80 m</t>
  </si>
  <si>
    <t>1523497957</t>
  </si>
  <si>
    <t>-31,1*1,4 "odečet omyvatelné malby</t>
  </si>
  <si>
    <t>173</t>
  </si>
  <si>
    <t>784321030</t>
  </si>
  <si>
    <t>Malby dvojnásobné, otěruvzdorné/nestíratelné barevné</t>
  </si>
  <si>
    <t>-860635115</t>
  </si>
  <si>
    <t>31,1*1,4 "jídelna v=1,4m</t>
  </si>
  <si>
    <t>786</t>
  </si>
  <si>
    <t>Dokončovací práce - čalounické úpravy</t>
  </si>
  <si>
    <t>174</t>
  </si>
  <si>
    <t>786616R01</t>
  </si>
  <si>
    <t>Montáž hliníkových dělících rolet s pohonem (dle ozn. O12)</t>
  </si>
  <si>
    <t>-1222722455</t>
  </si>
  <si>
    <t>"O12A" 1,7*1,1+2,1*1,1</t>
  </si>
  <si>
    <t>"O12B" 1,5*1,4+0,8*2,2</t>
  </si>
  <si>
    <t>175</t>
  </si>
  <si>
    <t>554011O12</t>
  </si>
  <si>
    <t>Roleta hliníková dělící s pohonem (dle ozn. O12)</t>
  </si>
  <si>
    <t>-2031136675</t>
  </si>
  <si>
    <t>Poznámka k položce:_x000D_
Provedení dle výpisu ostatních prvků_x000D_
Bílý lak, s kastlíkem_x000D_
Včetně vodících lišt, pohonu a ovládání</t>
  </si>
  <si>
    <t>176</t>
  </si>
  <si>
    <t>767996R01</t>
  </si>
  <si>
    <t>Demontáž a likvidace stávajících rolet</t>
  </si>
  <si>
    <t>1790911386</t>
  </si>
  <si>
    <t>Poznámka k položce:_x000D_
Předěl mezi kuchyní a jídelnou</t>
  </si>
  <si>
    <t>1,7*1,1+2,1*1,1</t>
  </si>
  <si>
    <t>177</t>
  </si>
  <si>
    <t>998786102</t>
  </si>
  <si>
    <t>Přesun hmot pro stínění a čalounické úpravy stanovený z hmotnosti přesunovaného materiálu vodorovná dopravní vzdálenost do 50 m v objektech výšky (hloubky) přes 6 do 12 m</t>
  </si>
  <si>
    <t>-347447399</t>
  </si>
  <si>
    <t>Soupis:</t>
  </si>
  <si>
    <t>SO 01.4.3. - VZT a chlazení</t>
  </si>
  <si>
    <t>VZT01 - Odsávání sociálních zázemí a sprchového koutu v 1.NP</t>
  </si>
  <si>
    <t>N - Ostatní položky</t>
  </si>
  <si>
    <t>VZT01</t>
  </si>
  <si>
    <t>Odsávání sociálních zázemí a sprchového koutu v 1.NP</t>
  </si>
  <si>
    <t>1.01.1</t>
  </si>
  <si>
    <t>Radiální ventilátor pro kruhové potrubí, Qv=345 m3/h technické parametry viz tabulka zařízení vč. příslušenství, pr. 200</t>
  </si>
  <si>
    <t>ks</t>
  </si>
  <si>
    <t>1.01.2</t>
  </si>
  <si>
    <t>rychloupínací spona, pr. 200</t>
  </si>
  <si>
    <t>1.06.1</t>
  </si>
  <si>
    <t>Zpětná klapka pro kruhové potrubí, pr. 200</t>
  </si>
  <si>
    <t>1.07.1</t>
  </si>
  <si>
    <t>Talířový ventil kovový odvodní, pr. 125</t>
  </si>
  <si>
    <t>1.07.2</t>
  </si>
  <si>
    <t>Talířový ventil kovový odvodní, pr 200</t>
  </si>
  <si>
    <t>1.08.1</t>
  </si>
  <si>
    <t>Protidešťová stříška, pr. 200</t>
  </si>
  <si>
    <t>1.10.1</t>
  </si>
  <si>
    <t>Tlumič hluku kruhový, pr. 200, l=900 mm</t>
  </si>
  <si>
    <t>1.15.1</t>
  </si>
  <si>
    <t>Potrubí kruhové ohebné s útlumem hluku, pr. 125</t>
  </si>
  <si>
    <t>bm</t>
  </si>
  <si>
    <t>1.15.2</t>
  </si>
  <si>
    <t>Potrubí kruhové ohebné s útlumem hluku, pr. 200</t>
  </si>
  <si>
    <t>1.16.1</t>
  </si>
  <si>
    <t>Potrubí kruhové spirálně vinuté; včetně závěsů, montážního materiálu, 30% tvarovek, pr. 125</t>
  </si>
  <si>
    <t>1.16.2</t>
  </si>
  <si>
    <t>Potrubí kruhové spirálně vinuté; včetně závěsů, montážního materiálu, 30% tvarovek, pr. 160</t>
  </si>
  <si>
    <t>1.16.3</t>
  </si>
  <si>
    <t>Potrubí kruhové spirálně vinuté; včetně závěsů, montážního materiálu, 30% tvarovek, pr. 200,</t>
  </si>
  <si>
    <t>1.16.4</t>
  </si>
  <si>
    <t>požární ucpávka potrubí, pr. 200,  1x</t>
  </si>
  <si>
    <t>1.19</t>
  </si>
  <si>
    <t>Tepelná izolace parotěsná, tl. 25 mm (izolace potrubí od prostupu do venk. Prostoru v délce 1m)</t>
  </si>
  <si>
    <t>1.25</t>
  </si>
  <si>
    <t>Montáž</t>
  </si>
  <si>
    <t>N</t>
  </si>
  <si>
    <t>Ostatní položky</t>
  </si>
  <si>
    <t>N.0</t>
  </si>
  <si>
    <t>Zaměření</t>
  </si>
  <si>
    <t>N.1</t>
  </si>
  <si>
    <t>Technická a koordinační činnost na stavbě</t>
  </si>
  <si>
    <t>N.2</t>
  </si>
  <si>
    <t>Provedení kompletních zkoušek, značení potrubí apod.</t>
  </si>
  <si>
    <t>N.3</t>
  </si>
  <si>
    <t>Doprava</t>
  </si>
  <si>
    <t>N.4</t>
  </si>
  <si>
    <t>Jemné zaregulování systému</t>
  </si>
  <si>
    <t>N.5</t>
  </si>
  <si>
    <t>Zpracování výrobní dokumentace</t>
  </si>
  <si>
    <t>N.6</t>
  </si>
  <si>
    <t>Zajištění podkladů pro zpracování dokumentace skutečného provedení</t>
  </si>
  <si>
    <t>Poznámka k položce:_x000D_
Náklady na Dokumentaci skutečného provedení jsou zahrnuty v oddílu VRN1</t>
  </si>
  <si>
    <t>N.7</t>
  </si>
  <si>
    <t>Individuální zkoušky</t>
  </si>
  <si>
    <t>N.8</t>
  </si>
  <si>
    <t>Zaškolení obsluhy</t>
  </si>
  <si>
    <t>N.9</t>
  </si>
  <si>
    <t>Vypracování provozních řádů</t>
  </si>
  <si>
    <t>N.10</t>
  </si>
  <si>
    <t>Uvedení do provozu</t>
  </si>
  <si>
    <t>SO 01.4.5. - ZTI</t>
  </si>
  <si>
    <t>D1 - 721-KANALIZACE</t>
  </si>
  <si>
    <t xml:space="preserve">    D2 - Odpadní potrubí z polypropylenu</t>
  </si>
  <si>
    <t xml:space="preserve">    D3 - Kanalizace-potrubí  podvěšené-PVC( svody v 1.PP)</t>
  </si>
  <si>
    <t xml:space="preserve">    D4 - Stoupačky - potrubí zvuk tlumící</t>
  </si>
  <si>
    <t xml:space="preserve">    D5 - Vnitřní vodovod-rozvody vody studené</t>
  </si>
  <si>
    <t xml:space="preserve">    D6 - Potrubí plast.- PPR-Typ3, PN 20 pro rozvody teplé vody</t>
  </si>
  <si>
    <t xml:space="preserve">    D7 - 725-ZAŘIZOVACÍ PŘEDMĚTY</t>
  </si>
  <si>
    <t xml:space="preserve">    D8 - Směšovací baterie</t>
  </si>
  <si>
    <t xml:space="preserve">    D9 - Demontáže</t>
  </si>
  <si>
    <t xml:space="preserve">    D10 - Ostatní</t>
  </si>
  <si>
    <t>D1</t>
  </si>
  <si>
    <t>721-KANALIZACE</t>
  </si>
  <si>
    <t>D2</t>
  </si>
  <si>
    <t>Odpadní potrubí z polypropylenu</t>
  </si>
  <si>
    <t>Pol129</t>
  </si>
  <si>
    <t>včetně tvarovek HTEM d40</t>
  </si>
  <si>
    <t>Pol130</t>
  </si>
  <si>
    <t>včetně tvarovek HTEM d50</t>
  </si>
  <si>
    <t>Pol131</t>
  </si>
  <si>
    <t>včetně tvarovek HTEM d110</t>
  </si>
  <si>
    <t>Pol79</t>
  </si>
  <si>
    <t>Přivzdušňovací ventil DN 100</t>
  </si>
  <si>
    <t>Pol80</t>
  </si>
  <si>
    <t>Napojení na stávající kanalizaci, přetěsnění, popř. krácení</t>
  </si>
  <si>
    <t>D3</t>
  </si>
  <si>
    <t>Kanalizace-potrubí  podvěšené-PVC( svody v 1.PP)</t>
  </si>
  <si>
    <t>Pol132</t>
  </si>
  <si>
    <t>DN100</t>
  </si>
  <si>
    <t>Pol133</t>
  </si>
  <si>
    <t>DN125</t>
  </si>
  <si>
    <t>D4</t>
  </si>
  <si>
    <t>Stoupačky - potrubí zvuk tlumící</t>
  </si>
  <si>
    <t>Pol134</t>
  </si>
  <si>
    <t>PVC DN 65 - duální silnostěnná trubka a tvarovky, dvojité hrdlo, dvojité těsnění</t>
  </si>
  <si>
    <t>Pol135</t>
  </si>
  <si>
    <t>PVC DN100 - duální silnostěnná trubka a tvarovky, dvojité hrdlo, dvojité těsnění</t>
  </si>
  <si>
    <t>Pol136</t>
  </si>
  <si>
    <t>Vyvedení a upevnění odp.výpustek 40-110</t>
  </si>
  <si>
    <t>Pol139</t>
  </si>
  <si>
    <t>Zkouška těsnosti kanalizace</t>
  </si>
  <si>
    <t>Pol139A</t>
  </si>
  <si>
    <t>Čistící kus d110</t>
  </si>
  <si>
    <t>1616722491</t>
  </si>
  <si>
    <t>Pol141</t>
  </si>
  <si>
    <t>Přesun hmot pro kanalizace</t>
  </si>
  <si>
    <t>%</t>
  </si>
  <si>
    <t>D5</t>
  </si>
  <si>
    <t>Vnitřní vodovod-rozvody vody studené</t>
  </si>
  <si>
    <t>Pol142</t>
  </si>
  <si>
    <t>PPR DN 15 (20x2,8)</t>
  </si>
  <si>
    <t>Pol143</t>
  </si>
  <si>
    <t>PPR DN 20 (25x3,5)</t>
  </si>
  <si>
    <t>Pol81</t>
  </si>
  <si>
    <t>vodoměr Q6.3 m3/hod</t>
  </si>
  <si>
    <t>D6</t>
  </si>
  <si>
    <t>Potrubí plast.- PPR-Typ3, PN 20 pro rozvody teplé vody</t>
  </si>
  <si>
    <t>Pol144</t>
  </si>
  <si>
    <t>PPR DN 15 (20x3,4)</t>
  </si>
  <si>
    <t>Pol145</t>
  </si>
  <si>
    <t>PPR DN 20 (25x4,2)</t>
  </si>
  <si>
    <t>Pol146</t>
  </si>
  <si>
    <t>Ochrana návlečnou izolací MIRELON 28x6mm</t>
  </si>
  <si>
    <t>Pol147</t>
  </si>
  <si>
    <t>Ochrana návlečnou izolací MIRELON 28x9mm</t>
  </si>
  <si>
    <t>Pol148</t>
  </si>
  <si>
    <t>Vyvedení a upevnění výústek DN15</t>
  </si>
  <si>
    <t>Pol149</t>
  </si>
  <si>
    <t>Nástěnky K247 pro ventil 1/2"</t>
  </si>
  <si>
    <t>Pol150</t>
  </si>
  <si>
    <t>-pro baterii 1/2"</t>
  </si>
  <si>
    <t>Pol151</t>
  </si>
  <si>
    <t>Rohové ventily s filtrem DN 15/10, s připojovací hadičkou</t>
  </si>
  <si>
    <t>Pol152</t>
  </si>
  <si>
    <t>Zpětný ventil DN15</t>
  </si>
  <si>
    <t>Pol153</t>
  </si>
  <si>
    <t>Proplach a desinfekce potrubí</t>
  </si>
  <si>
    <t>Pol154</t>
  </si>
  <si>
    <t>Tlaková zkouška těsnosti potrubí</t>
  </si>
  <si>
    <t>Pol154a</t>
  </si>
  <si>
    <t>Přesun hmot pro vodovod</t>
  </si>
  <si>
    <t>-1758520262</t>
  </si>
  <si>
    <t>D7</t>
  </si>
  <si>
    <t>725-ZAŘIZOVACÍ PŘEDMĚTY</t>
  </si>
  <si>
    <t>Pol155</t>
  </si>
  <si>
    <t>Klozet KOMBI, bílá keramika, vč. sedátka</t>
  </si>
  <si>
    <t>Pol156</t>
  </si>
  <si>
    <t>Umyvadlo keramické závěsné bílé 550 x 500 mm, včetně ZU</t>
  </si>
  <si>
    <t>Pol157</t>
  </si>
  <si>
    <t>Umyvadlo keramické závěsné bílé 550 x 500 mm, v desce, včetně ZU</t>
  </si>
  <si>
    <t>Pol158</t>
  </si>
  <si>
    <t>Dřezové zápachové uzávěrky</t>
  </si>
  <si>
    <t>Pol138</t>
  </si>
  <si>
    <t>Sprchový žlab HL50 SWU.0, dl.0,8m</t>
  </si>
  <si>
    <t>Pol159</t>
  </si>
  <si>
    <t>D8</t>
  </si>
  <si>
    <t>Směšovací baterie</t>
  </si>
  <si>
    <t>Pol160</t>
  </si>
  <si>
    <t>baterie umyvadlová stájánková, páková bez ovládáním výpusti 1/2"</t>
  </si>
  <si>
    <t>Pol162</t>
  </si>
  <si>
    <t>baterie sprchová, páková stojánková 1/2"</t>
  </si>
  <si>
    <t>Pol163</t>
  </si>
  <si>
    <t>D9</t>
  </si>
  <si>
    <t>Demontáže</t>
  </si>
  <si>
    <t>Pol82</t>
  </si>
  <si>
    <t>Demontáž stávajících rozvodů, odvoz a likvidace</t>
  </si>
  <si>
    <t>D10</t>
  </si>
  <si>
    <t>Ostatní</t>
  </si>
  <si>
    <t>Pol138A</t>
  </si>
  <si>
    <t>Revize plynových spotřebičů</t>
  </si>
  <si>
    <t>-167894578</t>
  </si>
  <si>
    <t>Pol140</t>
  </si>
  <si>
    <t>Zednické výpomoci, vysekání rýh</t>
  </si>
  <si>
    <t>Poznámka k položce:_x000D_
Vysekání a zazdívky drážek, závěsy, pomocné lešení apod.</t>
  </si>
  <si>
    <t>SO 01.4.7. - Silnoproud</t>
  </si>
  <si>
    <t>D1 - Rozvaděče</t>
  </si>
  <si>
    <t xml:space="preserve">D2 - Instalační materiál </t>
  </si>
  <si>
    <t>D3 - Kabelové trasy</t>
  </si>
  <si>
    <t>D4 - Kabely a vodiče</t>
  </si>
  <si>
    <t>D5 - Svítidla vč. příslušenství, zdrojů, recykl. poplatků (ref. typy dle knihy svítidel)</t>
  </si>
  <si>
    <t>D6 - Montážní práce</t>
  </si>
  <si>
    <t>D7 - Ostatní (inženýrské práce, měření a revize, pomocný materiál, doprava, apod.)</t>
  </si>
  <si>
    <t>Rozvaděče</t>
  </si>
  <si>
    <t>Pol83</t>
  </si>
  <si>
    <t>Rozvaděč RK; oceloplechový, zapuštěný, s dveřmi, IP30/20, přívod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</t>
  </si>
  <si>
    <t>Pol210</t>
  </si>
  <si>
    <t>Dodavatelská (výrobní) dokumentace rozvaděče</t>
  </si>
  <si>
    <t xml:space="preserve">Instalační materiál </t>
  </si>
  <si>
    <t>Pol84</t>
  </si>
  <si>
    <t>Vypínač řaz.1, 230V, 10A, IP20, kompletní</t>
  </si>
  <si>
    <t>Pol85</t>
  </si>
  <si>
    <t>Vypínač řaz.1, 230V, 10A, IP44, kompletní</t>
  </si>
  <si>
    <t>Pol86</t>
  </si>
  <si>
    <t>Vypínač řaz.1, 230V, 16A, IP44, kompletní</t>
  </si>
  <si>
    <t>Pol87</t>
  </si>
  <si>
    <t>Vypínač řaz.1, 230V, 16A, IP44, 3 fáz., kompletní</t>
  </si>
  <si>
    <t>Pol88</t>
  </si>
  <si>
    <t>Vypínač řaz.1, 230V, 25A, IP44, 3 fáz., kompletní</t>
  </si>
  <si>
    <t>Pol89</t>
  </si>
  <si>
    <t>Vypínač řaz.1, 230V, 40A, IP44, 3 fáz., kompletní</t>
  </si>
  <si>
    <t>Pol90</t>
  </si>
  <si>
    <t>Vypínač řaz.1, 230V, 50A, IP44, 3 fáz., kompletní</t>
  </si>
  <si>
    <t>Pol91</t>
  </si>
  <si>
    <t>Vypínač řaz.1, 230V, 80A, IP44, 3 fáz., kompletní</t>
  </si>
  <si>
    <t>Pol92</t>
  </si>
  <si>
    <t>Vypínač řaz.5, 230V, 10A, IP20, kompletní</t>
  </si>
  <si>
    <t>Pol93</t>
  </si>
  <si>
    <t>Vypínač řaz.6, 230V, 10A, IP20, kompletní</t>
  </si>
  <si>
    <t>Pol94</t>
  </si>
  <si>
    <t>Vypínač řaz.6, 230V, 10A, IP44, kompletní</t>
  </si>
  <si>
    <t>Pol95</t>
  </si>
  <si>
    <t>Vypínač řaz.6+6, 230V, 10A, IP20, kompletní</t>
  </si>
  <si>
    <t>Pol96</t>
  </si>
  <si>
    <t>Tlačítkový ovladač, 230V, 10A, IP44, kompletní</t>
  </si>
  <si>
    <t>Pol97</t>
  </si>
  <si>
    <t>Zásuvka 230V, 16A, jednoduchá, IP20, nástěnná montáž, kompletní</t>
  </si>
  <si>
    <t>Pol98</t>
  </si>
  <si>
    <t>Zásuvka 230V, 16A jednoduchá, IP44, nástěnná montáž, kompletní</t>
  </si>
  <si>
    <t>Pol101</t>
  </si>
  <si>
    <t>Vývod 230 V, 10 A, s doplňkovým 3. stupněm ochrany proti přepětí, nástěnná montáž, kompletní</t>
  </si>
  <si>
    <t>Pol102</t>
  </si>
  <si>
    <t>Vyrážecí bezpečnostní tlačítko, 230V, IP44</t>
  </si>
  <si>
    <t>Pol103</t>
  </si>
  <si>
    <t>1-rámeček pro přístroje</t>
  </si>
  <si>
    <t>Pol104</t>
  </si>
  <si>
    <t>2-rámeček pro přístroje</t>
  </si>
  <si>
    <t>Pol105</t>
  </si>
  <si>
    <t>3-rámeček pro přístroje</t>
  </si>
  <si>
    <t>Pol106</t>
  </si>
  <si>
    <t>4-rámeček pro přístroje</t>
  </si>
  <si>
    <t>Pol107</t>
  </si>
  <si>
    <t>5-rámeček pro přístroje</t>
  </si>
  <si>
    <t>Pol108</t>
  </si>
  <si>
    <t>Montáž instalačního materiálu</t>
  </si>
  <si>
    <t>Kabelové trasy</t>
  </si>
  <si>
    <t>Pol109</t>
  </si>
  <si>
    <t>Perforovaný kabelový žlab 200/60mm, vč. montážního a upevňovacího materiálu.</t>
  </si>
  <si>
    <t>Pol110</t>
  </si>
  <si>
    <t>Perforovaný kabelový žlab 160/60mm, vč. montážního a upevňovacího materiálu.</t>
  </si>
  <si>
    <t>Pol111</t>
  </si>
  <si>
    <t>Perforovaný kabelový žlab 100/60mm, vč. montážního a upevňovacího materiálu.</t>
  </si>
  <si>
    <t>Pol112</t>
  </si>
  <si>
    <t>Instalační krabice pro přístroje univerzální, s možností spojování pro vícerámečky, do zdiva, betonu, atp.</t>
  </si>
  <si>
    <t>Pol113</t>
  </si>
  <si>
    <t>Instalační krabice rozbočovací univerzální, do zdiva, betonu, atp.přisazené, včetně víčka</t>
  </si>
  <si>
    <t>Pol114</t>
  </si>
  <si>
    <t>Pomocné ocelové konstrukce, univerzální upevňovací systém pro rozvody a elektroinstalační materiál</t>
  </si>
  <si>
    <t>Pol115</t>
  </si>
  <si>
    <t>Drobný nespecifikovaný a montážní materiál (elektroinstalační karbice, víčka, svorky, příchytky, apod.)</t>
  </si>
  <si>
    <t>Pol116</t>
  </si>
  <si>
    <t>Instalační trubka PVC ohebná pr. 50mm</t>
  </si>
  <si>
    <t>Pol117</t>
  </si>
  <si>
    <t>Instalační trubka PVC ohebná pr. 40mm</t>
  </si>
  <si>
    <t>Pol118</t>
  </si>
  <si>
    <t>Instalační trubka PVC ohebná pr. 20-32mm</t>
  </si>
  <si>
    <t>Pol119</t>
  </si>
  <si>
    <t>Ochranná přípojnice</t>
  </si>
  <si>
    <t>Pol120</t>
  </si>
  <si>
    <t>Montáž kabelových tras</t>
  </si>
  <si>
    <t>Kabely a vodiče</t>
  </si>
  <si>
    <t>Pol121</t>
  </si>
  <si>
    <t>Kabelové vedení  4x1-YY95</t>
  </si>
  <si>
    <t>Pol122</t>
  </si>
  <si>
    <t>Kabel  1-YY50</t>
  </si>
  <si>
    <t>Pol123</t>
  </si>
  <si>
    <t>Kabel CYKY 5x25</t>
  </si>
  <si>
    <t>Pol124</t>
  </si>
  <si>
    <t>Kabel CYKY 5x16</t>
  </si>
  <si>
    <t>Pol125</t>
  </si>
  <si>
    <t>Kabel CYKY 5x10</t>
  </si>
  <si>
    <t>Pol126</t>
  </si>
  <si>
    <t>Kabel CYKY 5x6</t>
  </si>
  <si>
    <t>Pol127</t>
  </si>
  <si>
    <t>Kabel CYKY 5x4</t>
  </si>
  <si>
    <t>Pol128</t>
  </si>
  <si>
    <t>Kabel CYKY 5x2,5</t>
  </si>
  <si>
    <t>Pol165</t>
  </si>
  <si>
    <t>Kabel CYKY 3x2,5</t>
  </si>
  <si>
    <t>Pol190</t>
  </si>
  <si>
    <t>Kabel CYKY 5x1,5</t>
  </si>
  <si>
    <t>Pol266</t>
  </si>
  <si>
    <t>Kabel CYKY 3x1,5</t>
  </si>
  <si>
    <t>Pol267</t>
  </si>
  <si>
    <t>Kabel CYKY 4x1,5</t>
  </si>
  <si>
    <t>Pol268</t>
  </si>
  <si>
    <t>Kabel Cu 4, zž</t>
  </si>
  <si>
    <t>Pol269</t>
  </si>
  <si>
    <t>Kabel Cu 6, zž</t>
  </si>
  <si>
    <t>Pol270</t>
  </si>
  <si>
    <t>Kabel Cu 10, zž</t>
  </si>
  <si>
    <t>Pol271</t>
  </si>
  <si>
    <t>Kabel Cu 16, zž</t>
  </si>
  <si>
    <t>Pol272</t>
  </si>
  <si>
    <t>Kabel H07RN-F 5x25</t>
  </si>
  <si>
    <t>Pol273</t>
  </si>
  <si>
    <t>Kabel H07RN-F 5x16</t>
  </si>
  <si>
    <t>Pol274</t>
  </si>
  <si>
    <t>Kabel H07RN-F 5x10</t>
  </si>
  <si>
    <t>Pol275</t>
  </si>
  <si>
    <t>Kabel H07RN-F 5x6</t>
  </si>
  <si>
    <t>Pol276</t>
  </si>
  <si>
    <t>Kabel H07RN-F 5x4</t>
  </si>
  <si>
    <t>Pol277</t>
  </si>
  <si>
    <t>Kabel H07RN-F 5x2,5</t>
  </si>
  <si>
    <t>Pol278</t>
  </si>
  <si>
    <t>Montáž kabelů</t>
  </si>
  <si>
    <t>Svítidla vč. příslušenství, zdrojů, recykl. poplatků (ref. typy dle knihy svítidel)</t>
  </si>
  <si>
    <t>Pol279</t>
  </si>
  <si>
    <t>A1</t>
  </si>
  <si>
    <t>Pol280</t>
  </si>
  <si>
    <t>B1</t>
  </si>
  <si>
    <t>Pol281</t>
  </si>
  <si>
    <t>B2</t>
  </si>
  <si>
    <t>Pol282</t>
  </si>
  <si>
    <t>P1</t>
  </si>
  <si>
    <t>Pol283</t>
  </si>
  <si>
    <t>Ocelové lano k zavěšení svítidel P1 (typ dle stávajícího provedení, vč. upevňovacího materiálu, komplet)</t>
  </si>
  <si>
    <t>Pol284</t>
  </si>
  <si>
    <t>N1 - nouzové LED svítidlo, s vlastním zdrojem 1h, AUTO test</t>
  </si>
  <si>
    <t>Pol285</t>
  </si>
  <si>
    <t>N2 - nouzové LED svítidlo, s vlastním zdrojem 1h, AUTO test</t>
  </si>
  <si>
    <t>Pol286</t>
  </si>
  <si>
    <t>NmO - nouzové LED svítidlo, s vlastním zdrojem 1h, AUTO test</t>
  </si>
  <si>
    <t>Pol295</t>
  </si>
  <si>
    <t>Nsign - nástěnné nouzové LED svítidlo pro osvětlení požárně bezpečnostních zařízení na 5 lx, s vlastním zdrojem 1h, AUTO test</t>
  </si>
  <si>
    <t>Pol296</t>
  </si>
  <si>
    <t>Montáž svítidel</t>
  </si>
  <si>
    <t>Montážní práce</t>
  </si>
  <si>
    <t>Pol297</t>
  </si>
  <si>
    <t>Ochranné pospojení všech komponentů žlabů, potrubí, vodoměrů</t>
  </si>
  <si>
    <t>-736503395</t>
  </si>
  <si>
    <t>Pol298</t>
  </si>
  <si>
    <t>Stavební přípomoce, sekání drážek, vrtání, atp.</t>
  </si>
  <si>
    <t>-1701723882</t>
  </si>
  <si>
    <t>Pol299</t>
  </si>
  <si>
    <t>Zapravení drážek</t>
  </si>
  <si>
    <t>-1595651367</t>
  </si>
  <si>
    <t>Pol300</t>
  </si>
  <si>
    <t>Odvoz suti, úklidové práce, průběžné i finální</t>
  </si>
  <si>
    <t>-761886566</t>
  </si>
  <si>
    <t>Ostatní (inženýrské práce, měření a revize, pomocný materiál, doprava, apod.)</t>
  </si>
  <si>
    <t>Pol240</t>
  </si>
  <si>
    <t>Průzkum stávající elektroinstalace v dotčených prostorech</t>
  </si>
  <si>
    <t>Pol241</t>
  </si>
  <si>
    <t>Odpojení a demontáž stávající elektroinstalace v dotčených prostorech</t>
  </si>
  <si>
    <t>Pol301</t>
  </si>
  <si>
    <t>Likvidace demontovaných rozvodů a zařízení</t>
  </si>
  <si>
    <t>Pol657</t>
  </si>
  <si>
    <t>Nosné a upevňovací konstrukce všeob.</t>
  </si>
  <si>
    <t>Pol242</t>
  </si>
  <si>
    <t>Montážní a spojovací materiál, vč. příchytek kabelů, pásků apod.</t>
  </si>
  <si>
    <t>Pol302</t>
  </si>
  <si>
    <t>Doprava materiálu</t>
  </si>
  <si>
    <t>Pol243</t>
  </si>
  <si>
    <t>Dodavatelská dokumentace (např. katalogové listy dodaných zařízení, schémata zapojení dodaných zařízení, atd.)</t>
  </si>
  <si>
    <t>Pol303</t>
  </si>
  <si>
    <t>Vzorkování, zajištění podkladů pro zpracování dokumentace skutečného provedení</t>
  </si>
  <si>
    <t>Pol661</t>
  </si>
  <si>
    <t>Drobný nespecifikovaný materiál</t>
  </si>
  <si>
    <t>Pol662</t>
  </si>
  <si>
    <t>Měření a revize</t>
  </si>
  <si>
    <t>SO 01.4.8. - Slaboproud</t>
  </si>
  <si>
    <t>D1 - Strukturovaná kabeláž – STK</t>
  </si>
  <si>
    <t>D2 - Zvonek</t>
  </si>
  <si>
    <t>D3 - Elektrická zabezpečovací signalizace – EZS</t>
  </si>
  <si>
    <t>D4 - Evakuační rozhlas - ER</t>
  </si>
  <si>
    <t>D5 - Ostatní</t>
  </si>
  <si>
    <t>Strukturovaná kabeláž – STK</t>
  </si>
  <si>
    <t>Pol304</t>
  </si>
  <si>
    <t>Gastro provoz - propojení objednávkového terminálu a PC v kanceláři. Zásuvka 1xR45</t>
  </si>
  <si>
    <t>Pol305</t>
  </si>
  <si>
    <t>Kabel UTP</t>
  </si>
  <si>
    <t>Pol306</t>
  </si>
  <si>
    <t>Elektroinstalační trubky</t>
  </si>
  <si>
    <t>Pol307</t>
  </si>
  <si>
    <t>Drobný instalační materiál</t>
  </si>
  <si>
    <t>Pol308</t>
  </si>
  <si>
    <t>Montáž oddílu STK</t>
  </si>
  <si>
    <t>Zvonek</t>
  </si>
  <si>
    <t>Pol309</t>
  </si>
  <si>
    <t>Demontáž stávajících rozvodů a likvidace odpadu</t>
  </si>
  <si>
    <t>Pol310</t>
  </si>
  <si>
    <t>Zvonkové tlačítko u vstupu</t>
  </si>
  <si>
    <t>Pol311</t>
  </si>
  <si>
    <t>Nejiskřící zvonek ve varně</t>
  </si>
  <si>
    <t>Pol312</t>
  </si>
  <si>
    <t>Zdroj s krabicí v kanceláři</t>
  </si>
  <si>
    <t>Pol313</t>
  </si>
  <si>
    <t>Kabely</t>
  </si>
  <si>
    <t>Pol314</t>
  </si>
  <si>
    <t>Pol315</t>
  </si>
  <si>
    <t>Montáž zvonku</t>
  </si>
  <si>
    <t>Elektrická zabezpečovací signalizace – EZS</t>
  </si>
  <si>
    <t>Pol316</t>
  </si>
  <si>
    <t>Demontáž rušených zařízení a rozvodů likvidace odpadu.</t>
  </si>
  <si>
    <t>Pol317</t>
  </si>
  <si>
    <t>Ústředna pro min 100 zón, 4 podsystémy, LAN/internet komunikátor, LTE/GPRS/GSM komunikátor, napájecí zdroj, baterie (doba zálohy minimálně 24 hodin + 30 minut poplachu)</t>
  </si>
  <si>
    <t>Poznámka k položce:_x000D_
viz TZ D.1.4.8.01</t>
  </si>
  <si>
    <t>Pol318</t>
  </si>
  <si>
    <t>Koncentrátory pro 24 zón</t>
  </si>
  <si>
    <t>Pol319</t>
  </si>
  <si>
    <t>Klávesnice s LCD pro obsluhu systému (textový LCD, ovládání podsystémů , zobrazení stavu zón)</t>
  </si>
  <si>
    <t>Pol320</t>
  </si>
  <si>
    <t>Pohybový detektor PIR</t>
  </si>
  <si>
    <t>Pol321</t>
  </si>
  <si>
    <t>Pohybový detektor PIR stropní</t>
  </si>
  <si>
    <t>Pol322</t>
  </si>
  <si>
    <t>Magnetický kontakt povrchový na stávající dveře</t>
  </si>
  <si>
    <t>Pol323</t>
  </si>
  <si>
    <t>Kabel pro detektory stíněný 3x2x0,5 mm</t>
  </si>
  <si>
    <t>Pol324</t>
  </si>
  <si>
    <t>Kabel pro sběrnici nebo klávesnice FTP CAT6</t>
  </si>
  <si>
    <t>Pol325</t>
  </si>
  <si>
    <t>Ohebná elektroinstalační trubka pr. 20/25/32 mm pro střední mechanické zatížení, včetně příslušenství</t>
  </si>
  <si>
    <t>Pol326</t>
  </si>
  <si>
    <t>Pol327</t>
  </si>
  <si>
    <t>Montáž oddílu EZS</t>
  </si>
  <si>
    <t>Evakuační rozhlas - ER</t>
  </si>
  <si>
    <t>Pol328</t>
  </si>
  <si>
    <t>Skříňkový nástěnný reproduktor 6/3/1,5 W, EN54</t>
  </si>
  <si>
    <t>Pol329</t>
  </si>
  <si>
    <t>Kabel 2x1,5 mm2, B2ca,s1,d0, P60-R</t>
  </si>
  <si>
    <t>Poznámka k položce:_x000D_
Kabel stíněný pro stanici hlasatele 4x2x0,8 mm, B2ca,s1,d0, P60-R</t>
  </si>
  <si>
    <t>Pol330</t>
  </si>
  <si>
    <t>Ohni odolná kabelová příchytka</t>
  </si>
  <si>
    <t>Pol331</t>
  </si>
  <si>
    <t>Ohebná elektroinstalační trubka pr. 20/25/32/50 mm pro střední mechanické zatížení, včetně příslušenství</t>
  </si>
  <si>
    <t>Pol332</t>
  </si>
  <si>
    <t>Pol333</t>
  </si>
  <si>
    <t>Montáž oddílu ER</t>
  </si>
  <si>
    <t>Pol334</t>
  </si>
  <si>
    <t>Pol16</t>
  </si>
  <si>
    <t>Detailní průzkum stávajícího stavu včetně spolupráce se stávajícími servisními organizacemi</t>
  </si>
  <si>
    <t>Pol335</t>
  </si>
  <si>
    <t>Zajištění ochrany stávajících slaboproudých rozvodů a stávajících zařízení během stavby, (zakrytí, příp. demontáže, uskladnění a následné montáže)</t>
  </si>
  <si>
    <t>Pol336</t>
  </si>
  <si>
    <t>Dodavatelská dokumentace v rozsahu potřebném k realizaci díla, schemata zapojení</t>
  </si>
  <si>
    <t>Pol20</t>
  </si>
  <si>
    <t>Zapojení, oživení, programování ústředen, funkční zkoušky, výchozí revize elektro</t>
  </si>
  <si>
    <t>Pol21</t>
  </si>
  <si>
    <t>Školení obsluhy, uživatelské manuály</t>
  </si>
  <si>
    <t>Pol78A</t>
  </si>
  <si>
    <t>Stavební přípomocné práce (drážkování, průvrty, zahazování drážek, zednické přípomoci, úklid atp.), pomocné práce a konstrukce (např. lešení, pažení)</t>
  </si>
  <si>
    <t>1230017952</t>
  </si>
  <si>
    <t>Pol78B</t>
  </si>
  <si>
    <t>Doprava, přesuny hmot a pracovníků</t>
  </si>
  <si>
    <t>-981345936</t>
  </si>
  <si>
    <t>SO 01.4.9 - Gastro</t>
  </si>
  <si>
    <t>D1 - Dodávka vybavení</t>
  </si>
  <si>
    <t xml:space="preserve">    A - A - Suchý sklad </t>
  </si>
  <si>
    <t xml:space="preserve">    B - B - Sklad konzerv</t>
  </si>
  <si>
    <t xml:space="preserve">    C - C - Chlazený sklad</t>
  </si>
  <si>
    <t xml:space="preserve">    D - D - Hrubá příprava zeleniny </t>
  </si>
  <si>
    <t xml:space="preserve">    E - E - Hrubá přípravna masa a vajec</t>
  </si>
  <si>
    <t xml:space="preserve">    F - F - Čistá příprava zeleniny</t>
  </si>
  <si>
    <t xml:space="preserve">    G - G - Příprava svačinek</t>
  </si>
  <si>
    <t xml:space="preserve">    H - H - Příprava těsta</t>
  </si>
  <si>
    <t xml:space="preserve">    I - I - Varna</t>
  </si>
  <si>
    <t xml:space="preserve">    J - J - Porcování jídel</t>
  </si>
  <si>
    <t xml:space="preserve">    K - K - Výdej jídel </t>
  </si>
  <si>
    <t xml:space="preserve">    L - L - Výdej nápojů</t>
  </si>
  <si>
    <t xml:space="preserve">    M - M - Mytí stolního nádobí</t>
  </si>
  <si>
    <t xml:space="preserve">    N - N - Mytí provozního nádobí</t>
  </si>
  <si>
    <t xml:space="preserve">    O - O - Výdej do thermoportů</t>
  </si>
  <si>
    <t xml:space="preserve">    P - P - Mytí a uskladnění thermoportů</t>
  </si>
  <si>
    <t xml:space="preserve">    R - R - Sklad odpadků</t>
  </si>
  <si>
    <t>D2 - Montáž a demontáž</t>
  </si>
  <si>
    <t>Dodávka vybavení</t>
  </si>
  <si>
    <t>A</t>
  </si>
  <si>
    <t xml:space="preserve">A - Suchý sklad </t>
  </si>
  <si>
    <t>Skladový regál, 4x plná police, regál montovaný, dodávka vč. spojovacího materiálu, komaxitové provedení - bílá barva police i stojen</t>
  </si>
  <si>
    <t>Ks</t>
  </si>
  <si>
    <t>Poznámka k položce:_x000D_
Instalace nového zařízení - podrobný popis materiálů a prací dle specifikace v TZ Rozměr: 1150x600x2000 DOMĚREK</t>
  </si>
  <si>
    <t>A1a</t>
  </si>
  <si>
    <t>Poznámka k položce:_x000D_
Instalace nového zařízení - podrobný popis materiálů a prací dle specifikace v TZ   Rozměr: 1150x600x2000</t>
  </si>
  <si>
    <t>A2</t>
  </si>
  <si>
    <t>Poznámka k položce:_x000D_
Instalace nového zařízení - podrobný popis materiálů a prací dle specifikace v TZ   Rozměr: 1450x400x2000 DOMĚREK</t>
  </si>
  <si>
    <t>A3</t>
  </si>
  <si>
    <t>Poznámka k položce:_x000D_
Instalace nového zařízení - podrobný popis materiálů a prací dle specifikace v TZ   Rozměr: 850x600x2000 DOMĚREK</t>
  </si>
  <si>
    <t>B</t>
  </si>
  <si>
    <t>B - Sklad konzerv</t>
  </si>
  <si>
    <t>Poznámka k položce:_x000D_
Instalace nového zařízení - podrobný popis materiálů a prací dle specifikace v TZ   Rozměr: 1200x600x2000 DOMĚREK</t>
  </si>
  <si>
    <t>Poznámka k položce:_x000D_
Instalace nového zařízení - podrobný popis materiálů a prací dle specifikace v TZ   Rozměr: 1400x500x2000 DOMĚREK</t>
  </si>
  <si>
    <t>C</t>
  </si>
  <si>
    <t>C - Chlazený sklad</t>
  </si>
  <si>
    <t>C1</t>
  </si>
  <si>
    <t>Profesionální chladnička, hrubý objem 570 lt, bílá, 1x plné dveře</t>
  </si>
  <si>
    <t>Poznámka k položce:_x000D_
Instalace nového zařízení - podrobný popis materiálů a prací dle specifikace v TZ  ventilované cirkulační chlazení, digitální termostat, automatické odtávání, integrovaný zámek dveří, teplotní rozsah -2°C až +8°C, vnitřní prostor chladničky uzpůsoben pro vložení přepravek 600x400mm nebo gastronádob GN 2/1  Rozměr: 772x752x1840  Energie: 0,235kW/230V</t>
  </si>
  <si>
    <t>C2</t>
  </si>
  <si>
    <t>Mraznička cca 350 lt, stávající zařízení</t>
  </si>
  <si>
    <t>Poznámka k položce:_x000D_
Zpětná instalace - podrobný popis dle specifikace v TZ   Rozměr: cca 600x600x1890  Energie: 0,3kW/230V</t>
  </si>
  <si>
    <t>C3</t>
  </si>
  <si>
    <t>Mraznička cca130 lt, stávající zařízení</t>
  </si>
  <si>
    <t>Poznámka k položce:_x000D_
Zpětná instalace - podrobný popis dle specifikace v TZ   Rozměr: cca 600x600x850  Energie: 0,2kW/230V</t>
  </si>
  <si>
    <t>C4</t>
  </si>
  <si>
    <t>Profesionální mraznička, hrubý objem 340 lt, bílá, 1x plné dveře</t>
  </si>
  <si>
    <t>Poznámka k položce:_x000D_
Instalace nového zařízení - podrobný popis materiálů a prací dle specifikace v TZ  ventilované cirkulační chlazení, digitální termostat, automatické odtávání, integrovaný zámek dveří, teplotní rozsah -10°C až -25°C  Rozměr: 600x600x1850  Energie: 0,21kW/230V</t>
  </si>
  <si>
    <t xml:space="preserve">D - Hrubá příprava zeleniny </t>
  </si>
  <si>
    <t>Dřevěný rošt na brambory - stávající zařízení</t>
  </si>
  <si>
    <t>Poznámka k položce:_x000D_
Zpětná instalace - podrobný popis dle specifikace v TZ</t>
  </si>
  <si>
    <t>Dvoudřez 2x dřez 400x400x250 mm - stávající zařízení</t>
  </si>
  <si>
    <t>Poznámka k položce:_x000D_
Zpětná instalace - podrobný popis dle specifikace v TZ   Rozměr: 1200x600x850</t>
  </si>
  <si>
    <t>Nástěnná baterie - stávající zařízení</t>
  </si>
  <si>
    <t>Škrabka brambor a kořenové zeleniny, objem jedné náplně 20 kg, teoretická kapacita cca 300 kg brambor / 1 hod., nerezové opláštění</t>
  </si>
  <si>
    <t>Poznámka k položce:_x000D_
Instalace nového zařízení - podrobný popis materiálů a prací dle specifikace v TZ   Rozměr: 750x800x950  Energie: 0,75kW/400V</t>
  </si>
  <si>
    <t>Lapač škrobu a šlupek, celonerezové provedení, kompatibilní se škrabkou na poz. D4</t>
  </si>
  <si>
    <t>Poznámka k položce:_x000D_
Instalace nového zařízení - podrobný popis materiálů a prací dle specifikace v TZ   Rozměr: 320x320x320</t>
  </si>
  <si>
    <t>Podlahová vpusť- stávající zařízení</t>
  </si>
  <si>
    <t>Poznámka k položce:_x000D_
Zpětná instalace - podrobný popis dle specifikace v TZ   Rozměr: 350x350</t>
  </si>
  <si>
    <t>Chladící box, hliníková podlaha protiskluzová, panel boxu tl. 60 mm</t>
  </si>
  <si>
    <t>Poznámka k položce:_x000D_
Instalace nového zařízení - podrobný popis materiálů a prací dle specifikace v TZ  1x chladírenské dveře 800/2000mm,  lze je otevřít do 180°, bezprahové provedení, s konstrukčním zámkem pospojování/lakované komaxit; vnitřní strana těchto dveří musí být vybavena bezpečnostní klikou a kliku na vnější straně, dveře opatřeny zámkem dveří, verze chladírenské dveře se zdvihacími panty.osvětlení LED   Rozměr: 2200x1100x2300</t>
  </si>
  <si>
    <t>Splitová chladící jednotka vč. výparníku umístěního v chladícím boxu, vedení do 10ti metrů mezi výparníkem a chladící jednotkou</t>
  </si>
  <si>
    <t>Poznámka k položce:_x000D_
Instalace nového zařízení - podrobný popis materiálů a prací dle specifikace v TZ    Energie: 2kW/230V a 1,5kW/230V</t>
  </si>
  <si>
    <t>Celonerezové nástěnné umyvadlo s kolením ovládáním, sifonem a vodovodní baterií, odnímatelný zadní lem</t>
  </si>
  <si>
    <t>Poznámka k položce:_x000D_
Instalace nového zařízení - podrobný popis materiálů a prací dle specifikace v TZ   Rozměr: 400x400x230</t>
  </si>
  <si>
    <t>E</t>
  </si>
  <si>
    <t>E - Hrubá přípravna masa a vajec</t>
  </si>
  <si>
    <t>E1</t>
  </si>
  <si>
    <t>Nástěnné nerezové umyvadlo - stávající zařízení</t>
  </si>
  <si>
    <t>E2</t>
  </si>
  <si>
    <t>Mycí stůl s vevařeným dřezem, dřez 400x400x250 mm, - stávající zařízení</t>
  </si>
  <si>
    <t>Poznámka k položce:_x000D_
Zpětná instalace - podrobný popis dle specifikace v TZ   Rozměr: 1600x700x850</t>
  </si>
  <si>
    <t>E3</t>
  </si>
  <si>
    <t>Nástěnná vodovodní baterie - stávající zařízení</t>
  </si>
  <si>
    <t>E4</t>
  </si>
  <si>
    <t>Dřevěný špalek - stávající zařízení</t>
  </si>
  <si>
    <t>Poznámka k položce:_x000D_
Zpětná instalace - podrobný popis dle specifikace v TZ   Rozměr: 600x600x900</t>
  </si>
  <si>
    <t>E5</t>
  </si>
  <si>
    <t>Profesionální chladnička, hrubý objem 700 lt, celonerezové provedení - nerez vně i uvnitř, 1x plné dveře</t>
  </si>
  <si>
    <t>Poznámka k položce:_x000D_
Instalace nového zařízení - podrobný popis materiálů a prací dle specifikace v TZ  ventilované cirkulační chlazení, digitální termostat, automatické odtávání, integrovaný zámek dveří, teplotní rozsah 0°C až +10°C, vnitřní prostor chladničky uzpůsoben pro vložení přepravek 600x400mm nebo gastronádob GN 2/1, samozavírající dveře 90°, vnitřní zaoblené rohy, izolace 60 mm, vysoká ůčinost chlazení i při okolní teplotě +43°C, nastavitelné nerezové nožky, nahraditelné magnetické pryžové těsnění  Rozměr: 710x800x2030  Energie: 0,27kW/230V</t>
  </si>
  <si>
    <t>E6</t>
  </si>
  <si>
    <t>Profesionální chladnička, objem 340 lt, nerezové opláštění, 1x plné dveře</t>
  </si>
  <si>
    <t>Poznámka k položce:_x000D_
Instalace nového zařízení - podrobný popis materiálů a prací dle specifikace v TZ  ventilované cirkulační chlazení, digitální termostat, automatické odtávání, integrovaný zámek dveří, teplotní rozsah -2°C až +8°C, chladnička určena k uskladnění vajec  Rozměr: 600x600x1850  Energie: 0,185kW/230V</t>
  </si>
  <si>
    <t>E7</t>
  </si>
  <si>
    <t>Poznámka k položce:_x000D_
Zpětná instalace - podrobný popis dle specifikace v TZ   Rozměr: 1500x600x850</t>
  </si>
  <si>
    <t>E8</t>
  </si>
  <si>
    <t>F</t>
  </si>
  <si>
    <t>F - Čistá příprava zeleniny</t>
  </si>
  <si>
    <t>F1</t>
  </si>
  <si>
    <t>F2</t>
  </si>
  <si>
    <t>Mycí stůl</t>
  </si>
  <si>
    <t>Poznámka k položce:_x000D_
Instalace nového zařízení - podrobný popis materiálů a prací dle specifikace v TZ  1x vevařený lisovaný dřez o rozměru 400x400x250mm, dřez umístěn vpravo, 1x otvor pro baterii, vedle dřezu umístěna 1x výsuvná zásuvka o velikosti GN 1/1-150 mm, 1x částečná plná police, částečná kapotáž dřezu z čela, vlevo ve spodním prostoru místo pro zabudování chlazeného stolu, 6x noha, zadní lem, nerezové provedení  Rozměr: 2150x700x850</t>
  </si>
  <si>
    <t>F3</t>
  </si>
  <si>
    <t>Stojánková vodovodní baterie, pákové ovládání</t>
  </si>
  <si>
    <t>Poznámka k položce:_x000D_
Instalace nového zařízení - podrobný popis materiálů a prací dle specifikace v TZ</t>
  </si>
  <si>
    <t>F4</t>
  </si>
  <si>
    <t>Chlazený stůl, dvousekcový</t>
  </si>
  <si>
    <t>Poznámka k položce:_x000D_
Instalace nového zařízení - podrobný popis materiálů a prací dle specifikace v TZ  každá sekce vybavena dvěma zásuvkami, tj. celkem 4x zásuvka, hrubý objem 274 litrů, nerezové provedení, perforované koše zásuvek z nerezové oceli pro velikost GN 1/1, chladivo R-600a, bez CFC, ventilované chlazení, pracovní teplota -2 °C až +8°C při okolní teplotě 43°C,  digitální displej pro elektronické řízení teploty a odmražování, stupeň ochrany IPX5, tlakově vtřikovaná polyuretanová izolace o síle 50 mm a hustotě 40kg/m3 výškově stavitelné nožičky, bez pracovní desky  Rozměr: 1342x700x850  Energie: 0,2kW/230V</t>
  </si>
  <si>
    <t>F5</t>
  </si>
  <si>
    <t>Krouhač zeleniny</t>
  </si>
  <si>
    <t>Poznámka k položce:_x000D_
Instalace nového zařízení - podrobný popis materiálů a prací dle specifikace v TZ  indukční motor - asynchornní motor, magnetický bezpečnostní systém, umožňuje plátkování, vlnkování, strouhání, nudličkování, kostičkování a hranolkování, výkon až cca 250 kg / 1 hod., kapacita 20 - 300 porcí, krouhací hlava kovová, celonerezový kryt motorového bloku, 2x plnící otvor - 1x trubicový o průměru 58mm, 1x velký otvor ve tvaru ledvinky o ploše 139cm2, součástí zařízení 1x vyhazovací kotouč, 1x stlačovací kolík  Rozměr: 350x320x590  Energie: 0,55kW/230V</t>
  </si>
  <si>
    <t>F6</t>
  </si>
  <si>
    <t>Sada přídavných disků ke krouhači zeleniny na poz. F5</t>
  </si>
  <si>
    <t>Poznámka k položce:_x000D_
Instalace nového zařízení - podrobný popis materiálů a prací dle specifikace v TZ  sada obsahuje : 1x plátkovač 2mm, 1x plátkovač 4mm, 1x strouhač 1,5mm, 1x nudličkovač 4x4mm, 1x kostičkovač 14x14x14mm /složen ze dvou disků/</t>
  </si>
  <si>
    <t>G</t>
  </si>
  <si>
    <t>G - Příprava svačinek</t>
  </si>
  <si>
    <t>G1</t>
  </si>
  <si>
    <t>Pracoví stůl, 2x plná police, zadní lem, nerezové provedení</t>
  </si>
  <si>
    <t>Poznámka k položce:_x000D_
Instalace nového zařízení - podrobný popis materiálů a prací dle specifikace v TZ   Rozměr: 1900x700x850</t>
  </si>
  <si>
    <t>G2</t>
  </si>
  <si>
    <t>Nářezový stroj, profesionální, průměr nože 300mm, vodorovné uložení řezného stolů - NE ŠIKMÉ !!!</t>
  </si>
  <si>
    <t>Poznámka k položce:_x000D_
Instalace nového zařízení - podrobný popis materiálů a prací dle specifikace v TZ  vysoký hygienický standard, účinný systém chlazení motoru a hybridní pohon, max. průměr řezu 230x170mm, nastavení síly řezu 0 -20mm, hladký ocelový nůž, drážka pro odvod tekutin z opěrné desky, možnost vyklopení vozíku 90°C, součástí zařízení brusič nožů, provedení CERA 3 Rozměr: 470x350x376  Energie: 0,3kW/ 230V</t>
  </si>
  <si>
    <t>H</t>
  </si>
  <si>
    <t>H - Příprava těsta</t>
  </si>
  <si>
    <t>H1</t>
  </si>
  <si>
    <t>Pracovní stůl, 3x výsuvná zásuvka pod pracovní deskou, 1x plná police, zadní a pravý lem, nerezové provedení</t>
  </si>
  <si>
    <t>H2</t>
  </si>
  <si>
    <t>Univerzální hnětací a šlehací stroj ALBA Hořovice vč. příslušenství tj. 1x přídavný masomlýnek Rma 27, 1x kotlík o objemu 60 lt s nástavci na míchání, hnětání a šlehání, 1x kotlík o objemu 30 lt s nástavci na míchání, hnětání a šlehání- stávající zařízení</t>
  </si>
  <si>
    <t>Poznámka k položce:_x000D_
Zpětná instalace - podrobný popis dle specifikace v TZ    Energie: 2,8kW400V</t>
  </si>
  <si>
    <t>H3</t>
  </si>
  <si>
    <t>Pracovní stůl - stávající zařízení</t>
  </si>
  <si>
    <t>Poznámka k položce:_x000D_
Zpětná instalace - podrobný popis dle specifikace v TZ   Rozměr: 1800x600x850</t>
  </si>
  <si>
    <t>H4</t>
  </si>
  <si>
    <t>Dodávka 4ks pojízdných koleček pro osazení pracovního stolu na poz. H3</t>
  </si>
  <si>
    <t>I</t>
  </si>
  <si>
    <t>I - Varna</t>
  </si>
  <si>
    <t>I1</t>
  </si>
  <si>
    <t>Elektrická multifunkční pánev, kapacita vany 100 lt,  topný systém s celoplošnými topnými keramickými destičkami</t>
  </si>
  <si>
    <t>Poznámka k položce:_x000D_
Instalace nového zařízení - podrobný popis materiálů a prací dle specifikace v TZ  řízení spotřeby energie, třívrstvé dno pánve z neoddělitelných ocelových vrstev odolné proti poškrábání, sonda teploty jádra s min. 5-ti měřícími body, vypouštění vody po vaření a čištění přímo vestavěným odtokem v nádobě, integrovaná, inteligentní asistent vaření se 6 provozními režimy: maso, ryby, zelenina a přílohy, pokrmy z vajec, polévky a omáčky, mléčné a sladké pokrmy nebo 5 postupů přípravy vaření, smažení, pečení, grilování a funkce regenerace, Vaření při nízké teplotě (i přes noc), konfitování, vaření sous-vide, flexibilní rozdělení dna pánve na zóny s rozdílnými teplotami (teploty se mohou lišit až o 130°C), Manuální režim: vaření pomocí volně nastavitelné teploty tekutiny, teploty dna pánve nebo teploty oleje, Teplotní rozsah 30 °C–250 °C, Možnost volného programování a pojmenování 1 200 programů s až 12 kroky, zařízení pro automatické zvedání a spouštění pro vaření v koších, Rozpoznávání varného média v nádobě: nehrozí nebezpečí popálení ani připálení oleje, Vaření s teplotním rozdílem k šetrné přípravě velkých kusů masa, ergonomicky ovládaná ruční sprcha s automatickým zpětným navíjením do zařízení přepínatelným proudem (bodový a sprchovací proud) a integrovanou funkcí uzavření vody, integrovaná zásuvka 1 NAC 230V, magnetický držák sondy vnitřní teploty, pánev naklonitelná pomocí elektrického válce, víko se otvírá a zavírá pomocí elektrického válce, víko s integrovaným přívodem vody, Automatické plnění nádoby vodou s přesností na litry systém SDS - Servisní diagnostický systém s automatickým zobrazováním servisních hlášení, Indikátor provozního stavu a výstražné indikátory např horkého oleje při fritování, Rozhraní USB pro export dat HACCP, servisních dat a varných programů, bezpečnostní omezovač teploty, servisní přístup ze předu, Hygienická pánev beze spár se zaoblenými rohy, barevný skleněný diplej o velikosti min. 10", centrální ovládací kolečko s možností stlačení určené k potvrzení, Výběr průvodce pro obsluhu z více než 40 jazyků, zobrazení skutečných a požadovaných hodnot, sledování zařízení z PC, chytrého telefonu nebo tabletu pomocí,vytvoření uživatelsky specifických profilů pro individuální konfiguraci zařízení a ovládání, např. individuální úvodní obrazovka, Předvolby parametrů přípravy podle jednotlivých zemí nezávisle na nastaveném jazyku, výběr další kuchyně možný,, z důvodu jednotného ovládání a kompatibility musí mít multifunkční pánev stejný ovládácí panel jako konvektomat na poz. I34  Rozměr: 1030x894x1078  Energie: 27kW/400V</t>
  </si>
  <si>
    <t>I2</t>
  </si>
  <si>
    <t>Příslušenství k multifunkční pánvi na poz. I1 - rameno pro zvedání a spouštění košů</t>
  </si>
  <si>
    <t>I3</t>
  </si>
  <si>
    <t>Příslušenství k multifunkční pánvi na poz. I1 - varný koš</t>
  </si>
  <si>
    <t>I4</t>
  </si>
  <si>
    <t>Příslušenství k multifunkční pánvi na poz. I1 - fritovací koš</t>
  </si>
  <si>
    <t>I5</t>
  </si>
  <si>
    <t>Příslušenství k multifunkční pánvi na poz. I1 - špachtle</t>
  </si>
  <si>
    <t>I6</t>
  </si>
  <si>
    <t>Příslušenství k multifunkční pánvi na poz. I1 - rošt na dno pánve</t>
  </si>
  <si>
    <t>I7</t>
  </si>
  <si>
    <t>Příslušenství k multifunkční pánvi na poz. I1 - síto</t>
  </si>
  <si>
    <t>I8</t>
  </si>
  <si>
    <t>Příslušenství k multifunkční pánvi na poz. I1 - čistící houba SCOTCHBRICK na pánve</t>
  </si>
  <si>
    <t>I9</t>
  </si>
  <si>
    <t>Podlahová vpusť, s protizápachovou uzávěrou k zalití do podlahy, vč. pochůzného podlahového vyjímatelného roštu, vývod do kanalizace - dle požadavku dodavatele stavby</t>
  </si>
  <si>
    <t>Poznámka k položce:_x000D_
Instalace nového zařízení - podrobný popis materiálů a prací dle specifikace v TZ   Rozměr: 400x600</t>
  </si>
  <si>
    <t>I10</t>
  </si>
  <si>
    <t>Plynová sklopná pánev cca 80 lt - stávající zařízení</t>
  </si>
  <si>
    <t>Poznámka k položce:_x000D_
Zpětná instalace - podrobný popis dle specifikace v TZ    Energie: Plyn 20kW</t>
  </si>
  <si>
    <t>I11</t>
  </si>
  <si>
    <t>Pracovní stůl, 1x plná police - opláštěné obě delší strany, pravá krátká stěna uzavřená z čela křídlovými, levá krátká stěna uzavřena 3x výsuvnou zásuvkou, nerezové provedení</t>
  </si>
  <si>
    <t>Poznámka k položce:_x000D_
Instalace nového zařízení - podrobný popis materiálů a prací dle specifikace v TZ   Rozměr: 1800x800x900</t>
  </si>
  <si>
    <t>I12</t>
  </si>
  <si>
    <t>Elektrický kotel s integrovaným mixérem, kapacita 200 lt</t>
  </si>
  <si>
    <t>Poznámka k položce:_x000D_
Instalace nového zařízení - podrobný popis materiálů a prací dle specifikace v TZ  nastavitelná rychlost míchání - 15 otáček až možnost 140 otáček/min, celonerezová konstrukce vč. rámu - z důvodu hygieny a životnosti, síla použitého materiálu u nádoby min. 4mm, nádoba svařovaná - ne lisovaná !!!, CERTIFIKOVÁNO PRO PROVOZ BEZ DOZORU - nutné především pro noční úpravy, pracovní tlak v plášti min. 1 bar,elektronické digitální - ovládací panel na pilíři s dotykovým ovládáním - odděleně pro snadné ovládání a mimo obvyklou čistící zónu pro mokré čištění,  vnitřní nádoba z kyselino-odolné oceli, hydraulické vyklápění nádoby kotle - NE ELEKTRICKÉ, teplotní rozsah min. 0 - 120 °C, autoreverz - zpětný chod míchacího ramene, výška hrany nádoby kotle max. 1000mm - z důvodu bezpečnosti, světlá výška při vyklopení kotle min. 600mm, mutifunkční časovač, programování na dotykovém displeji, programy na základní pokrmy a mycí programy, skutečné ovládání teploty porkmu jídla a samostatné ovládání teploty v plášti, vyklápění kotle současně s mícháním /snadné vyprazdňování obsahu kotle/, umožnujě například vaření při nízkých teplotách SOUS-VIDE, kynutí, nebo udržování, vaření Delta-T, automatické plnění vodou, USB port pro ovládací panel na aktualizace programu a ukládání HACCP dat, diagnostika pro údržbu, možnost připojení zařízení na integrovaný bezdrátový monitoring Rozměr: 1360/1535x920x900  Energie: 35,6kW/400V</t>
  </si>
  <si>
    <t>I13</t>
  </si>
  <si>
    <t>Příslušenství ke kotli na poz. I12 - čistící kartáč ke kotli</t>
  </si>
  <si>
    <t>I14</t>
  </si>
  <si>
    <t>Příslušenství ke kotli na poz. I12 - instalační rám pro instalaci kotle na podlahu s možností bezproblémové sanitace</t>
  </si>
  <si>
    <t>I15</t>
  </si>
  <si>
    <t>Příslušenství ke kotli na poz. I12 - plně izolovaný dvojitý plášť PUR pěnou !!! Izolace je kryta nerezovým plechem o síle 1,5 mm. Izolace těchto parametrů zkracuje dobu ohřevu a snižuje spotřebu energie. Také zabraňuje pronikání vlhkosti do izolovaného pr</t>
  </si>
  <si>
    <t>I16</t>
  </si>
  <si>
    <t>Příslušenství ke kotli na poz. I12 - Instalační příruby</t>
  </si>
  <si>
    <t>I17</t>
  </si>
  <si>
    <t>Příslušenství ke kotli na poz. I12 - cedící síto - nástavec  pro osazení na kotel při vyklápění</t>
  </si>
  <si>
    <t>I18</t>
  </si>
  <si>
    <t>Příslušenství ke kotli na poz. I12 - sprcha ke kotli, určená pro rychlou sanitaci či oplach</t>
  </si>
  <si>
    <t>I19</t>
  </si>
  <si>
    <t>Příslušenství ke kotli na poz. I12 - odměrná tyč</t>
  </si>
  <si>
    <t>I20</t>
  </si>
  <si>
    <t>Příslušenství ke kotli na poz. I12 - vypouštěcí ventil</t>
  </si>
  <si>
    <t>I21</t>
  </si>
  <si>
    <t>Poznámka k položce:_x000D_
Instalace nového zařízení - podrobný popis materiálů a prací dle specifikace v TZ   Rozměr: 800x600</t>
  </si>
  <si>
    <t>I22</t>
  </si>
  <si>
    <t>Elektrický sklopný kotel s integrovaným mixérem, kapacita 100 lt</t>
  </si>
  <si>
    <t>Poznámka k položce:_x000D_
Instalace nového zařízení - podrobný popis materiálů a prací dle specifikace v TZ  ovládací panel na pilíři - odděleně pro snadné ovládání a mimo obvyklou čistící zónu pro mokré čištění,  vnitřní nádoba z kyselino-odolné oceli, elektrické vyklápění nádoby kotle, teplotní rozsah min. 0 - 120 °C, celonerezová konstrukce vč. rámu - z důvodu hygieny a životnosti, síla použitého materiálu u nádoby min. 4mm, nádoba svařovaná - ne lisovaná !!!, pracovní tlak v plášti min. 1 bar, výška hrany nádoby kotle max. 1000mm - z důvodu bezpečnosti, světlá výška při vyklopení kotle min. 600mm, rychlost otáčení ramene nastavitelná min. od 20 do 110 otáček za minutu, 2 míchací programy pro jemné míchání a hrubé míchání, program se zpětným chodem mixéru  Rozměr: 1154/1535x720x900  Energie: 18kW/400V</t>
  </si>
  <si>
    <t>I23</t>
  </si>
  <si>
    <t>Příslušenství ke kotli na poz. I21 - instalační rám pro instalaci kotle na podlahu s možností bezproblémové sanitace</t>
  </si>
  <si>
    <t>I24</t>
  </si>
  <si>
    <t>Příslušenství ke kotli na poz. I21 - plně izolovaný dvojitý plášť PUR pěnou !!! Izolace je kryta nerezovým plechem o síle 1,5 mm. Izolace těchto parametrů zkracuje dobu ohřevu a snižuje spotřebu energie. Také zabraňuje pronikání vlhkosti do izolovaného pr</t>
  </si>
  <si>
    <t>I25</t>
  </si>
  <si>
    <t>Příslušenství ke kotli na poz. I21 - Automatické plnění vody do mezipláště</t>
  </si>
  <si>
    <t>I26</t>
  </si>
  <si>
    <t>Příslušenství ke kotli na poz. I21  - zobrazení teploty na dipleji</t>
  </si>
  <si>
    <t>I27</t>
  </si>
  <si>
    <t>Příslušenství ke kotli na poz. I21 - Instalační příruby</t>
  </si>
  <si>
    <t>I28</t>
  </si>
  <si>
    <t>Příslušenství ke kotli na poz. I21 - cedící síto - nástavec  pro osazení na kotel při vyklápění</t>
  </si>
  <si>
    <t>I29</t>
  </si>
  <si>
    <t>Příslušenství ke kotli na poz. I21 - sprcha ke kotli, určená pro rychlou sanitaci či oplach</t>
  </si>
  <si>
    <t>I30</t>
  </si>
  <si>
    <t>Příslušenství ke kotli na poz. I21 - odměrná tyč</t>
  </si>
  <si>
    <t>I31</t>
  </si>
  <si>
    <t>Příslušenství ke kotli na poz. I21 - čistící kartáč ke kotli</t>
  </si>
  <si>
    <t>I32</t>
  </si>
  <si>
    <t>Příslušenství ke kotli na poz. I21 - vypouštěcí ventil</t>
  </si>
  <si>
    <t>I33</t>
  </si>
  <si>
    <t>Poznámka k položce:_x000D_
Instalace nového zařízení - podrobný popis materiálů a prací dle specifikace v TZ   Rozměr: 800x500</t>
  </si>
  <si>
    <t>I34</t>
  </si>
  <si>
    <t>Elektrická sklopná pánev cca 120 lt - stávající zařízení</t>
  </si>
  <si>
    <t>Poznámka k položce:_x000D_
Zpětná instalace - podrobný popis dle specifikace v TZ    Energie: 28kW/400V</t>
  </si>
  <si>
    <t>I35</t>
  </si>
  <si>
    <t>Poznámka k položce:_x000D_
Instalace nového zařízení - podrobný popis materiálů a prací dle specifikace v TZ   Rozměr: 1200x450</t>
  </si>
  <si>
    <t>I36</t>
  </si>
  <si>
    <t>Plynový sporák, 4x hořák - 2x 7kW, 1x 10kW, 1x 4kW, věčný plamínek, rozměr roštu každého hořáku 390x360mm, vč. podestavby - z čela otevřené, opláštěné oba boky podestavby, opláštěná záda, 1x plná police - dno</t>
  </si>
  <si>
    <t>Poznámka k položce:_x000D_
Instalace nového zařízení - podrobný popis materiálů a prací dle specifikace v TZ   Rozměr: 800x900x900  Energie: Plyn 28kW</t>
  </si>
  <si>
    <t>I37</t>
  </si>
  <si>
    <t>Konvektomat elektrický, BOJLEROVÝ VYVÍJEČ PÁRY, kapacita 20x GN 1/1, plechy do konvektomatu zasouvány podélně tzn. délka každého vsunu min 450mm</t>
  </si>
  <si>
    <t>Poznámka k položce:_x000D_
Instalace nového zařízení - podrobný popis materiálů a prací dle specifikace v TZ  režimy konvektomatu: Vaření v páře 30°C až 130°C, Horký vzduch 30°C až 300°C, kombinace páry a horkého vzduchu 30°C až 300°C, 6-ti bodová teplotní vpichová sonda, trojíté sklo dveří, inteligetní síťové propojitelný varný systém s režimem: drůběž, maso, ryby, vaječné pokrmy, dezerty a přílohy, zelenina a pečivo, finishing, metody vaření: smažení, vaření, pečení a grilovaní, Inteligentní regulace klimatu, Inteligentní příprava pokrmů, optimální organizace nekolika varných procesů a kombinované přípravy, automatické odstranění mezer v plánování, automatická optimalizace času a energie připlánovaní přípravy na stejnou dobu, nteligentní systém čištění a odvápňování zařízení  systém sám zvolí délku programu a množství mycích a odvápňovacích tablet dle míry znečištění, Inteligentní regulace klimatu s meřením, nastavením a regulací vlhkosti s přesností na procenta. - Dynamické proudění vzduchu ve varné komoře, ventilátor s pěti rychlostmi. - Na sekundu přesnémonitorování a vypočítání zhnědnutí na základě Maillardovy reakce s cíle opakovat optimální výsledek vaření. Intuitivní programování až 1200 varných programů obsahujících až 12 kroků. Funkce  rychlé zchlazení varné komory, LED osvětlení komory s vysokým barevným rozlišením, Integrovaná ruční sprcha s automatickým navíjením a nastavitelnou funkčí rozprašování a vodního paprsku, Integrovaná brzda oběžného kola ventilátoru, Datová Pamět HACCP s výstup přes USB disk nebo volitelné ukládání a správa v siťovém rozhraní na bázi cloudu, 9 programů čístění určených k bezobslužnému čištění přes noc, Extrémně rychlé 12 minutové čištění, Hygienická instalace bez použití noh pro sadné a bezpečné čištění, Ochrana proti stříkající vodě IPX5, součástí konvektomatu 1x zavážecí vozík, barevný dotykový displej 10,1" s vysokým rozlišením, centrální ovládací kolečko s funkcí push, z důvodu jednotného ovládání a kompatibility musí mít konvektomat stejný ovládácí panel jako multifunkční pánev na poz. I1  Rozměr: 877x913x1807  Energie: 37,2kW/400V</t>
  </si>
  <si>
    <t>I38</t>
  </si>
  <si>
    <t>Elektrický konvektomat 10xGN 1/1 Retigo vč podstavce - stávající zařízení</t>
  </si>
  <si>
    <t>Poznámka k položce:_x000D_
Zpětná instalace - podrobný popis dle specifikace v TZ   Rozměr: 933x821x1046  Energie: 18,6kW/400V</t>
  </si>
  <si>
    <t>I39</t>
  </si>
  <si>
    <t>Vozík na GN 1/1 - stávající zařízení</t>
  </si>
  <si>
    <t>I40</t>
  </si>
  <si>
    <t>Skladový regál - stávající zařízení</t>
  </si>
  <si>
    <t>Poznámka k položce:_x000D_
Zpětná instalace - podrobný popis dle specifikace v TZ   Rozměr: 1200x500x1800</t>
  </si>
  <si>
    <t>I41</t>
  </si>
  <si>
    <t>Skladový regál, 4x plná police, každá police opatřena podélnými výztuhami, regál svařovaný, tuhá, pevná konstrukce, celonerezové provedení, konstrukce regálu z jaklu min. 40x40mm</t>
  </si>
  <si>
    <t>Poznámka k položce:_x000D_
Instalace nového zařízení - podrobný popis materiálů a prací dle specifikace v TZ   Rozměr: 1150x450x1800 DOMĚREK</t>
  </si>
  <si>
    <t>I42</t>
  </si>
  <si>
    <t>Středová digestoř - stávající zařízení</t>
  </si>
  <si>
    <t>Poznámka k položce:_x000D_
Zpětná instalace - podrobný popis dle specifikace v TZ   Rozměr: 5000x1550</t>
  </si>
  <si>
    <t>I43</t>
  </si>
  <si>
    <t>Nástěnná digestoř - stávající zařízení</t>
  </si>
  <si>
    <t>Poznámka k položce:_x000D_
Zpětná instalace - podrobný popis dle specifikace v TZ   Rozměr: 3000x1450</t>
  </si>
  <si>
    <t>I44</t>
  </si>
  <si>
    <t>Elektro-bateriový zdvižný vozík, pro snadnou manipulaci při vyprazdňování pánve, zdvih 400-750 mm, kapacita GN 1/1, nosnost 40 Kg, nerezové provedení</t>
  </si>
  <si>
    <t>Poznámka k položce:_x000D_
Instalace nového zařízení - podrobný popis materiálů a prací dle specifikace v TZ   Rozměr: 780x600x990  Energie: 230V</t>
  </si>
  <si>
    <t>J</t>
  </si>
  <si>
    <t>J - Porcování jídel</t>
  </si>
  <si>
    <t>J1</t>
  </si>
  <si>
    <t>Pracovní stůl, 1x plná police, zásuvkový blok obsahující 3ks výsuvných zásuvek pod sebou kapacita každé zásuvky 1x GN 1/1-150 mm, zásuvkový blok umístěný vpravo, ve zbývajícím prostoru 2x plná police, zadní lem, nerezové provedení</t>
  </si>
  <si>
    <t>Poznámka k položce:_x000D_
Instalace nového zařízení - podrobný popis materiálů a prací dle specifikace v TZ   Rozměr: 1300x700x850</t>
  </si>
  <si>
    <t>J2</t>
  </si>
  <si>
    <t>Mycí stůl s dřezem- stávající zařízení</t>
  </si>
  <si>
    <t>Poznámka k položce:_x000D_
Zpětná instalace - podrobný popis dle specifikace v TZ   Rozměr: 700x700x850</t>
  </si>
  <si>
    <t>J3</t>
  </si>
  <si>
    <t>Stojánková baterie - stávající zařízení</t>
  </si>
  <si>
    <t xml:space="preserve">K - Výdej jídel </t>
  </si>
  <si>
    <t>K1</t>
  </si>
  <si>
    <t>Pracovní stůl, 2x plná police, zadní lem, nerezové provedení</t>
  </si>
  <si>
    <t>Poznámka k položce:_x000D_
Instalace nového zařízení - podrobný popis materiálů a prací dle specifikace v TZ   Rozměr: 1500x600x850</t>
  </si>
  <si>
    <t>K2</t>
  </si>
  <si>
    <t>Elektrická stolička - stávající zařízení</t>
  </si>
  <si>
    <t>Poznámka k položce:_x000D_
Zpětná instalace - podrobný popis dle specifikace v TZ   Rozměr: cca 550x600x400  Energie: 6kW/400V</t>
  </si>
  <si>
    <t>K3</t>
  </si>
  <si>
    <t>Vyhřívaná výdejní vodní lázeň, pojízdná, dělená - kapacita 4x GN 1/1-200 hl.</t>
  </si>
  <si>
    <t>178</t>
  </si>
  <si>
    <t>Poznámka k položce:_x000D_
Instalace nového zařízení - podrobný popis materiálů a prací dle specifikace v TZ  každá vana disponuje samostatným topným tělesem, samostatným termostatem pro regulaci teploty až do +90°C a samostatným vypouštěcím ventilem, nerezové provedení, 4x kolečka pr. 100 mm z toho 2x bržděná,, 1x plná police, ovládaní na kratší straně, součástí zařízení elektrická zásuvka pro talířový zásobník  Rozměr: 1585x660x850  Energie: 2,8kW/230V</t>
  </si>
  <si>
    <t>K4</t>
  </si>
  <si>
    <t>Zásobník na talíře vyhřívaný dvoutubusový - stávající zařízení</t>
  </si>
  <si>
    <t>180</t>
  </si>
  <si>
    <t>Poznámka k položce:_x000D_
Zpětná instalace - podrobný popis dle specifikace v TZ    Energie: 0,7kW/230V</t>
  </si>
  <si>
    <t>K5</t>
  </si>
  <si>
    <t>Parapetní deska, nerezová, plná výdřeva v celé ploše, příprava pro instalaci konzol dechové clony, součástí parapetní desky konzole pro vyvěšení desky na zeď</t>
  </si>
  <si>
    <t>182</t>
  </si>
  <si>
    <t>Poznámka k položce:_x000D_
Instalace nového zařízení - podrobný popis materiálů a prací dle specifikace v TZ   Rozměr: 1500x350x40 DOMĚREK</t>
  </si>
  <si>
    <t>K6</t>
  </si>
  <si>
    <t>184</t>
  </si>
  <si>
    <t>Poznámka k položce:_x000D_
Instalace nového zařízení - podrobný popis materiálů a prací dle specifikace v TZ   Rozměr: 1350x350x850</t>
  </si>
  <si>
    <t>K7</t>
  </si>
  <si>
    <t>Dechová clona, nerezové konzole, 1x horní police - skleněná - kalené sklo síly min. 8 mm, z čela bez skla s možností jeho dodatečné instalace</t>
  </si>
  <si>
    <t>186</t>
  </si>
  <si>
    <t>Poznámka k položce:_x000D_
Instalace nového zařízení - podrobný popis materiálů a prací dle specifikace v TZ   Rozměr: 1500x300x350 DOMĚREK</t>
  </si>
  <si>
    <t>K8</t>
  </si>
  <si>
    <t>188</t>
  </si>
  <si>
    <t>Poznámka k položce:_x000D_
Instalace nového zařízení - podrobný popis materiálů a prací dle specifikace v TZ   Rozměr: 1200x300x350 DOMĚREK</t>
  </si>
  <si>
    <t>K9</t>
  </si>
  <si>
    <t>Pracovní stůl na trnoži, určen pod chladící vitrínu zadní přesah desky 150 mm, bez lemů, nerezové provedení</t>
  </si>
  <si>
    <t>190</t>
  </si>
  <si>
    <t>Poznámka k položce:_x000D_
Instalace nového zařízení - podrobný popis materiálů a prací dle specifikace v TZ   Rozměr: 800x700x850</t>
  </si>
  <si>
    <t>K10</t>
  </si>
  <si>
    <t>Chladící vitrína, chladící agregát umístěn nahoře, samoobslužné provedení (2x 3 dvířka)</t>
  </si>
  <si>
    <t>192</t>
  </si>
  <si>
    <t>Poznámka k položce:_x000D_
Instalace nového zařízení - podrobný popis materiálů a prací dle specifikace v TZ  digitální termostat s regulací teploty, regulace teploty od +4°C, dynamické chlazení, materiál sklo/nerez, ze strany obsluhy posuvná prosklená dvířka s nerezovými průběžnými madly a dvojitým izolačním sklem, dvířka demontovatelná, 2x police z kaleného skla, výškově nastavitelné police, LED osvětlení  Rozměr: 800x500x850  Energie: 0,2kW/230V</t>
  </si>
  <si>
    <t>K11</t>
  </si>
  <si>
    <t>Pojezdová dráha trubková, vč. konzolí pro instalaci na zeď, nerezové provedení</t>
  </si>
  <si>
    <t>194</t>
  </si>
  <si>
    <t>Poznámka k položce:_x000D_
Instalace nového zařízení - podrobný popis materiálů a prací dle specifikace v TZ   Rozměr:  4350x350</t>
  </si>
  <si>
    <t>K12</t>
  </si>
  <si>
    <t>196</t>
  </si>
  <si>
    <t>Poznámka k položce:_x000D_
Zpětná instalace - podrobný popis dle specifikace v TZ   Rozměr: 1400x600x850</t>
  </si>
  <si>
    <t>K13</t>
  </si>
  <si>
    <t>Profesionální chladnička, hrubý objem 570 lt, nerezové opláštění, 1x prosklenné dveře</t>
  </si>
  <si>
    <t>198</t>
  </si>
  <si>
    <t>Poznámka k položce:_x000D_
Instalace nového zařízení - podrobný popis materiálů a prací dle specifikace v TZ  ventilované cirkulační chlazení, digitální termostat, automatické odtávání, integrovaný zámek dveří, teplotní rozsah -2°C až +8°C, vnitřní prostor chladničky uzpůsoben pro vložení přepravek 600x400mm nebo gastronádob GN 2/1  Rozměr: 780x725x1895  Energie: 0,2kW/230V</t>
  </si>
  <si>
    <t>K14</t>
  </si>
  <si>
    <t>Zásobník na příbory a tácy - stávající zařízení</t>
  </si>
  <si>
    <t>200</t>
  </si>
  <si>
    <t>L</t>
  </si>
  <si>
    <t>L - Výdej nápojů</t>
  </si>
  <si>
    <t>L1</t>
  </si>
  <si>
    <t>Výrobník filtrované kávy a čaje, objem 2x 40 litrů, výkon 120 lt / hod</t>
  </si>
  <si>
    <t>202</t>
  </si>
  <si>
    <t>Poznámka k položce:_x000D_
Instalace nového zařízení - podrobný popis materiálů a prací dle specifikace v TZ  elektronické řízení procesu, předvolba množství nápojů, automaticky regulovaná teplota, dvouplášťové nerezové provedení, skryté topení, nastavitelné množství s přesností na litry Rozměr: 1020x460x1000  Energie: 12,5kW/400V</t>
  </si>
  <si>
    <t>L2</t>
  </si>
  <si>
    <t>Konzole na montáž výrobníku filtrované kávy a čaje na zeď, nerezové provedení</t>
  </si>
  <si>
    <t>204</t>
  </si>
  <si>
    <t>Poznámka k položce:_x000D_
Instalace nového zařízení - podrobný popis materiálů a prací dle specifikace v TZ   Rozměr: Dle velikosti výrobníku</t>
  </si>
  <si>
    <t>L3</t>
  </si>
  <si>
    <t>Pojízdný vozík na podávaní košů se skleničkami na nápoje a miskami na polévku, celonerezová konstrukce</t>
  </si>
  <si>
    <t>206</t>
  </si>
  <si>
    <t>Poznámka k položce:_x000D_
Instalace nového zařízení - podrobný popis materiálů a prací dle specifikace v TZ  4x kolečka o průměru 100mm, dvě z nich opatřena aretační brzdou, pohyblivá plošina o rozměru 520x520mm uložená na kuličkových ložiskách, regulace výšky výdeje košů, kapacita vozíku 5 ks košů 500x500mm  Rozměr: 560x590x900</t>
  </si>
  <si>
    <t>L4</t>
  </si>
  <si>
    <t>Pracovní stůl, uzavřený, skříňový - opláštěné oba boky, opláštěná záda, z čela stůl přístupný  křídlovými dvířky, 1x polná police - dno, příprava pro připevnění pojezdové dráhy, zadní lem, nerezové provedení</t>
  </si>
  <si>
    <t>208</t>
  </si>
  <si>
    <t>Poznámka k položce:_x000D_
Instalace nového zařízení - podrobný popis materiálů a prací dle specifikace v TZ   Rozměr: 1100x500x850 DOMĚREK</t>
  </si>
  <si>
    <t>L5</t>
  </si>
  <si>
    <t>Výrobník chlazených nápojů, objem 2x 25 litrů, nerezové provedení s hranatou nádobou z plastu, v každé nádobě lze samostaně ovládat lopatky víření, regulace teploty nápoje</t>
  </si>
  <si>
    <t>210</t>
  </si>
  <si>
    <t>Poznámka k položce:_x000D_
Instalace nového zařízení - podrobný popis materiálů a prací dle specifikace v TZ   Rozměr: 660x450x670  Energie: 0,44kW/230V</t>
  </si>
  <si>
    <t>L6</t>
  </si>
  <si>
    <t>Celonerezová termovárnice, vyhřívaná, ohřev s regulací PTC, objem 40 lt, dvouplášťové provedení, skryté topení, snadní čistění</t>
  </si>
  <si>
    <t>212</t>
  </si>
  <si>
    <t>Poznámka k položce:_x000D_
Instalace nového zařízení - podrobný popis materiálů a prací dle specifikace v TZ   Rozměr: 400x450x720  Energie: 0,08kW/230v</t>
  </si>
  <si>
    <t>L7</t>
  </si>
  <si>
    <t>Pojezdová dráha trubková, vč. konzolí pro instalace na pracovní stůl, nerezové provedení</t>
  </si>
  <si>
    <t>214</t>
  </si>
  <si>
    <t>Poznámka k položce:_x000D_
Instalace nového zařízení - podrobný popis materiálů a prací dle specifikace v TZ   Rozměr: 1450x350</t>
  </si>
  <si>
    <t>M - Mytí stolního nádobí</t>
  </si>
  <si>
    <t>M1</t>
  </si>
  <si>
    <t>Mycí stůl, 1x vevařený lisovaný dřez 250x250x200 mm umístěný vpravo, 1x plná police, prolamovaná pracovní deska, zadní přesah 200mm přes zeď, nerezové provedení, příprava odpadu pro instalaci drtiče odpadu</t>
  </si>
  <si>
    <t>256</t>
  </si>
  <si>
    <t>216</t>
  </si>
  <si>
    <t>Poznámka k položce:_x000D_
Instalace nového zařízení - podrobný popis materiálů a prací dle specifikace v TZ   Rozměr: 1650x800x850</t>
  </si>
  <si>
    <t>M3</t>
  </si>
  <si>
    <t>Vstupní stůl k myčce, levý, prolis pro vedení na koše 500x500mm, 1x otvor pro stojánkovou sprchu, 1x vevařený lisovaný dřez 450x450x250mm, dřez umístěný vpravo, kapotáž dřezu z čela, závěs do myčky vpravo, zvýšený zadní lem - ostřiková stěna - výška lemu</t>
  </si>
  <si>
    <t>218</t>
  </si>
  <si>
    <t>Poznámka k položce:_x000D_
Instalace nového zařízení - podrobný popis materiálů a prací dle specifikace v TZ   Rozměr: 1400x800x850</t>
  </si>
  <si>
    <t>M4</t>
  </si>
  <si>
    <t>Sprcha s baterií ze stolu a s ramínkem, nerezová tlaková hadice, vyrovnávací pružina, tlaková sprcha s pákovým ovladačem</t>
  </si>
  <si>
    <t>220</t>
  </si>
  <si>
    <t>Poznámka k položce:_x000D_
Instalace nového zařízení - podrobný popis materiálů a prací dle specifikace v TZ   Rozměr: 150x200x1200</t>
  </si>
  <si>
    <t>M5</t>
  </si>
  <si>
    <t>Tunelová myčka dvounádržová, dvouplášťová s oddělenou sušící zónou, kapacita 56 košů/hod - dle DIN 10510, maximální kapacita 180 košů/hod., teplota 55 - 65 °C dle DIN 10510, výkon tělesa mycího tanku min. 9 kW, výkon tělesa oplachu v bojleru min. 12 kW, v</t>
  </si>
  <si>
    <t>222</t>
  </si>
  <si>
    <t>Poznámka k položce:_x000D_
Instalace nového zařízení - podrobný popis materiálů a prací dle specifikace v TZ  Dva provozní módy - automatický a manuální, automatický umožňuje nastavit celkový kontaktní čas mycí zóny - rozmezí od 40 do 180 vteřin, manuální umožňuje obsluze vkládat a umývat mycí koše v čase podle jejího uvážení, jednoduchý kontrolní panel, součástí myčky sušící zóna, oddělená šířkou minimálně 500mm od výstupu z tunelové myčky, sušící zóna instalovaná na výstupním stole od myčky (lze nahradit neutrální zónou 500 mm v myčce mezi oplachem a sušením;  jednoduše odnímatelné dveře pro jednoduché čištění; využitelná vstupní šířka 500 mm; centrální vypouštění mycích tanků, všechna mycí ramena jsou totožná pro zamezení jejich výměny, možnost připojit samostatnou sušící zónu  Rozměr: 1355x697x1685/1950  Energie: 19,7kW/400V, jištění 50A</t>
  </si>
  <si>
    <t>M6</t>
  </si>
  <si>
    <t>Příslušenství k tunelové myčce nádobí - nádrž vyrovnávací (break tank) s oplachovým čerpadlem (booster pump),pro tunelové myčky</t>
  </si>
  <si>
    <t>224</t>
  </si>
  <si>
    <t>M7</t>
  </si>
  <si>
    <t>Příslušenství k tunelové myčce nádobí - Zóna sušící pro tunelovou myčku nádobí pro přímou instalaci, Sušící zóna  samostatně stojící pro umístění na výstupní válečkový stůl pro přímou instalaci, délka 600 mm, izolovaná s automatickým startem, samostatné e</t>
  </si>
  <si>
    <t>226</t>
  </si>
  <si>
    <t>Poznámka k položce:_x000D_
Instalace nového zařízení - podrobný popis materiálů a prací dle specifikace v TZ   Rozměr: 600x695x834  Energie: 3,3kW/400V</t>
  </si>
  <si>
    <t>M8</t>
  </si>
  <si>
    <t>Výstupní stůl od myčky, pravý, válečkový, na mycí koše, připojení za tunelovou myčku nádobí, stůl je pevně stojící, ale zavěšený do myčky, nerezové provedení, nerezové provedení, součástí koncové tlačítko k výstupnímu stolu pro zastavení tunelové myčky</t>
  </si>
  <si>
    <t>228</t>
  </si>
  <si>
    <t>Poznámka k položce:_x000D_
Instalace nového zařízení - podrobný popis materiálů a prací dle specifikace v TZ   Rozměr: délka 2100mm</t>
  </si>
  <si>
    <t>M9</t>
  </si>
  <si>
    <t>Automatický změkčovač vody, bez přívodu el. energie - regenerace se provádí automaticky dle objemu protečené vody, dvounádobový změkčovač vody, tvordost vody nastavitelná přímo na řídící hlavě bez nutných nástorjů, integrovaná nádoba na sůl, kontinuální d</t>
  </si>
  <si>
    <t>230</t>
  </si>
  <si>
    <t>Poznámka k položce:_x000D_
Instalace nového zařízení - podrobný popis materiálů a prací dle specifikace v TZ   Rozměr: 360x575x500  Energie: elektrický přívod není uvažován</t>
  </si>
  <si>
    <t>M10</t>
  </si>
  <si>
    <t>Nástěnná digestoř s jednou řadou tukových filtrů, celonerezové provedení, včetně tukový lamelových filtrů, vyústění a odtokového žlábku s výpustným ventilem,</t>
  </si>
  <si>
    <t>232</t>
  </si>
  <si>
    <t>Poznámka k položce:_x000D_
Instalace nového zařízení - podrobný popis materiálů a prací dle specifikace v TZ   Rozměr: 2500x950x450</t>
  </si>
  <si>
    <t>M11</t>
  </si>
  <si>
    <t>Skříň s posuvnými dveřmi- průchozí - stávající zařízení</t>
  </si>
  <si>
    <t>234</t>
  </si>
  <si>
    <t>M12</t>
  </si>
  <si>
    <t>236</t>
  </si>
  <si>
    <t>Poznámka k položce:_x000D_
Instalace nového zařízení - podrobný popis materiálů a prací dle specifikace v TZ   Rozměr: 350x350</t>
  </si>
  <si>
    <t>M13</t>
  </si>
  <si>
    <t>Drtič odpadu, stávající</t>
  </si>
  <si>
    <t>238</t>
  </si>
  <si>
    <t>N - Mytí provozního nádobí</t>
  </si>
  <si>
    <t>N1</t>
  </si>
  <si>
    <t>Mycí stůl, 1x vevařený lisovaný dřez o rozměru 1060x500x375mm, prolomená pracovní deska, kapotáž dřezu z čela a obou boků, výškově nastavitelné nožičky, zadní lem, nerezové provedení</t>
  </si>
  <si>
    <t>240</t>
  </si>
  <si>
    <t>Poznámka k položce:_x000D_
Instalace nového zařízení - podrobný popis materiálů a prací dle specifikace v TZ   Rozměr: 1250x900x875</t>
  </si>
  <si>
    <t>N2</t>
  </si>
  <si>
    <t>Stojánková vodovodní baterie s pákovým ovládáním a  ramínkem o délce 450-500 mm</t>
  </si>
  <si>
    <t>242</t>
  </si>
  <si>
    <t>N3</t>
  </si>
  <si>
    <t>Granulová myčka provozního nádobí, kapacita myčky min. 156 GN 1/1 / 1 hodina - myčka vhodná pro provoz s přípravou až 1000 jídel denně, průchozí provedení umožňující zakládání košů s nádobím z čela nebo z pravého boku myčky nebo z levého boku myčky - výst</t>
  </si>
  <si>
    <t>244</t>
  </si>
  <si>
    <t>Poznámka k položce:_x000D_
Instalace nového zařízení - podrobný popis materiálů a prací dle specifikace v TZ  objem nákladového prostoru min. 215 lt, objem mycí nádrže min. 83 lt, objem granulí min. 7,5 lt, teplota mycí vody min. 65°C, teplota oplachové vody 85°C, možnost nastavení mytí s nebo bez granulí, min. 6x mycí program z tohot 3x pro mytí s granulemi a 3x pro mytí bez granulí, maximální délka nejkratšího mycího programu 2 min., maximální délka nejdelšího mycího programu 6 min.,  max. spotřeba oplachové vody 8 lt / cyklus, připojitelná na studenou vodu, granulová náplň s životností min. 2000 mycích cyklů, součástí zařízení externí dávkovač mycího prostředků a externí dávkovač oplachového prostředku, ovládací panel s displejem, komunikace na displeji pro základní obsluhu v ČJ, HACCP s možností výstupu na USB, součástí zařízení : 1x standardní mycí koš s kapacitou až 6x GN 1/1-65mm, 1x škrabka pro odstranění zbytků stravy, 1x sběrná nádrž na sběr granulí po skončení mytí, 1x základní sada granulí o objemu 8 lt, dvouletá servisní sada Rozměr: 850x1002x2340  Energie: 17kW/ 400V</t>
  </si>
  <si>
    <t>N4</t>
  </si>
  <si>
    <t>Sada příslušenství ke granulové myčce nádobí - sada obsahuje : 1x standartní mycí koš, 1x držák mís a hrnců s košem na naběračky, 1x vložka na tácy a víka, 1x koš na velké hrnce, 1x sada 2 flexibilních držáků</t>
  </si>
  <si>
    <t>246</t>
  </si>
  <si>
    <t>N5</t>
  </si>
  <si>
    <t>Sprcha samonavijecí, délka 1,7 m, uzavíratelná pákovým mechanismem, 2x voda /teplá a studená, určena pro sanitaci granulové myčky nádobí, připevněná na výstupním stole - viz poz. N7</t>
  </si>
  <si>
    <t>248</t>
  </si>
  <si>
    <t>N6</t>
  </si>
  <si>
    <t>Nástěnná digestoř, 1x řada tukových filtrů, celonerezové provedení, včetně tukový lamelových filtrů, odtokový žlábek vč. vyústění ukončené výpustným ventilem</t>
  </si>
  <si>
    <t>250</t>
  </si>
  <si>
    <t>Poznámka k položce:_x000D_
Instalace nového zařízení - podrobný popis materiálů a prací dle specifikace v TZ   Rozměr: 1300x1300x450</t>
  </si>
  <si>
    <t>N7</t>
  </si>
  <si>
    <t>Pracovní stůl výstupní s trnoží, prolamovaná pracovní deska, zadní a pravý lem, odvod na přebytečnou vodu 35 mm, příprava pro upevění sanitační sprchy - viz poz. N5</t>
  </si>
  <si>
    <t>252</t>
  </si>
  <si>
    <t>Poznámka k položce:_x000D_
Instalace nového zařízení - podrobný popis materiálů a prací dle specifikace v TZ   Rozměr: 1150x1000x875</t>
  </si>
  <si>
    <t>N8</t>
  </si>
  <si>
    <t>254</t>
  </si>
  <si>
    <t>O</t>
  </si>
  <si>
    <t>O - Výdej do thermoportů</t>
  </si>
  <si>
    <t>O1</t>
  </si>
  <si>
    <t>Pracovní stůl, 1x plná police, zadní lem, nerezové provedení</t>
  </si>
  <si>
    <t>Poznámka k položce:_x000D_
Instalace nového zařízení - podrobný popis materiálů a prací dle specifikace v TZ   Rozměr: 1700x700x850</t>
  </si>
  <si>
    <t>P - Mytí a uskladnění thermoportů</t>
  </si>
  <si>
    <t>Mycí stůl s dřezem 600x500 - stávající zařízení</t>
  </si>
  <si>
    <t>258</t>
  </si>
  <si>
    <t>Poznámka k položce:_x000D_
Zpětná instalace - podrobný popis dle specifikace v TZ   Rozměr: 1050x700x850</t>
  </si>
  <si>
    <t>P2</t>
  </si>
  <si>
    <t>260</t>
  </si>
  <si>
    <t>P3</t>
  </si>
  <si>
    <t>262</t>
  </si>
  <si>
    <t>Poznámka k položce:_x000D_
Zpětná instalace - podrobný popis dle specifikace v TZ   Rozměr: 1100x700x850</t>
  </si>
  <si>
    <t>R</t>
  </si>
  <si>
    <t>R - Sklad odpadků</t>
  </si>
  <si>
    <t>R1</t>
  </si>
  <si>
    <t>Profesionální chladnička, hrubý objem 130 lt, bílá, 1x plné dveře</t>
  </si>
  <si>
    <t>264</t>
  </si>
  <si>
    <t>Poznámka k položce:_x000D_
Instalace nového zařízení - podrobný popis materiálů a prací dle specifikace v TZ  ventilované cirkulační chlazení, digitální termostat, automatické odtávání, integrovaný zámek dveří, teplotní rozsah -2°C až +8°C  Rozměr: 600x600x845  Energie: 0,15kW/230V</t>
  </si>
  <si>
    <t>Montáž a demontáž</t>
  </si>
  <si>
    <t>01</t>
  </si>
  <si>
    <t>Demontáž stávajících zařízení</t>
  </si>
  <si>
    <t>Soubor</t>
  </si>
  <si>
    <t>266</t>
  </si>
  <si>
    <t>Poznámka k položce:_x000D_
Demontáže - podrobný popis dle specifikace v TZ Obsahuje demontáž vybavení určeného k likvidaci i ke zpětné instalaci</t>
  </si>
  <si>
    <t>01a</t>
  </si>
  <si>
    <t>Likvidace stávajících zařízení</t>
  </si>
  <si>
    <t>2111664588</t>
  </si>
  <si>
    <t>Poznámka k položce:_x000D_
Doprava a likvidace odpadu _x000D_
Likvidované vybavení: _x000D_
- chladicí box 1 ks _x000D_
- škrabka 1 ks _x000D_
- lednice 2 ks _x000D_
- mrazák 1 ks _x000D_
- dřez 4 ks _x000D_
- stůl 6 ks _x000D_
- mycí stůl 2 ks _x000D_
- lázeň výdeje 3 ks _x000D_
- plynová pánev 1 ks _x000D_
- plynový kotel 1 ks</t>
  </si>
  <si>
    <t>02</t>
  </si>
  <si>
    <t>Doprava nově dodávaných zařízení</t>
  </si>
  <si>
    <t>268</t>
  </si>
  <si>
    <t>03</t>
  </si>
  <si>
    <t>Instalace nově dodávaných zařízení</t>
  </si>
  <si>
    <t>270</t>
  </si>
  <si>
    <t>04</t>
  </si>
  <si>
    <t>Veškerý montážní materiál použitý k montáži všech nově dodávaných zařízení</t>
  </si>
  <si>
    <t>272</t>
  </si>
  <si>
    <t>05</t>
  </si>
  <si>
    <t>Zpětná instalace stávajících zařízení</t>
  </si>
  <si>
    <t>274</t>
  </si>
  <si>
    <t>06</t>
  </si>
  <si>
    <t>Veškerý montážní materiál použitý ke zpětné montáži všech stávajících zařízení</t>
  </si>
  <si>
    <t>276</t>
  </si>
  <si>
    <t>07</t>
  </si>
  <si>
    <t>292100875</t>
  </si>
  <si>
    <t>Poznámka k položce:_x000D_
Doba trvání: 2 dny</t>
  </si>
  <si>
    <t>08</t>
  </si>
  <si>
    <t>Funkční zkoušky instalovaného zařízení</t>
  </si>
  <si>
    <t>-1941509200</t>
  </si>
  <si>
    <t>Poznámka k položce:_x000D_
Uvedení do provozuschopného a bezpečného stavu_x000D_
Pro nové i stávající zařízení</t>
  </si>
  <si>
    <t>SO 02 - Půdní vestavba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</si>
  <si>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</si>
  <si>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</si>
  <si>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</si>
  <si>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</si>
  <si>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</si>
  <si>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</si>
  <si>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</si>
  <si>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</si>
  <si>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726 - Zdravotechnika - předstěnové instalace</t>
  </si>
  <si>
    <t xml:space="preserve">    764 - Konstrukce klempířské</t>
  </si>
  <si>
    <t xml:space="preserve">    765 - Krytina skládaná</t>
  </si>
  <si>
    <t xml:space="preserve">    772 - Podlahy z kamene</t>
  </si>
  <si>
    <t xml:space="preserve">    787 - Dokončovací práce - zasklívání</t>
  </si>
  <si>
    <t>Zemní práce</t>
  </si>
  <si>
    <t>131213101</t>
  </si>
  <si>
    <t>Hloubení jam ručně zapažených i nezapažených s urovnáním dna do předepsaného profilu a spádu v hornině třídy těžitelnosti I skupiny 3 soudržných</t>
  </si>
  <si>
    <t>1607088469</t>
  </si>
  <si>
    <t>(2,4+2,6)*(6,05-2,56)*0,3</t>
  </si>
  <si>
    <t>2,4*2,6*0,15</t>
  </si>
  <si>
    <t>131251100</t>
  </si>
  <si>
    <t>Hloubení nezapažených jam a zářezů strojně s urovnáním dna do předepsaného profilu a spádu v hornině třídy těžitelnosti I skupiny 3 do 20 m3</t>
  </si>
  <si>
    <t>1621981541</t>
  </si>
  <si>
    <t xml:space="preserve">3*1,9*2,7*1,3 "retenční nádrž, 1,3 koef boky </t>
  </si>
  <si>
    <t>131251102</t>
  </si>
  <si>
    <t>Hloubení nezapažených jam a zářezů strojně s urovnáním dna do předepsaného profilu a spádu v hornině třídy těžitelnosti I skupiny 3 přes 20 do 50 m3</t>
  </si>
  <si>
    <t>1829670623</t>
  </si>
  <si>
    <t>2,6*2,4*(6,05-2,56)</t>
  </si>
  <si>
    <t>((4,4*4,6)-(2,6*2,4))*3,49/2</t>
  </si>
  <si>
    <t>-6,171"ruční odkop u stěn budovy a začištění dna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</si>
  <si>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</si>
  <si>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</si>
  <si>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-915345597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</si>
  <si>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</si>
  <si>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do 10 000 m</t>
  </si>
  <si>
    <t>2019666522</t>
  </si>
  <si>
    <t>6,171+40,037-24,43</t>
  </si>
  <si>
    <t>20,007-4,617 "retenční nádrž</t>
  </si>
  <si>
    <t>167151101</t>
  </si>
  <si>
    <t>Nakládání, skládání a překládání neulehlého výkopku nebo sypaniny strojně nakládání, množství do 100 m3, z horniny třídy těžitelnosti I, skupiny 1 až 3</t>
  </si>
  <si>
    <t>-1970616055</t>
  </si>
  <si>
    <t>171251201</t>
  </si>
  <si>
    <t>Uložení sypaniny na skládky nebo meziskládky bez hutnění s upravením uložené sypaniny do předepsaného tvaru</t>
  </si>
  <si>
    <t>1725384407</t>
  </si>
  <si>
    <t>171201221</t>
  </si>
  <si>
    <t>Poplatek za uložení stavebního odpadu na skládce (skládkovné) zeminy a kamení zatříděného do Katalogu odpadů pod kódem 17 05 04</t>
  </si>
  <si>
    <t>-1723760905</t>
  </si>
  <si>
    <t>37,168*1,8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</si>
  <si>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</si>
  <si>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</si>
  <si>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838466949</t>
  </si>
  <si>
    <t>"Retenční nádrž" 20,007-(1,9*3*2,7)</t>
  </si>
  <si>
    <t>Zakládání</t>
  </si>
  <si>
    <t>225111114</t>
  </si>
  <si>
    <t>Maloprofilové vrty jádrové průměru do 56 mm do úklonu 45° v hl 0 až 25 m v hornině tř. III a IV (mikropilota)</t>
  </si>
  <si>
    <t>1101290876</t>
  </si>
  <si>
    <t>273321511</t>
  </si>
  <si>
    <t>Základy z betonu železového (bez výztuže) desky z betonu bez zvláštních nároků na prostředí tř. C 25/30</t>
  </si>
  <si>
    <t>-1346733543</t>
  </si>
  <si>
    <t>2,2*2,4*0,3</t>
  </si>
  <si>
    <t>273321O25</t>
  </si>
  <si>
    <t>Prostupová tvarovka (ozn. O25)</t>
  </si>
  <si>
    <t>-584788076</t>
  </si>
  <si>
    <t>273351121</t>
  </si>
  <si>
    <t>Bednění základů desek zřízení</t>
  </si>
  <si>
    <t>-988082120</t>
  </si>
  <si>
    <t>(2,2+2,4)*2*0,3</t>
  </si>
  <si>
    <t>273351122</t>
  </si>
  <si>
    <t>Bednění základů desek odstranění</t>
  </si>
  <si>
    <t>1483817186</t>
  </si>
  <si>
    <t>273362021</t>
  </si>
  <si>
    <t>Výztuž základů desek ze svařovaných sítí z drátů typu KARI</t>
  </si>
  <si>
    <t>431948571</t>
  </si>
  <si>
    <t>2,2*2,4*0,0054</t>
  </si>
  <si>
    <t>279113154</t>
  </si>
  <si>
    <t>Základové zdi z tvárnic ztraceného bednění včetně výplně z betonu bez zvláštních nároků na vliv prostředí třídy C 25/30, tloušťky zdiva přes 250 do 300 mm</t>
  </si>
  <si>
    <t>117961348</t>
  </si>
  <si>
    <t>(2,2+2,1)*2,54 "základ šachta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</si>
  <si>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</si>
  <si>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</si>
  <si>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-165065840</t>
  </si>
  <si>
    <t>(2,2+2,1)*2,54*0,3*0,05</t>
  </si>
  <si>
    <t>28311111R</t>
  </si>
  <si>
    <t>Zřízení mikropilot</t>
  </si>
  <si>
    <t>-950051372</t>
  </si>
  <si>
    <t>54879251R</t>
  </si>
  <si>
    <t xml:space="preserve">mikropilota </t>
  </si>
  <si>
    <t>-337740977</t>
  </si>
  <si>
    <t>310231045</t>
  </si>
  <si>
    <t>Zazdívka otvorů ve zdivu nadzákladovém děrovanými cihlami plochy přes 1 m2 do 4 m2 přes P10 do P15, tl. zdiva 240 mm</t>
  </si>
  <si>
    <t>1415970739</t>
  </si>
  <si>
    <t>4*3,9 "4.NP</t>
  </si>
  <si>
    <t>310231055</t>
  </si>
  <si>
    <t>Zazdívka otvorů ve zdivu nadzákladovém děrovanými cihlami plochy přes 1 m2 do 4 m2 přes P10 do P15, tl. zdiva 300 mm</t>
  </si>
  <si>
    <t>-5588443</t>
  </si>
  <si>
    <t>(3,35+3,7+3,8+3,8)*1,5"1.PP - 3.NP dozdívka výtah dveří</t>
  </si>
  <si>
    <t>-2,1*1,125*4 "dveře výtah</t>
  </si>
  <si>
    <t>(0,87+0,43)*2,2*4*2 "zazdívka otvorů po oknech u výtah. šachty</t>
  </si>
  <si>
    <t>31110121</t>
  </si>
  <si>
    <t xml:space="preserve">Vytvoření prostupů </t>
  </si>
  <si>
    <t>13909871</t>
  </si>
  <si>
    <t>Poznámka k položce:_x000D_
Retenční nádrž</t>
  </si>
  <si>
    <t>311231125</t>
  </si>
  <si>
    <t>Zdivo z cihel pálených nosné z cihel plných dl. 290 mm P 20 až 25, na maltu ze suché směsi 5 MPa</t>
  </si>
  <si>
    <t>1890996175</t>
  </si>
  <si>
    <t>(4,6+4,6+2,475+2,475+2,5+2)*(13,55-9)*0,6 "3.NP ředitelna</t>
  </si>
  <si>
    <t>-(2,7*1,5*4)*0,6</t>
  </si>
  <si>
    <t>-(1*2,2*0,6)</t>
  </si>
  <si>
    <t>311234051</t>
  </si>
  <si>
    <t>Zdivo jednovrstvé z cihel děrovaných nebroušených klasických spojených na pero a drážku na maltu M5, pevnost cihel do P10, tl. zdiva 300 mm</t>
  </si>
  <si>
    <t>-749330848</t>
  </si>
  <si>
    <t>(5,6+2,45+0,9+7,02+5,5+1,15+3,89+3+5,6+2,75+4,2+1,2+5,45+1,09+3,43)*3,9"4. NP</t>
  </si>
  <si>
    <t>-(1*2,2*5)</t>
  </si>
  <si>
    <t>311234111</t>
  </si>
  <si>
    <t>Zdivo jednovrstvé z cihel děrovaných nebroušených klasických spojených na pero a drážku na maltu M5, pevnost cihel do P10, tl. zdiva 440 mm</t>
  </si>
  <si>
    <t>487859915</t>
  </si>
  <si>
    <t>(2,6+2+6,2+14,9+6,2+2,8+4,7+2,8+1,9+3,8+6+2,1)*4,3 "obvod přístavby 4.NP</t>
  </si>
  <si>
    <t>-(1,5*2,1+1*2,1*7+1,16*3*5+1*2,05*2+0,3*1,8*2+2,1*1,2+1*2,2) "výplně otovrů</t>
  </si>
  <si>
    <t>(2,95+5,25+3,8)*4,3 "obvod přístavby 4.NP sociálky</t>
  </si>
  <si>
    <t>-(0,3*1,8*5+1*2,05) "výplně otovrů</t>
  </si>
  <si>
    <t>Mezisoučet obvod zdivo</t>
  </si>
  <si>
    <t>5,7*4,3+2,03*4,3</t>
  </si>
  <si>
    <t>2,4*4,3-1,8</t>
  </si>
  <si>
    <t xml:space="preserve">Mezisoučet vnitřní zdivo </t>
  </si>
  <si>
    <t>311351311</t>
  </si>
  <si>
    <t>Bednění nadzákladových zdí nosných rovné jednostranné zřízení</t>
  </si>
  <si>
    <t>1859861065</t>
  </si>
  <si>
    <t>"Retenční nádrž"</t>
  </si>
  <si>
    <t>(1,9+3)*2*2,6</t>
  </si>
  <si>
    <t>(1,4+2,5)*2*1,7</t>
  </si>
  <si>
    <t>(1,0+1,2)*2*0,4+(0,6+0,8)*2*0,6</t>
  </si>
  <si>
    <t>311351312</t>
  </si>
  <si>
    <t>Bednění nadzákladových zdí nosných rovné jednostranné odstranění</t>
  </si>
  <si>
    <t>-451649960</t>
  </si>
  <si>
    <t>314291136</t>
  </si>
  <si>
    <t>Zdivo komínů režné z cihel šamotových C30 (290x140x65 mm), na maltu MC-5 nebo MC-10</t>
  </si>
  <si>
    <t>-1253535295</t>
  </si>
  <si>
    <t>0,6*2,02*5,5</t>
  </si>
  <si>
    <t>0,6*1,5*5,5</t>
  </si>
  <si>
    <t>0,6*1,9*5,5</t>
  </si>
  <si>
    <t>-0,3*1,2*5,5 "průduchy</t>
  </si>
  <si>
    <t>0,615*2,1*5,5</t>
  </si>
  <si>
    <t>316381126</t>
  </si>
  <si>
    <t>Ventilační krycí desky bez otvorů z betonu prostého tř. C 12/15 až C 16/20 s obvodovou a středem vedenou konstrukční výztuží včetně bednění, s potěrem nebo s povrchem vyhlazeným ve spádu k okrajům s přesahem do 100 mm sešikmeným v podhledu proti zatékání, tl. přes 80 do 100 mm</t>
  </si>
  <si>
    <t>-1327488652</t>
  </si>
  <si>
    <t>0,6*1,5+0,5*0,8+0,6*2,0+0,6*2,1+0,5*1,0</t>
  </si>
  <si>
    <t>317168051</t>
  </si>
  <si>
    <t>Překlady keramické vysoké osazené do maltového lože, šířky překladu 70 mm výšky 238 mm, délky 1000 mm</t>
  </si>
  <si>
    <t>141369770</t>
  </si>
  <si>
    <t>6*3"PŘ. č.3; 4.NP</t>
  </si>
  <si>
    <t>4*1"PŘ. č.6; 4.NP</t>
  </si>
  <si>
    <t>317168053</t>
  </si>
  <si>
    <t>Překlady keramické vysoké osazené do maltového lože, šířky překladu 70 mm výšky 238 mm, délky 1500 mm</t>
  </si>
  <si>
    <t>-218481389</t>
  </si>
  <si>
    <t>6*2"PŘ. č.3; 4.NP</t>
  </si>
  <si>
    <t>8*1"PŘ. č.4; 3.NP</t>
  </si>
  <si>
    <t>317168054</t>
  </si>
  <si>
    <t>Překlady keramické vysoké osazené do maltového lože, šířky překladu 70 mm výšky 238 mm, délky 1750 mm</t>
  </si>
  <si>
    <t>-427630156</t>
  </si>
  <si>
    <t>6*18 "PŘ. č.2; 4.NP</t>
  </si>
  <si>
    <t>6*1"PŘ. č.2; 3.NP</t>
  </si>
  <si>
    <t>8*4"PŘ. č.3; 3.NP</t>
  </si>
  <si>
    <t>984260002</t>
  </si>
  <si>
    <t>2*6"PŘ. č.4; 4.NP</t>
  </si>
  <si>
    <t xml:space="preserve">8*4"PŘ. č.1; 3.NP </t>
  </si>
  <si>
    <t>317168057</t>
  </si>
  <si>
    <t>Překlady keramické vysoké osazené do maltového lože, šířky překladu 70 mm výšky 238 mm, délky 2500 mm</t>
  </si>
  <si>
    <t>-1058720055</t>
  </si>
  <si>
    <t>6*4"PŘ. č.1; 4.NP</t>
  </si>
  <si>
    <t>317944323</t>
  </si>
  <si>
    <t>Válcované nosníky dodatečně osazované do připravených otvorů bez zazdění hlav č. 14 až 22</t>
  </si>
  <si>
    <t>-1977932559</t>
  </si>
  <si>
    <t>0,0666"4x I 120 dl.1500......66,6kg BP 1.PP</t>
  </si>
  <si>
    <t>0,1332"8x I 120 dl. 1500 ...............133,20 kg BP 1.NP</t>
  </si>
  <si>
    <t>0,12432"8x I 120 dl. 1400 ...............124,32 kg BP 1.NP</t>
  </si>
  <si>
    <t>0,12432" 8x I 120 dl.1400........124,32 kg BP 2.NP</t>
  </si>
  <si>
    <t>0,1432" 4x I 160 dl.2000........143,20kg BP 2.NP</t>
  </si>
  <si>
    <t>0,1332" 8x I 120 Dl.1500........133,20kg BP 2.NP</t>
  </si>
  <si>
    <t>0,0666" 4x I 120 dl.1500.........66,60 kg BP 2.NP</t>
  </si>
  <si>
    <t>0,12432" 8x I 120 Dl.1400........124,32kg BP 2.NP</t>
  </si>
  <si>
    <t>0,0666" 4x I 120 dl.1500 ...................66,6kg 3.NP</t>
  </si>
  <si>
    <t>0,12432" 8x I 120 dl.1400 ...................124,32kg 3.NP</t>
  </si>
  <si>
    <t>0,0999 "6x I 120 dl.1500 ...................99,9kg 4.NP</t>
  </si>
  <si>
    <t>1534170683</t>
  </si>
  <si>
    <t>"V místě výkopu pro výtah" (3,7+7,2)*2,3</t>
  </si>
  <si>
    <t>2085066171</t>
  </si>
  <si>
    <t>6,5*3,4</t>
  </si>
  <si>
    <t>-1,97*0,8</t>
  </si>
  <si>
    <t>Mezisoučet 1.NP sklad/chodba</t>
  </si>
  <si>
    <t>"Obezdívka trezoru - nová" (0,7+0,6)*1,2-0,4*0,8</t>
  </si>
  <si>
    <t>346244611</t>
  </si>
  <si>
    <t>Přizdívky izolační a ochranné z cihel pálených na maltu MC-10 včetně vytvoření požlábku v ohybu izolace vodorovné na svislou</t>
  </si>
  <si>
    <t>-575997595</t>
  </si>
  <si>
    <t>953334212</t>
  </si>
  <si>
    <t>Bobtnavý pásek do pracovních spar betonových konstrukcí akrylový, rozměru 20 x 10 mm</t>
  </si>
  <si>
    <t>652424371</t>
  </si>
  <si>
    <t>"Zákl. deska - stěny" (1,9+3,0)*2</t>
  </si>
  <si>
    <t>"Stěny - strop" (1,9+3,0)*2</t>
  </si>
  <si>
    <t>"Strop - výlez" (1,2+1,0)*2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</si>
  <si>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</si>
  <si>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</si>
  <si>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810503779</t>
  </si>
  <si>
    <t>3*1,9*0,25+3*(1,9+0,2)*0,25</t>
  </si>
  <si>
    <t>2,5*1,7*0,25*2+1,9*1,7*0,25*2</t>
  </si>
  <si>
    <t>(1,0+1,2)*2*0,2*0,4</t>
  </si>
  <si>
    <t>380361006</t>
  </si>
  <si>
    <t>Výztuž kompletních konstrukcí čistíren odpadních vod, nádrží, vodojemů, kanálů z oceli 10 505 (R) nebo BSt 500</t>
  </si>
  <si>
    <t>1231548753</t>
  </si>
  <si>
    <t xml:space="preserve">Poznámka k položce:_x000D_
130 kg výztuže/ m3 betonu </t>
  </si>
  <si>
    <t>7,092*0,13</t>
  </si>
  <si>
    <t>Vodorovné konstrukce</t>
  </si>
  <si>
    <t>411321313</t>
  </si>
  <si>
    <t>Stropy z betonu železového (bez výztuže) stropů deskových, plochých střech, desek balkonových, desek hřibových stropů včetně hlavic hřibových sloupů tř. C 16/20</t>
  </si>
  <si>
    <t>-167233151</t>
  </si>
  <si>
    <t>"Obezdívka trezoru - nová" 0,7*0,6*0,1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</si>
  <si>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</si>
  <si>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</si>
  <si>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-1574477018</t>
  </si>
  <si>
    <t xml:space="preserve">95,5*0,12 "stropy </t>
  </si>
  <si>
    <t xml:space="preserve">(42+70,5+154,5)*0,12 "stropy (sociálka, chodba, schodiště, učebny) </t>
  </si>
  <si>
    <t>15*0,12 "VYROVNÁVACÍ SCHODIŠTĚ 2.NP</t>
  </si>
  <si>
    <t>Mezisoučet</t>
  </si>
  <si>
    <t xml:space="preserve">226,5*0,15 "stropy </t>
  </si>
  <si>
    <t>411351011</t>
  </si>
  <si>
    <t>Bednění stropních konstrukcí - bez podpěrné konstrukce desek tloušťky stropní desky přes 5 do 25 cm zřízení</t>
  </si>
  <si>
    <t>-313342720</t>
  </si>
  <si>
    <t>"Obezdívka trezoru - nová" 0,7*0,6</t>
  </si>
  <si>
    <t>411351012</t>
  </si>
  <si>
    <t>Bednění stropních konstrukcí - bez podpěrné konstrukce desek tloušťky stropní desky přes 5 do 25 cm odstranění</t>
  </si>
  <si>
    <t>-867689729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</si>
  <si>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</si>
  <si>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</si>
  <si>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1943466857</t>
  </si>
  <si>
    <t>95,5 "stropy viz. výkaz materiálu ocel. nosníky</t>
  </si>
  <si>
    <t>42+70,5+154,5 "stropy (sociálka, chodba, schodiště, učebny) viz. výkaz materiálu ocel. nosníky</t>
  </si>
  <si>
    <t>5,4 "podesta - východ</t>
  </si>
  <si>
    <t>4,7 "schdišťové rameno - východ</t>
  </si>
  <si>
    <t>2,4 "podesta - západ</t>
  </si>
  <si>
    <t>2,5 "schdišťové rameno - západ</t>
  </si>
  <si>
    <t>377,5*1,15 'Přepočtené koeficientem množství</t>
  </si>
  <si>
    <t>411354229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</si>
  <si>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92 mm, tl. plechu 1,00 mm</t>
  </si>
  <si>
    <t>726249506</t>
  </si>
  <si>
    <t>226,5 "stropy viz. výkaz materiálu ocel. nosníky</t>
  </si>
  <si>
    <t>22 "schod. ramena viz. výkaz materiálu ocel. nosníky</t>
  </si>
  <si>
    <t>248,5*1,15 'Přepočtené koeficientem množství</t>
  </si>
  <si>
    <t>411354271</t>
  </si>
  <si>
    <t>Bednění stropů ztracené ocelové žebrované Příplatek k cenám za lože na rovných zdech, trámech, průvlacích, do traverz nebo do připravených ozubů na zdech s vyplněním celého profilu vlny v místě osazení z cementové malty (měří se výměry m2 plochy bednění)</t>
  </si>
  <si>
    <t>-157660040</t>
  </si>
  <si>
    <t xml:space="preserve">94,5 "stropy </t>
  </si>
  <si>
    <t xml:space="preserve">42+70,5+154,5 "stropy (sociálka, chodba, schodiště, učebny) </t>
  </si>
  <si>
    <t xml:space="preserve">226,5 "stropy </t>
  </si>
  <si>
    <t xml:space="preserve">22 "schod. ramena </t>
  </si>
  <si>
    <t>411354330</t>
  </si>
  <si>
    <t>Podpěrná konstrukce krovu - výška podepření do 6 m zřízení</t>
  </si>
  <si>
    <t>-1658712553</t>
  </si>
  <si>
    <t>411354300</t>
  </si>
  <si>
    <t>Podpěrná konstrukce krovu - výška podepření do 6 m odstranění</t>
  </si>
  <si>
    <t>765539113</t>
  </si>
  <si>
    <t>411362021</t>
  </si>
  <si>
    <t>Bednění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</si>
  <si>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-178007424</t>
  </si>
  <si>
    <t>1852,2*0,001 "3.NP</t>
  </si>
  <si>
    <t>1441,8*0,001 "4.NP</t>
  </si>
  <si>
    <t>-0,1188 "schod ramena 2.NP</t>
  </si>
  <si>
    <t>3,175*0,15 "15% prořez a svary</t>
  </si>
  <si>
    <t>3,651*1,15 'Přepočtené koeficientem množství</t>
  </si>
  <si>
    <t>413232221</t>
  </si>
  <si>
    <t>Zazdívka zhlaví stropních trámů nebo válcovaných nosníků pálenými cihlami válcovaných nosníků, výšky přes 150 do 300 mm</t>
  </si>
  <si>
    <t>-762551516</t>
  </si>
  <si>
    <t>"Ocel"</t>
  </si>
  <si>
    <t xml:space="preserve">"2.NP" 22 </t>
  </si>
  <si>
    <t xml:space="preserve">"3.NP" 49 </t>
  </si>
  <si>
    <t xml:space="preserve">"4.NP" 7 </t>
  </si>
  <si>
    <t>413231221</t>
  </si>
  <si>
    <t>Zazdívka zhlaví stropních trámů nebo válcovaných nosníků pálenými cihlami trámů, průřezu přes 0,02 do 0,04 m2</t>
  </si>
  <si>
    <t>1268506495</t>
  </si>
  <si>
    <t>"Kapsy ve zdivu pro nosníky stropu"</t>
  </si>
  <si>
    <t>"Dřevo - 2.NP"</t>
  </si>
  <si>
    <t>30+11+8</t>
  </si>
  <si>
    <t>413352111</t>
  </si>
  <si>
    <t>Podpěrná konstrukce nosníků a průvlaků výšky podepření do 4 m výšky nosníku (po spodní hranu stropní desky) do 100 cm zřízení</t>
  </si>
  <si>
    <t>-1679566871</t>
  </si>
  <si>
    <t>413352112</t>
  </si>
  <si>
    <t>Podpěrná konstrukce nosníků a průvlaků výšky podepření do 4 m výšky nosníku (po spodní hranu stropní desky) do 100 cm odstranění</t>
  </si>
  <si>
    <t>1851668437</t>
  </si>
  <si>
    <t>413361321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</si>
  <si>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11 375 (EZ)</t>
  </si>
  <si>
    <t>-1267207977</t>
  </si>
  <si>
    <t>0,30554"TR 60/5 táhlo nižší krov</t>
  </si>
  <si>
    <t>0,2"pomoc. patní plechy nižší krov</t>
  </si>
  <si>
    <t>0,41056 "TR 152,4/4,5 táhlo strop nad 3NP viz. výkaz materiálu ocel. nosníky</t>
  </si>
  <si>
    <t>0,16148 "L80/80/6 schodnice - uložení trapéz strop nad 3NP viz. výkaz materiálu ocel. nosníky</t>
  </si>
  <si>
    <t>0,2 "pomocný materiál - strop nad 3NP viz. výkaz materiálu ocel. nosníky</t>
  </si>
  <si>
    <t>0,15 "pomocný materiál - strop nad 4NP viz. výkaz materiálu ocel. nosníky</t>
  </si>
  <si>
    <t>1,423 "pomoc. patní plechy CH, S, U, propojovací táhlo</t>
  </si>
  <si>
    <t>2,851*0,15 "15% prořez a svary</t>
  </si>
  <si>
    <t>413941123</t>
  </si>
  <si>
    <t>Osazování ocelových válcovaných nosníků ve stropech I nebo IE nebo U nebo UE nebo L č. 14 až 22 nebo výšky do 220 mm vč. svařování a ochran. nátěrů - viz. popis</t>
  </si>
  <si>
    <t>-94004899</t>
  </si>
  <si>
    <t>13010938</t>
  </si>
  <si>
    <t>ocel profilová U 200 jakost 11 375</t>
  </si>
  <si>
    <t>-1822597508</t>
  </si>
  <si>
    <t>1,807"nižší krov viz. výkaz materiálu ocel. nosníky</t>
  </si>
  <si>
    <t>0,5566"strop nad 3.NP viz. výkaz materiálu ocel. nosníky</t>
  </si>
  <si>
    <t>2,189*0,15 "15% prořez a svary</t>
  </si>
  <si>
    <t>13010748</t>
  </si>
  <si>
    <t>ocel profilová I 160 jakost 11 375</t>
  </si>
  <si>
    <t>-1326625194</t>
  </si>
  <si>
    <t>0,0895"vyšší krov viz. výkaz materiálu ocel. nosníky</t>
  </si>
  <si>
    <t>0,11277+0,03222 "strop nad 3NP viz. výkaz materiálu ocel. nosníky</t>
  </si>
  <si>
    <t>0,0895 "strop nad 4NP viz. výkaz materiálu ocel. nosníky</t>
  </si>
  <si>
    <t>0,293*0,15 "15% prořez a svary</t>
  </si>
  <si>
    <t>13010750</t>
  </si>
  <si>
    <t>ocel profilová I 180 jakost 11 375</t>
  </si>
  <si>
    <t>1363260641</t>
  </si>
  <si>
    <t>2,74518"strop nad 4.NP viz. výkaz materiálu ocel. nosníky</t>
  </si>
  <si>
    <t>0,649 "VYROVNÁVACÍ SCHODIŠTĚ 2.NP</t>
  </si>
  <si>
    <t>2,74518*0,15 "15% prořez a svary</t>
  </si>
  <si>
    <t>13010752</t>
  </si>
  <si>
    <t>ocel profilová I 200 jakost 11 375</t>
  </si>
  <si>
    <t>2043266492</t>
  </si>
  <si>
    <t>0,5184 "strop nad 3.NP viz. výkaz materiálu ocel. nosníky</t>
  </si>
  <si>
    <t>1,6175 "strop nad 4.NP viz. výkaz materiálu ocel. nosníky</t>
  </si>
  <si>
    <t>0,0972 "mezipodestový nosník-překlad</t>
  </si>
  <si>
    <t>1,233*0,15 "15% prořez a svary</t>
  </si>
  <si>
    <t>13010754</t>
  </si>
  <si>
    <t>ocel profilová I 220 jakost 11 375</t>
  </si>
  <si>
    <t>572905790</t>
  </si>
  <si>
    <t>2,89852+0,245 "strop nad 3.NP viz. výkaz materiálu ocel. nosníky</t>
  </si>
  <si>
    <t>1,99041"strop nad 4.NP viz. výkaz materiálu ocel. nosníky</t>
  </si>
  <si>
    <t>4,889*0,15 "15% prořez a svary</t>
  </si>
  <si>
    <t>13010756</t>
  </si>
  <si>
    <t>ocel profilová I 240 jakost 11 375</t>
  </si>
  <si>
    <t>-629903226</t>
  </si>
  <si>
    <t>1,944 "strop nad 3.NP viz. výkaz materiálu ocel. nosníky</t>
  </si>
  <si>
    <t>1,944*0,15 "15% prořez a svary</t>
  </si>
  <si>
    <t>13010728</t>
  </si>
  <si>
    <t>ocel profilová I 260 jakost 11 375</t>
  </si>
  <si>
    <t>1540281592</t>
  </si>
  <si>
    <t>2,26679"strop nad 3.NP viz. výkaz materiálu ocel. nosníky</t>
  </si>
  <si>
    <t>2,26679*0,15 "15% prořez a svary</t>
  </si>
  <si>
    <t>13010746</t>
  </si>
  <si>
    <t>ocel profilová I 140 jakost 11 375</t>
  </si>
  <si>
    <t>-1504105370</t>
  </si>
  <si>
    <t>0,28151 "strop nad 3.NP viz. výkaz materiálu ocel. nosníky</t>
  </si>
  <si>
    <t>0,11246 "strop nad 4.NP viz. výkaz materiálu ocel. nosníky</t>
  </si>
  <si>
    <t>0,394*0,15 "15% prořez a svary</t>
  </si>
  <si>
    <t>13010832</t>
  </si>
  <si>
    <t>ocel profilová UPN 260 jakost 11 375</t>
  </si>
  <si>
    <t>-1300553262</t>
  </si>
  <si>
    <t>3,032"vyšší krov viz. výkaz materiálu ocel. nosníky</t>
  </si>
  <si>
    <t>3,032*0,15 "15% prořez a svary</t>
  </si>
  <si>
    <t>13010936</t>
  </si>
  <si>
    <t>ocel profilová U 180 jakost 11 375</t>
  </si>
  <si>
    <t>-1283050519</t>
  </si>
  <si>
    <t>1,3725"vyšší krov viz. výkaz materiálu ocel. nosníky</t>
  </si>
  <si>
    <t>1,3725*0,15 "15% prořez a svary</t>
  </si>
  <si>
    <t>13010934</t>
  </si>
  <si>
    <t>ocel profilová U 160 jakost 11 375</t>
  </si>
  <si>
    <t>2103533506</t>
  </si>
  <si>
    <t>0,241 "podepření vrcholových sloupků</t>
  </si>
  <si>
    <t>0,241*0,15 "15% prořez a svary</t>
  </si>
  <si>
    <t>13010978</t>
  </si>
  <si>
    <t>ocel profilová HE-B 180 jakost 11 375</t>
  </si>
  <si>
    <t>-1926988917</t>
  </si>
  <si>
    <t>9,387 "nižší krov viz. výkaz materiálu ocel. nosníky</t>
  </si>
  <si>
    <t>9,387*0,15 "15% prořez a svary</t>
  </si>
  <si>
    <t>13010980</t>
  </si>
  <si>
    <t>ocel profilová HE-B 200 jakost 11 375</t>
  </si>
  <si>
    <t>1198366544</t>
  </si>
  <si>
    <t>10,7643"vyšší krov viz. výkaz materiálu ocel. nosníky</t>
  </si>
  <si>
    <t>10,7643*0,15 "15% prořez a svary</t>
  </si>
  <si>
    <t>13010982</t>
  </si>
  <si>
    <t>ocel profilová HE-B 220 jakost 11 375</t>
  </si>
  <si>
    <t>1880562382</t>
  </si>
  <si>
    <t>4,2924"vyšší krov viz. výkaz materiálu ocel. nosníky</t>
  </si>
  <si>
    <t>4,2924*0,15 "15% prořez a svary</t>
  </si>
  <si>
    <t>13010976</t>
  </si>
  <si>
    <t>ocel profilová HE-B 160 jakost 11 375</t>
  </si>
  <si>
    <t>574189647</t>
  </si>
  <si>
    <t>5,45493"vyšší krov viz. výkaz materiálu ocel. nosníky</t>
  </si>
  <si>
    <t>5,45493*0,15 "15% prořez a svary</t>
  </si>
  <si>
    <t>13010974</t>
  </si>
  <si>
    <t>ocel profilová HE-B 140 jakost 11 375</t>
  </si>
  <si>
    <t>-1192152336</t>
  </si>
  <si>
    <t>1,078 "nižší krov viz. výkaz materiálu ocel. nosníky</t>
  </si>
  <si>
    <t>1,078*0,15 "15% prořez a svary</t>
  </si>
  <si>
    <t>417238210</t>
  </si>
  <si>
    <t>Doplnění ztužujícího věnce tepelnou izolací z pěnového polystyrenu tl. 100 mm jednostranná, výška věnce přes 210 do 250 mm</t>
  </si>
  <si>
    <t>-733838993</t>
  </si>
  <si>
    <t>(3,8+5,8+3,8)+(5,5+5,5+2,2+5+2,3+6+14)+(1+4,6+7,5+4,8)+(2,6+2+6,2+14,9+6,2+2,8+4,7+2,8+1,9+3,8+6+2,1)+(2,95+5,25+3,8)</t>
  </si>
  <si>
    <t>417321515</t>
  </si>
  <si>
    <t>Ztužující pásy a věnce z betonu železového (bez výztuže) tř. C 25/30</t>
  </si>
  <si>
    <t>-1916683663</t>
  </si>
  <si>
    <t>(3,8+5,8+3,8)*0,25*(0,45-0,1) "obvod bourání stropu</t>
  </si>
  <si>
    <t>(5,5+5,5+2,2+5+2,3+6+14)*0,25*(0,45-0,1) "obvod bourání stropu</t>
  </si>
  <si>
    <t>(1+4,6+7,5+4,8)*0,25*(0,85) "obvod nástavba ředitelna</t>
  </si>
  <si>
    <t>Mezisoučet 3.NP</t>
  </si>
  <si>
    <t>(2,6+2+6,2+14,9+6,2+2,8+4,7+2,8+1,9+3,8+6+2,1)*0,25*(0,45-0,1) "obvod přístavby 4.NP</t>
  </si>
  <si>
    <t>(2,95+5,25+3,8)*0,25*(0,85)  "obvod přístavby 4.NP sociálky</t>
  </si>
  <si>
    <t>Mezisoučet 4.NP</t>
  </si>
  <si>
    <t>41732151V</t>
  </si>
  <si>
    <t>Montáž + dodávka opěrné zdi kolem dojezdu výtahu v=0,25m (viz. konstrukční část)</t>
  </si>
  <si>
    <t>-817458250</t>
  </si>
  <si>
    <t>0,36*0,25*(2,35+2,13)</t>
  </si>
  <si>
    <t>417351115</t>
  </si>
  <si>
    <t>Bednění bočnic ztužujících pásů a věnců včetně vzpěr zřízení</t>
  </si>
  <si>
    <t>-1136523197</t>
  </si>
  <si>
    <t>(3,8+5,8+3,8)*0,25*2</t>
  </si>
  <si>
    <t>(5,5+5,5+2,2+5+2,3+6+14)*0,25*2</t>
  </si>
  <si>
    <t>(1+4,6+7,5+4,8)*0,85*2</t>
  </si>
  <si>
    <t>(2,6+2+6,2+14,9+6,2+2,8+4,7+2,8+1,9+3,8+6+2,1)*0,25*2</t>
  </si>
  <si>
    <t>(2,95+5,25+3,8)*0,85*2</t>
  </si>
  <si>
    <t>417351116</t>
  </si>
  <si>
    <t>Bednění bočnic ztužujících pásů a věnců včetně vzpěr odstranění</t>
  </si>
  <si>
    <t>-285849724</t>
  </si>
  <si>
    <t>417361321</t>
  </si>
  <si>
    <t>Výztuž ztužujících pásů a věnců z betonářské oceli 11 375 (EZ)</t>
  </si>
  <si>
    <t>553237111</t>
  </si>
  <si>
    <t>15,971*0,04</t>
  </si>
  <si>
    <t>41735111R</t>
  </si>
  <si>
    <t>Bednění bočnic stropů zřízení</t>
  </si>
  <si>
    <t>-1718947131</t>
  </si>
  <si>
    <t>0,4*90+0,25*65+0,2*51+0,35*151</t>
  </si>
  <si>
    <t>41735112R</t>
  </si>
  <si>
    <t>Bednění bočnic stropů odstranění</t>
  </si>
  <si>
    <t>211951087</t>
  </si>
  <si>
    <t>430321414</t>
  </si>
  <si>
    <t>Schodišťové konstrukce a rampy z betonu železového (bez výztuže) stupně, schodnice, ramena, podesty s nosníky tř. C 25/30</t>
  </si>
  <si>
    <t>97955745</t>
  </si>
  <si>
    <t>22*0,15 "schod. ramena 2.NP</t>
  </si>
  <si>
    <t>0,177*0,28*3,25*6"schod stupně chodba 2.09</t>
  </si>
  <si>
    <t>0,177*0,28*1,8*6"schod stupně 2.17B</t>
  </si>
  <si>
    <t>((2,13*3,25)+(1,31*1,8))*0,05 "podesty 2NP</t>
  </si>
  <si>
    <t>Mezisoučet 3.NP obě schodiště</t>
  </si>
  <si>
    <t>2*4,5*2*0,15"schod. ramena 4.NP</t>
  </si>
  <si>
    <t>4,7*2,5*0,12 "mezipodesta 4.NP</t>
  </si>
  <si>
    <t>0,152*0,32*2*30 "schod stupně 4.NP</t>
  </si>
  <si>
    <t>Mezisoučet 4.NP hlavní schodiště</t>
  </si>
  <si>
    <t>430362021</t>
  </si>
  <si>
    <t>Výztuž schodišťových konstrukcí a ramp stupňů, schodnic, ramen, podest s nosníky ze svařovaných sítí z drátů typu KARI</t>
  </si>
  <si>
    <t>-1350460001</t>
  </si>
  <si>
    <t>0,1188 "schod ramena</t>
  </si>
  <si>
    <t>((2,13*3,25)+(1,31*1,8))*0,05*0,04"podesty 2.NP</t>
  </si>
  <si>
    <t>7,028*0,04 "4NP</t>
  </si>
  <si>
    <t>0,081" VYROVNÁVACÍ SCHODIŠTĚ 2.NP</t>
  </si>
  <si>
    <t>0,138*0,15 "15% prořez a svary</t>
  </si>
  <si>
    <t>431351121</t>
  </si>
  <si>
    <t>Bednění podest, podstupňových desek a ramp včetně podpěrné konstrukce výšky do 4 m půdorysně přímočarých zřízení</t>
  </si>
  <si>
    <t>1350971546</t>
  </si>
  <si>
    <t>4,7*2,5 "mezipodesta 4.NP</t>
  </si>
  <si>
    <t>431351122</t>
  </si>
  <si>
    <t>Bednění podest, podstupňových desek a ramp včetně podpěrné konstrukce výšky do 4 m půdorysně přímočarých odstranění</t>
  </si>
  <si>
    <t>405145746</t>
  </si>
  <si>
    <t>433351131</t>
  </si>
  <si>
    <t>Bednění schodnic včetně podpěrné konstrukce výšky do 4 m půdorysně přímočarých zřízení</t>
  </si>
  <si>
    <t>555742358</t>
  </si>
  <si>
    <t>2*4,5*2"schodnice</t>
  </si>
  <si>
    <t>433351132</t>
  </si>
  <si>
    <t>Bednění schodnic včetně podpěrné konstrukce výšky do 4 m půdorysně přímočarých odstranění</t>
  </si>
  <si>
    <t>1786684642</t>
  </si>
  <si>
    <t>434351141</t>
  </si>
  <si>
    <t>Bednění stupňů betonovaných na podstupňové desce nebo na terénu půdorysně přímočarých zřízení</t>
  </si>
  <si>
    <t>1751892044</t>
  </si>
  <si>
    <t xml:space="preserve">0,152*2*30 </t>
  </si>
  <si>
    <t>0,32*2*30</t>
  </si>
  <si>
    <t>Součet 4.NP</t>
  </si>
  <si>
    <t>434351142</t>
  </si>
  <si>
    <t>Bednění stupňů betonovaných na podstupňové desce nebo na terénu půdorysně přímočarých odstranění</t>
  </si>
  <si>
    <t>-1552166552</t>
  </si>
  <si>
    <t>273313511</t>
  </si>
  <si>
    <t>Základy z betonu prostého desky z betonu kamenem neprokládaného tř. C 12/15</t>
  </si>
  <si>
    <t>-1487701115</t>
  </si>
  <si>
    <t>"Retenční nádrž - podkladní beton" 3,4*2,3*0,1</t>
  </si>
  <si>
    <t>611315421</t>
  </si>
  <si>
    <t>Oprava vápenné omítky vnitřních ploch štukové dvouvrstvé, tloušťky do 20 mm a tloušťky štuku do 3 mm stropů, v rozsahu opravované plochy do 10%</t>
  </si>
  <si>
    <t>322922155</t>
  </si>
  <si>
    <t>11,4+115,+16,1+33,3+65,0+65,0+26,5 "1PP C10 - oprava omítek v místnostech bez podhledu - S1.01-S1.14</t>
  </si>
  <si>
    <t>611315422</t>
  </si>
  <si>
    <t>Oprava vápenné omítky vnitřních ploch štukové dvouvrstvé, tloušťky do 20 mm a tloušťky štuku do 3 mm stropů, v rozsahu opravované plochy přes 10 do 30%</t>
  </si>
  <si>
    <t>593137025</t>
  </si>
  <si>
    <t>50,1 + 105,1 + 2,6 + 28,8 + 14,3 + 144,8 + 16,2 + 23,9 "1PP C10 - oprava omítek v místnostech bez podhledu - S1.01-S1.14</t>
  </si>
  <si>
    <t>612131101</t>
  </si>
  <si>
    <t>Podkladní a spojovací vrstva vnitřních omítaných ploch cementový postřik nanášený ručně celoplošně stěn</t>
  </si>
  <si>
    <t>-1448350894</t>
  </si>
  <si>
    <t>"Omítka jádrová pod obklady - v místě bourání stávajících"</t>
  </si>
  <si>
    <t>"1.PP" 2,0</t>
  </si>
  <si>
    <t>"1.NP" 2,0+0,5+0,2+2,0</t>
  </si>
  <si>
    <t>"2.NP" 1,6+2,0+2,1+0,4+0,</t>
  </si>
  <si>
    <t>"3.NP" 47,3+1,2+2,0+2,1+21,8+9,6+43,1</t>
  </si>
  <si>
    <t>671472665</t>
  </si>
  <si>
    <t>-1365233911</t>
  </si>
  <si>
    <t>120,0*0,3 "1PP - S1.08-14 – přípojka elektro - zapravení drážky</t>
  </si>
  <si>
    <t>2080097791</t>
  </si>
  <si>
    <t xml:space="preserve">(4,6+4,6+2,475+2,475+2,5+2)*(13,55-9) </t>
  </si>
  <si>
    <t>-(2,7*1,5*4)</t>
  </si>
  <si>
    <t>-(1*2,2)</t>
  </si>
  <si>
    <t>Mezisoučet ředitelna</t>
  </si>
  <si>
    <t>(5,6+2,45+0,9+7,02+5,5+1,15+3,89+3+5,6+2,75+4,2+1,2+5,45+1,09+3,43)*2*3,3</t>
  </si>
  <si>
    <t>Mezisoučet vnitřní stěny 4.NP</t>
  </si>
  <si>
    <t>280</t>
  </si>
  <si>
    <t>Mezisoučet vnitřní stěny 3.NP</t>
  </si>
  <si>
    <t>51 "zazdívky otvorů</t>
  </si>
  <si>
    <t>(2,6+2+6,2+14,9+6,2+2,8+4,7+2,8+1,9+3,8+6+2,1)*3,3 "obvod přístavby 4.NP</t>
  </si>
  <si>
    <t>(2,95+5,25+3,8)*3,3 "obvod přístavby 4.NP sociálky</t>
  </si>
  <si>
    <t>5,7*4,3+2,03*3,3*2</t>
  </si>
  <si>
    <t>2,4*3,3-1,8*2</t>
  </si>
  <si>
    <t>409317356</t>
  </si>
  <si>
    <t>612315422</t>
  </si>
  <si>
    <t>Oprava vápenné omítky vnitřních ploch štukové dvouvrstvé, tloušťky do 20 mm a tloušťky štuku do 3 mm stěn, v rozsahu opravované plochy přes 10 do 30%</t>
  </si>
  <si>
    <t>-607024677</t>
  </si>
  <si>
    <t>483,5 "2.NP</t>
  </si>
  <si>
    <t>280" omítky  3.NP</t>
  </si>
  <si>
    <t>619996117</t>
  </si>
  <si>
    <t>Ochrana stavebních konstrukcí a samostatných prvků včetně pozdějšího odstranění obedněním z OSB desek podlahy</t>
  </si>
  <si>
    <t>1173299598</t>
  </si>
  <si>
    <t>"Poznámka B7 - ochrana před pádem velkých kusů v místě bourání 3.NP - m.č. 3.01A, 3.01B, 3.06,  3.07A, 3.07B, 3.08, 3.08A, 3.09, 3.10, 3.12"</t>
  </si>
  <si>
    <t>25,4+13,4+14,4+53,5+108,5+13,5+3,8+9,1+52,9+26,0+21,4</t>
  </si>
  <si>
    <t>619996R01</t>
  </si>
  <si>
    <t>Ochrana stavebních konstrukcí a samostatných prvků včetně pozdějšího odstranění obedněním z OSB desek a geotextilie podlahy</t>
  </si>
  <si>
    <t>1400484668</t>
  </si>
  <si>
    <t>"Poznámka B1C - ochrana podlahy v místě bourání 3.NP - m.č. 3.01A, 3.01B, 3.06,  3.07A, 3.07B, 3.08, 3.08A, 3.09, 3.10, 3.12"</t>
  </si>
  <si>
    <t>25,0+9,4+14,2+119,9+51,5+16,7+8,1+52,4</t>
  </si>
  <si>
    <t>196 "ochrana podlahy tělocvičny 1.13 - pozn. B1C</t>
  </si>
  <si>
    <t>619996127</t>
  </si>
  <si>
    <t>Ochrana stavebních konstrukcí a samostatných prvků včetně pozdějšího odstranění obedněním z OSB desek svislých ploch</t>
  </si>
  <si>
    <t>827572014</t>
  </si>
  <si>
    <t>"Okna"</t>
  </si>
  <si>
    <t>1,5*2,7*7+0,3*2,1*8+1,1*2,1*3+1,0*2,1*7</t>
  </si>
  <si>
    <t>622211011</t>
  </si>
  <si>
    <t>Montáž kontaktního zateplení lepením a mechanickým kotvením z polystyrenových desek nebo z kombinovaných desek na vnější stěny, tloušťky desek přes 40 do 80 mm</t>
  </si>
  <si>
    <t>1913806077</t>
  </si>
  <si>
    <t>1,6*2*20+6,7*3 "skladba S 04</t>
  </si>
  <si>
    <t>28375946</t>
  </si>
  <si>
    <t>deska EPS 100 fasádní λ=0,037 tl 60mm</t>
  </si>
  <si>
    <t>680915632</t>
  </si>
  <si>
    <t>58,08*1,05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</si>
  <si>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</si>
  <si>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</si>
  <si>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679720312</t>
  </si>
  <si>
    <t>1,5*4+0,3*7+1*2+1,2*5+7+1,5+1+0,8+1,7+2,8*18+1,35*20+2,6</t>
  </si>
  <si>
    <t>59051516</t>
  </si>
  <si>
    <t>profil začišťovací PVC pro ostění (APU lišty)</t>
  </si>
  <si>
    <t>1035039634</t>
  </si>
  <si>
    <t>108,1*1,05 'Přepočtené koeficientem množství</t>
  </si>
  <si>
    <t>62231110R</t>
  </si>
  <si>
    <t>Úprava prostoru v místě výtahu - vyrovnání nerovností na fasádě, nová omítka, nátěr fasádní</t>
  </si>
  <si>
    <t>359228093</t>
  </si>
  <si>
    <t>Poznámka k položce:_x000D_
Vyrovnání do tloušťky 40 mm</t>
  </si>
  <si>
    <t>(3,0+3,0)*18,0</t>
  </si>
  <si>
    <t>622325319</t>
  </si>
  <si>
    <t>Vápenocementové omítky vnějších ploch stupně členitosti 2 štukové, v rozsahu opravované plochy přes 80 do 100%</t>
  </si>
  <si>
    <t>-1882392109</t>
  </si>
  <si>
    <t>(4,6+4,6+2,475+2,475+2,5+2)*(13,55-9)"3.NP ředitelna</t>
  </si>
  <si>
    <t>Mezisoučet 4. NP</t>
  </si>
  <si>
    <t>24,87+14,6+28 "kolem výtah šachty</t>
  </si>
  <si>
    <t>622635R01</t>
  </si>
  <si>
    <t>Oprava spárování cihelného zdiva cementovou maltou včetně vysekání a vyčištění spár komínového nad střechou, v rozsahu opravované plochy do 100 %</t>
  </si>
  <si>
    <t>-735317485</t>
  </si>
  <si>
    <t>(1,5+0,6)*2*3,5</t>
  </si>
  <si>
    <t>(2+0,6)*2*3,5</t>
  </si>
  <si>
    <t>(0,45+0,8)*2*3,5</t>
  </si>
  <si>
    <t>(1,95+0,6)*2*3,5</t>
  </si>
  <si>
    <t>(2,1+0,6)*2*3,5</t>
  </si>
  <si>
    <t>(2,6+1)*2*3,5</t>
  </si>
  <si>
    <t>(1,2+0,6)*2*3,5</t>
  </si>
  <si>
    <t>Mezisoučet plochá střecha</t>
  </si>
  <si>
    <t>(1,8+0,6)*2*3*1,9</t>
  </si>
  <si>
    <t>(2,25+0,6)*2*2*1,9</t>
  </si>
  <si>
    <t>(1,1+0,6)*2*2*1,9</t>
  </si>
  <si>
    <t>Mezisoučet šikmá střecha</t>
  </si>
  <si>
    <t>629135102</t>
  </si>
  <si>
    <t>Vyrovnávací vrstva z cementové malty pod klempířskými prvky šířky přes 150 do 300 mm</t>
  </si>
  <si>
    <t>-389224445</t>
  </si>
  <si>
    <t>Poznámka k položce:_x000D_
Podklad tl. do 30 mm, sklon 2 %</t>
  </si>
  <si>
    <t>25,44+28+5,8</t>
  </si>
  <si>
    <t>629991011</t>
  </si>
  <si>
    <t>Zakrytí vnějších ploch před znečištěním včetně pozdějšího odkrytí výplní otvorů a svislých ploch fólií přilepenou lepící páskou</t>
  </si>
  <si>
    <t>-686521846</t>
  </si>
  <si>
    <t>(2,7*1,5*4)</t>
  </si>
  <si>
    <t>(1*2,2)</t>
  </si>
  <si>
    <t>(1,5*2,1+1*2,1*7+1,16*3*5+1*2,05*2+0,3*1,8*2+2,1*1,2+1*2,2) "výplně otovrů</t>
  </si>
  <si>
    <t>(0,3*1,8*5+1*2,05) "výplně otovrů</t>
  </si>
  <si>
    <t>632450131</t>
  </si>
  <si>
    <t>Potěr cementový vyrovnávací ze suchých směsí v ploše o průměrné (střední) tl. od 10 do 20 mm</t>
  </si>
  <si>
    <t>-1713560861</t>
  </si>
  <si>
    <t>31 "terasa 4.NP</t>
  </si>
  <si>
    <t>632481215</t>
  </si>
  <si>
    <t>Separační vrstva k oddělení podlahových vrstev z geotextilie</t>
  </si>
  <si>
    <t>-1500398711</t>
  </si>
  <si>
    <t>6,3+48,3+72,1+73,5+25,2+38,1 "P02</t>
  </si>
  <si>
    <t>14,0+10,1 "P06</t>
  </si>
  <si>
    <t>13,4+26,0 "P07</t>
  </si>
  <si>
    <t>632682110</t>
  </si>
  <si>
    <t>Vyspravení povrchu betonových schodišť plastbetonem s možností okamžitého zatížení stupňů a podest tl. 5 mm</t>
  </si>
  <si>
    <t>1239593897</t>
  </si>
  <si>
    <t>19,4+20,21+17+26,6+12,8+18 "podesty schodiště a chodby P16; P17</t>
  </si>
  <si>
    <t>642945111</t>
  </si>
  <si>
    <t>Osazování ocelových zárubní protipožárních nebo protiplynových dveří jednokřídlových do 2,5 m2</t>
  </si>
  <si>
    <t>-1149914221</t>
  </si>
  <si>
    <t>55331558</t>
  </si>
  <si>
    <t>zárubeň jednokřídlá ocelová pro zdění s protipožární úpravou tl stěny 75-100mm rozměru 900/1970, 2100mm</t>
  </si>
  <si>
    <t>-101346542</t>
  </si>
  <si>
    <t>55331563</t>
  </si>
  <si>
    <t>zárubeň jednokřídlá ocelová pro zdění s protipožární úpravou tl stěny 110-150mm rozměru 900/1970, 2100mm</t>
  </si>
  <si>
    <t>-476804951</t>
  </si>
  <si>
    <t>55331562</t>
  </si>
  <si>
    <t>zárubeň jednokřídlá ocelová pro zdění s protipožární úpravou tl stěny 110-150mm rozměru 800/1970, 2100mm</t>
  </si>
  <si>
    <t>-2049317602</t>
  </si>
  <si>
    <t>55331595</t>
  </si>
  <si>
    <t>zárubeň jednokřídlá ocelová pro sádrokartonové příčky tl stěny 110-150mm rozměru 800/1970, 2100mm</t>
  </si>
  <si>
    <t>-192755493</t>
  </si>
  <si>
    <t>55331596</t>
  </si>
  <si>
    <t>zárubeň jednokřídlá ocelová pro sádrokartonové příčky tl stěny 110-150mm rozměru 900/1970, 2100mm</t>
  </si>
  <si>
    <t>-2003810351</t>
  </si>
  <si>
    <t>55331482</t>
  </si>
  <si>
    <t>zárubeň jednokřídlá ocelová pro zdění tl stěny 75-100mm rozměru 800/1970, 2100mm</t>
  </si>
  <si>
    <t>-1088988205</t>
  </si>
  <si>
    <t>642945112</t>
  </si>
  <si>
    <t>Osazování ocelových zárubní protipožárních nebo protiplynových, dveří dvoukřídlových přes 2,5 do 6,5 m2</t>
  </si>
  <si>
    <t>-1888962587</t>
  </si>
  <si>
    <t>55331718</t>
  </si>
  <si>
    <t>zárubeň dvoukřídlá ocelová pro dodatečnou montáž tl stěny 110-150mm rozměru 1600/1970, 2100mm</t>
  </si>
  <si>
    <t>-1061556249</t>
  </si>
  <si>
    <t>644941112</t>
  </si>
  <si>
    <t>Montáž průvětrníků nebo mřížek odvětrávacích velikosti přes 150 x 200 do 300 x 300 mm</t>
  </si>
  <si>
    <t>1980085589</t>
  </si>
  <si>
    <t>"O29" 15</t>
  </si>
  <si>
    <t>553414R03</t>
  </si>
  <si>
    <t>mřížka větrací nerezová se síťovinou 200x300mm - O29</t>
  </si>
  <si>
    <t>1584954277</t>
  </si>
  <si>
    <t>Trubní vedení</t>
  </si>
  <si>
    <t>899102112</t>
  </si>
  <si>
    <t>Osazení poklopů litinových a ocelových včetně rámů pro třídu zatížení A15, A50</t>
  </si>
  <si>
    <t>-943458016</t>
  </si>
  <si>
    <t>63126Z15</t>
  </si>
  <si>
    <t>poklop do akumulační nádrže (ozn. Z15)</t>
  </si>
  <si>
    <t>-437561862</t>
  </si>
  <si>
    <t>931998R01</t>
  </si>
  <si>
    <t>Těsnění prostupů ŽB stěnou segmentové, potrubí do DN 50</t>
  </si>
  <si>
    <t>741391018</t>
  </si>
  <si>
    <t>"Retenční nádrž - potrubí DN 20 k hadici" 1</t>
  </si>
  <si>
    <t>941111132</t>
  </si>
  <si>
    <t>Montáž lešení řadového trubkového lehkého pracovního s podlahami s provozním zatížením tř. 3 do 200 kg/m2 šířky tř. W12 přes 1,2 do 1,5 m, výšky přes 10 do 25 m</t>
  </si>
  <si>
    <t>1280213508</t>
  </si>
  <si>
    <t xml:space="preserve">(20+24)*19 </t>
  </si>
  <si>
    <t>40*11</t>
  </si>
  <si>
    <t>1308*0,2" rezerva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</si>
  <si>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</si>
  <si>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</si>
  <si>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-146418108</t>
  </si>
  <si>
    <t>Poznámka k položce:_x000D_
Předpoklad: 90 dnů</t>
  </si>
  <si>
    <t>1569,6*90 'Přepočtené koeficientem množství</t>
  </si>
  <si>
    <t>941111832</t>
  </si>
  <si>
    <t>Demontáž lešení řadového trubkového lehkého pracovního s podlahami s provozním zatížením tř. 3 do 200 kg/m2 šířky tř. W12 přes 1,2 do 1,5 m, výšky přes 10 do 25 m</t>
  </si>
  <si>
    <t>1900783630</t>
  </si>
  <si>
    <t>943321131</t>
  </si>
  <si>
    <t>Montáž lešení prostorového modulového těžkého pracovního nebo podpěrného bez podlah s provozním zatížením tř. 6 přes 450 do 600 kg/m2, výšky do 10 m</t>
  </si>
  <si>
    <t>-1974731580</t>
  </si>
  <si>
    <t>Poznámka k položce:_x000D_
Na horní plochu bude použito bednění z OSB (viz samostatná položka)</t>
  </si>
  <si>
    <t>(25,4+13,4+14,4+53,5+108,5+13,5+3,8+9,1+52,9+26,0+21,4)*3,0</t>
  </si>
  <si>
    <t>943321231</t>
  </si>
  <si>
    <t>Montáž lešení prostorového modulového těžkého pracovního nebo podpěrného bez podlah Příplatek za první a každý další den použití lešení k ceně -1131</t>
  </si>
  <si>
    <t>2026303301</t>
  </si>
  <si>
    <t>1025,7*15 'Přepočtené koeficientem množství</t>
  </si>
  <si>
    <t>943321831</t>
  </si>
  <si>
    <t>Demontáž lešení prostorového modulového těžkého pracovního nebo podpěrného bez podlah s provozním zatížením tř. 6 přes 450 do 600 kg/m2, výšky do 10 m</t>
  </si>
  <si>
    <t>545591364</t>
  </si>
  <si>
    <t>-1417293480</t>
  </si>
  <si>
    <t>"2.NP" 38,1+22,2+23,8+10,7+9,8+133,4+7,4+100,0+10,0+10,7+23,8+22,2</t>
  </si>
  <si>
    <t>"3.NP" 25,4+13,4+69,5+69,5+69,5+69,5+14,4+53,5+108,5+13,5+3,8+9,1+52,9+26,0+21,4+7,8</t>
  </si>
  <si>
    <t>"4.NP" 52,8+25,9+6,0+6,5+51,6+10,1+72,6+73,5+25,2+38,1+27,3+14,7+101,9+4,0+14,1+5,4+54,5</t>
  </si>
  <si>
    <t>-595927814</t>
  </si>
  <si>
    <t>"Délka 2100" 2,1*15</t>
  </si>
  <si>
    <t>-2113425702</t>
  </si>
  <si>
    <t>1,0*2,1*9+1,2*2,6*4+1,2*2,8*4+1,2*3,0*2+0,4*1,8*7+1,5*2,3*5+1,4*1,3*20+1,5*2,7*28</t>
  </si>
  <si>
    <t>"Střešní okna" 0,8*1,2*1+1,8*3,2*1+2,8*3,2*5+2,8*2,5*4</t>
  </si>
  <si>
    <t>95290110R</t>
  </si>
  <si>
    <t>Čištění budov při provádění oprav a udržovacích prací - závěrečný úklid před předáním díla</t>
  </si>
  <si>
    <t>-1046026128</t>
  </si>
  <si>
    <t>960+1020+850</t>
  </si>
  <si>
    <t>952902041</t>
  </si>
  <si>
    <t>Čištění budov při provádění oprav a udržovacích prací podlah hladkých drhnutím s chemickými prostředky</t>
  </si>
  <si>
    <t>-1750722883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</si>
  <si>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</si>
  <si>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</si>
  <si>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2046497872</t>
  </si>
  <si>
    <t>4239287R</t>
  </si>
  <si>
    <t>konzola pro uchycení zábradlí (T03)</t>
  </si>
  <si>
    <t>1660894090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</si>
  <si>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</si>
  <si>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</si>
  <si>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62868648</t>
  </si>
  <si>
    <t>"Retenční nádrž - ochrana hran tubusu" 4</t>
  </si>
  <si>
    <t>130110R01</t>
  </si>
  <si>
    <t>úhelník ocelový rovnostranný jakost 11 375 50x50x4mm</t>
  </si>
  <si>
    <t>1222341498</t>
  </si>
  <si>
    <t>Poznámka k položce:_x000D_
Včetně kotvení - výroba prvku a materiál</t>
  </si>
  <si>
    <t>(1,2+1,0)*2*3,1*0,001*1,1</t>
  </si>
  <si>
    <t>953943O22</t>
  </si>
  <si>
    <t>Hasicí přístroj přenosný včetně montáže na stěnu (ozn. O22)</t>
  </si>
  <si>
    <t>634932614</t>
  </si>
  <si>
    <t>Poznámka k položce:_x000D_
D+M, rozmístění dle PBŘ</t>
  </si>
  <si>
    <t>34844113</t>
  </si>
  <si>
    <t>953943O24</t>
  </si>
  <si>
    <t>Zapravení omítek v okolí přípravy pro interaktivní tabuli (ozn. O24)</t>
  </si>
  <si>
    <t>1224709860</t>
  </si>
  <si>
    <t>Poznámka k položce:_x000D_
Trubkování viz elektro</t>
  </si>
  <si>
    <t>953943O30</t>
  </si>
  <si>
    <t>D+M dilat. lišta (ozn. O30)</t>
  </si>
  <si>
    <t>660733192</t>
  </si>
  <si>
    <t>953943O31</t>
  </si>
  <si>
    <t>D+M bezp. tabulky (ozn. O31)</t>
  </si>
  <si>
    <t>895876310</t>
  </si>
  <si>
    <t>1*113 'Přepočtené koeficientem množství</t>
  </si>
  <si>
    <t>953961215</t>
  </si>
  <si>
    <t>Kotvy chemické s vyvrtáním otvoru do betonu, železobetonu nebo tvrdého kamene chemická patrona, velikost M 20, hloubka 170 mm</t>
  </si>
  <si>
    <t>405488795</t>
  </si>
  <si>
    <t>14+5+9</t>
  </si>
  <si>
    <t>953961216</t>
  </si>
  <si>
    <t>Kotvy chemické s vyvrtáním otvoru do betonu, železobetonu nebo tvrdého kamene chemická patrona, velikost M 24, hloubka 210 mm</t>
  </si>
  <si>
    <t>522079204</t>
  </si>
  <si>
    <t>23+4+11</t>
  </si>
  <si>
    <t>953962113</t>
  </si>
  <si>
    <t>Kotvy chemické s vyvrtáním otvoru do zdiva z plných cihel tmel, hloubka 80 mm, velikost M 12</t>
  </si>
  <si>
    <t>-963561114</t>
  </si>
  <si>
    <t>"Kotvení trezoru" 4</t>
  </si>
  <si>
    <t>953965121</t>
  </si>
  <si>
    <t>Kotvy chemické s vyvrtáním otvoru kotevní šrouby pro chemické kotvy, velikost M 12, délka 160 mm</t>
  </si>
  <si>
    <t>767215628</t>
  </si>
  <si>
    <t>953966112R</t>
  </si>
  <si>
    <t>Montáž a dodávka ochranných prvků stěn - rohový profil (Z 13)</t>
  </si>
  <si>
    <t>-1983762507</t>
  </si>
  <si>
    <t>953966121</t>
  </si>
  <si>
    <t>Montáž ochranných prvků stěn - madel</t>
  </si>
  <si>
    <t>-1870556881</t>
  </si>
  <si>
    <t>3*2,01</t>
  </si>
  <si>
    <t>5,3+5,3+0,4+2,4+5,6+5,6</t>
  </si>
  <si>
    <t>55343050</t>
  </si>
  <si>
    <t>madlo dubové (ozn. T03)</t>
  </si>
  <si>
    <t>785360499</t>
  </si>
  <si>
    <t>6,03*1,1 'Přepočtené koeficientem množství</t>
  </si>
  <si>
    <t>55343050a</t>
  </si>
  <si>
    <t>madlo dubové u hl. schodiště (ozn. T09)</t>
  </si>
  <si>
    <t>-730708398</t>
  </si>
  <si>
    <t>24,6*1,1 'Přepočtené koeficientem množství</t>
  </si>
  <si>
    <t>96305011R</t>
  </si>
  <si>
    <t>Bourání a odstranění podlahy vč. násypu na půdě a stropě nad učebnami)</t>
  </si>
  <si>
    <t>-525444201</t>
  </si>
  <si>
    <t>320 "nosná kce zachována</t>
  </si>
  <si>
    <t>-1486938518</t>
  </si>
  <si>
    <t>Mezisoučet 1.PP</t>
  </si>
  <si>
    <t>3,4*2*2,7+3,5*2*2,7</t>
  </si>
  <si>
    <t>Mezisoučet 2.NP</t>
  </si>
  <si>
    <t xml:space="preserve">2,4*1 "zděné zábradlí </t>
  </si>
  <si>
    <t>-576595749</t>
  </si>
  <si>
    <t>3,8*3,4</t>
  </si>
  <si>
    <t>-1,6*2</t>
  </si>
  <si>
    <t>3,1*3,4</t>
  </si>
  <si>
    <t>(8,77+11,74+11,74)*2,7</t>
  </si>
  <si>
    <t>-7*0,8*1,97</t>
  </si>
  <si>
    <t>"Obezdívka trezoru" (0,6+0,6)*1,2-0,4*0,8</t>
  </si>
  <si>
    <t>962032231</t>
  </si>
  <si>
    <t>Bourání zdiva nadzákladového z cihel nebo tvárnic z cihel pálených nebo vápenopískových, na maltu vápennou nebo vápenocementovou, objemu přes 1 m3</t>
  </si>
  <si>
    <t>-935555175</t>
  </si>
  <si>
    <t>0,75*1,5*1,75 "1PP</t>
  </si>
  <si>
    <t>0,6*1,5*1 "1NP</t>
  </si>
  <si>
    <t>0,6*1,5*1,1+0,17*2,7*0,58+1,6*2,7*0,33+1*2,5*0,6 "2NP</t>
  </si>
  <si>
    <t>0,45*1,5*1,1+0,55*4,1*0,45 "3NP</t>
  </si>
  <si>
    <t>0,45*1,1*2,1+0,45*(1,5+3,15+2,1+3,4+1,3)*1,17 "4NP</t>
  </si>
  <si>
    <t>0,25 "pro hydrant</t>
  </si>
  <si>
    <t>963042819</t>
  </si>
  <si>
    <t>Bourání schodišťových stupňů betonových zhotovených na místě</t>
  </si>
  <si>
    <t>1713858401</t>
  </si>
  <si>
    <t>0,95*4 "2.NP</t>
  </si>
  <si>
    <t>963051110</t>
  </si>
  <si>
    <t>Bourání železobetonových stropů deskových, tl. do 80 mm</t>
  </si>
  <si>
    <t>-1297882967</t>
  </si>
  <si>
    <t>"Obezdívka trezoru" 0,6*0,6*0,1</t>
  </si>
  <si>
    <t>963053935</t>
  </si>
  <si>
    <t>Bourání železobetonových monolitických schodišťových ramen zazděných oboustranně</t>
  </si>
  <si>
    <t>1374054902</t>
  </si>
  <si>
    <t>0,9*0,95 "rameno</t>
  </si>
  <si>
    <t>(2,13+1,94)*0,6 "zábradlí</t>
  </si>
  <si>
    <t>96305010R</t>
  </si>
  <si>
    <t xml:space="preserve">Bourání a odstranění nosné konstrukce vč. souvrství ploché střechy nad 3.NP vč. nosných prvků </t>
  </si>
  <si>
    <t>-1455383988</t>
  </si>
  <si>
    <t>29,5+60,3+96,5+17,7 "část nadezdívky</t>
  </si>
  <si>
    <t>104" chodba</t>
  </si>
  <si>
    <t>965041441</t>
  </si>
  <si>
    <t>Bourání mazanin tl. přes 100 mm, plochy přes 4 m2</t>
  </si>
  <si>
    <t>-420140881</t>
  </si>
  <si>
    <t>450*0,15 "4NP učebny + chodba</t>
  </si>
  <si>
    <t>966031314a</t>
  </si>
  <si>
    <t>Vybourání částí říms z cihel vč. omítky tl. přes 300 mm</t>
  </si>
  <si>
    <t>-743078529</t>
  </si>
  <si>
    <t>7,8+4,2+2,2+4+3,3+9</t>
  </si>
  <si>
    <t>966055121</t>
  </si>
  <si>
    <t>Vybourání částí říms ze železobetonu vyložených přes 500 mm</t>
  </si>
  <si>
    <t>274358181</t>
  </si>
  <si>
    <t>"4.NP - bourání části hlavní římsy" 1,9</t>
  </si>
  <si>
    <t>968062244</t>
  </si>
  <si>
    <t>Vybourání dřevěných rámů oken s křídly, dveřních zárubní, vrat, stěn, ostění nebo obkladů rámů oken s křídly jednoduchých, plochy do 1 m2</t>
  </si>
  <si>
    <t>941225223</t>
  </si>
  <si>
    <t>0,8*2*1+0,9*2*1+1*2*1 "dveře 1.PP</t>
  </si>
  <si>
    <t>0,4*1,7*4"okna 1.PP-3.NP</t>
  </si>
  <si>
    <t>968062245</t>
  </si>
  <si>
    <t>Vybourání dřevěných rámů oken s křídly, dveřních zárubní, vrat, stěn, ostění nebo obkladů rámů oken s křídly jednoduchých, plochy do 2 m2</t>
  </si>
  <si>
    <t>750181828</t>
  </si>
  <si>
    <t>0,85*1,7*4 "okna 1.PP-3.NP</t>
  </si>
  <si>
    <t>968062355</t>
  </si>
  <si>
    <t>Vybourání dřevěných rámů oken s křídly, dveřních zárubní, vrat, stěn, ostění nebo obkladů rámů oken s křídly dvojitých, plochy do 2 m2</t>
  </si>
  <si>
    <t>757161616</t>
  </si>
  <si>
    <t>0,9*2+1*2 "dveře 1.NP</t>
  </si>
  <si>
    <t>0,8*8+0,9*3+1*1 "dveře 2.NP</t>
  </si>
  <si>
    <t>0,9*2+1*2 "dveře 3.NP</t>
  </si>
  <si>
    <t>968062356</t>
  </si>
  <si>
    <t>Vybourání dřevěných rámů oken s křídly, dveřních zárubní, vrat, stěn, ostění nebo obkladů rámů oken s křídly dvojitých, plochy do 4 m2</t>
  </si>
  <si>
    <t>-1978383688</t>
  </si>
  <si>
    <t>1,5*1,7"okna 1.PP</t>
  </si>
  <si>
    <t>1,6*1,97*2 "dveře 1.PP</t>
  </si>
  <si>
    <t>1,5*2,5*3" okna 1.NP - 3.NP</t>
  </si>
  <si>
    <t>1,4*2 "dveře 1.NP</t>
  </si>
  <si>
    <t>1,2*2 "dveře 3.NP</t>
  </si>
  <si>
    <t>1,5*2*2 "dveře 3.NP (zdvojené)</t>
  </si>
  <si>
    <t>1,16*3*5 "podesta schodiště 2.-3.NP</t>
  </si>
  <si>
    <t>1,2*1,15*14+1,31*1,15*6 "okna ve vikýřích</t>
  </si>
  <si>
    <t>-1568574852</t>
  </si>
  <si>
    <t>14+12+11+6+5+9+17+18</t>
  </si>
  <si>
    <t>973041511</t>
  </si>
  <si>
    <t>Vysekání výklenků nebo kapes ve zdivu betonovém, pohledové plochy přes 0,25 m2</t>
  </si>
  <si>
    <t>620819790</t>
  </si>
  <si>
    <t>0,3*0,3*(2,4+2,6) "pro založení výtah desky 2.PP</t>
  </si>
  <si>
    <t>"Dřevo"</t>
  </si>
  <si>
    <t>0,22*0,22*0,28*30</t>
  </si>
  <si>
    <t xml:space="preserve">0,22*0,33*0,28*11 </t>
  </si>
  <si>
    <t xml:space="preserve">0,30*0,30*0,30*8 </t>
  </si>
  <si>
    <t xml:space="preserve">0,30*0,30*0,40*22 </t>
  </si>
  <si>
    <t xml:space="preserve">0,25*0,20*0,35*49 </t>
  </si>
  <si>
    <t xml:space="preserve">0,25*0,20*0,35*7 </t>
  </si>
  <si>
    <t>977151113</t>
  </si>
  <si>
    <t>Jádrové vrty diamantovými korunkami do stavebních materiálů (železobetonu, betonu, cihel, obkladů, dlažeb, kamene) průměru přes 40 do 50 mm</t>
  </si>
  <si>
    <t>1721957621</t>
  </si>
  <si>
    <t>"Retenční nádrž" 0,3</t>
  </si>
  <si>
    <t>977332112</t>
  </si>
  <si>
    <t>Frézování drážek pro nové rozvody IS ve stěnách z cihel, rozměru do 50x50 mm</t>
  </si>
  <si>
    <t>751005161</t>
  </si>
  <si>
    <t>978015391</t>
  </si>
  <si>
    <t>Otlučení vápenných nebo vápenocementových omítek vnějších ploch s vyškrabáním spar a s očištěním zdiva stupně členitosti 1 a 2, v rozsahu přes 80 do 100 %</t>
  </si>
  <si>
    <t>540193174</t>
  </si>
  <si>
    <t>7,9+13,1 "ochrana zákl zdiva ve výkopu</t>
  </si>
  <si>
    <t>(1,8+0,6)*2*3*5,2 "stáv komín</t>
  </si>
  <si>
    <t>(2,25+0,6)*2*2*5,2 "stáv komín</t>
  </si>
  <si>
    <t>(1,1+0,6)*2*2*5,2 "stáv komín</t>
  </si>
  <si>
    <t>(3,0+3,0)*17 "u výtah šachty</t>
  </si>
  <si>
    <t>985331213</t>
  </si>
  <si>
    <t>Dodatečné vlepování betonářské výztuže včetně vyvrtání a vyčištění otvoru chemickou maltou průměr výztuže 12 mm</t>
  </si>
  <si>
    <t>-1166415860</t>
  </si>
  <si>
    <t>"Výtahová šachta" 58*0,3</t>
  </si>
  <si>
    <t>13021013</t>
  </si>
  <si>
    <t>tyč ocelová žebírková jakost BSt 500S (10 505) výztuž do betonu D 12mm</t>
  </si>
  <si>
    <t>2058773462</t>
  </si>
  <si>
    <t>58*1,0*0,89*0,001</t>
  </si>
  <si>
    <t>985331214</t>
  </si>
  <si>
    <t>Dodatečné vlepování betonářské výztuže včetně vyvrtání a vyčištění otvoru chemickou maltou průměr výztuže 14 mm</t>
  </si>
  <si>
    <t>-959919931</t>
  </si>
  <si>
    <t>"Výtahová šachta" 22*0,3</t>
  </si>
  <si>
    <t>179</t>
  </si>
  <si>
    <t>13021014</t>
  </si>
  <si>
    <t>tyč ocelová žebírková jakost BSt 500S (10 505) výztuž do betonu D 14mm</t>
  </si>
  <si>
    <t>746703104</t>
  </si>
  <si>
    <t>22*1,0*1,21*0,001</t>
  </si>
  <si>
    <t>997013156</t>
  </si>
  <si>
    <t>Vnitrostaveništní doprava suti a vybouraných hmot vodorovně do 50 m svisle s omezením mechanizace pro budovy a haly výšky přes 18 do 21 m</t>
  </si>
  <si>
    <t>575446502</t>
  </si>
  <si>
    <t>181</t>
  </si>
  <si>
    <t>997013501</t>
  </si>
  <si>
    <t>Odvoz suti a vybouraných hmot na skládku nebo meziskládku se složením, na vzdálenost do 1 km</t>
  </si>
  <si>
    <t>-54237769</t>
  </si>
  <si>
    <t>Odvoz suti a vybouraných hmot na skládku nebo meziskládku se složením, na vzdálenost Příplatek k ceně za každý další i započatý 1 km přes 1 km (10km)</t>
  </si>
  <si>
    <t>485410901</t>
  </si>
  <si>
    <t>482,252*9 'Přepočtené koeficientem množství</t>
  </si>
  <si>
    <t>183</t>
  </si>
  <si>
    <t>-240137104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</si>
  <si>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</si>
  <si>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</si>
  <si>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977922854</t>
  </si>
  <si>
    <t>711</t>
  </si>
  <si>
    <t>Izolace proti vodě, vlhkosti a plynům</t>
  </si>
  <si>
    <t>185</t>
  </si>
  <si>
    <t>711111001</t>
  </si>
  <si>
    <t>Provedení izolace proti zemní vlhkosti natěradly a tmely za studena na ploše vodorovné V nátěrem penetračním</t>
  </si>
  <si>
    <t>1666038277</t>
  </si>
  <si>
    <t>11163150</t>
  </si>
  <si>
    <t>lak penetrační asfaltový</t>
  </si>
  <si>
    <t>1198099836</t>
  </si>
  <si>
    <t>31*0,00033 'Přepočtené koeficientem množství</t>
  </si>
  <si>
    <t>187</t>
  </si>
  <si>
    <t>711112001</t>
  </si>
  <si>
    <t>Provedení izolace proti zemní vlhkosti natěradly a tmely za studena na ploše svislé S nátěrem penetračním</t>
  </si>
  <si>
    <t>-1481212551</t>
  </si>
  <si>
    <t>"Vytažení" 10,922</t>
  </si>
  <si>
    <t>-1240061524</t>
  </si>
  <si>
    <t>35,992*0,00034 'Přepočtené koeficientem množství</t>
  </si>
  <si>
    <t>189</t>
  </si>
  <si>
    <t>71111205R</t>
  </si>
  <si>
    <t>Provedení izolace proti zemní vlhkosti - uzavírací nátěr</t>
  </si>
  <si>
    <t>-1451434024</t>
  </si>
  <si>
    <t>711122131</t>
  </si>
  <si>
    <t>Provedení izolace proti zemní vlhkosti natěradly a tmely za horka na ploše svislé S nátěrem asfaltovým</t>
  </si>
  <si>
    <t>1241499742</t>
  </si>
  <si>
    <t>(2,2+2,4)*2,6 "základ výtah. šachty</t>
  </si>
  <si>
    <t>191</t>
  </si>
  <si>
    <t>11163152</t>
  </si>
  <si>
    <t>lak hydroizolační asfaltový</t>
  </si>
  <si>
    <t>1305382683</t>
  </si>
  <si>
    <t>32,96*0,00187 'Přepočtené koeficientem množství</t>
  </si>
  <si>
    <t>711141559</t>
  </si>
  <si>
    <t>Provedení izolace proti zemní vlhkosti pásy přitavením NAIP na ploše vodorovné V</t>
  </si>
  <si>
    <t>957774993</t>
  </si>
  <si>
    <t>193</t>
  </si>
  <si>
    <t>62853004</t>
  </si>
  <si>
    <t>pás asfaltový natavitelný modifikovaný SBS tl 4,0mm s vložkou ze skleněné tkaniny a spalitelnou PE fólií nebo jemnozrnným minerálním posypem na horním povrchu</t>
  </si>
  <si>
    <t>1246771490</t>
  </si>
  <si>
    <t>31*1,1655 'Přepočtené koeficientem množství</t>
  </si>
  <si>
    <t>62853003</t>
  </si>
  <si>
    <t>pás asfaltový natavitelný modifikovaný SBS tl 3,5mm s vložkou ze skleněné tkaniny a spalitelnou PE fólií nebo jemnozrnným minerálním posypem na horním povrchu</t>
  </si>
  <si>
    <t>-41318953</t>
  </si>
  <si>
    <t>10,922*1,15 'Přepočtené koeficientem množství</t>
  </si>
  <si>
    <t>195</t>
  </si>
  <si>
    <t>711142559</t>
  </si>
  <si>
    <t>Provedení izolace proti zemní vlhkosti pásy přitavením NAIP na ploše svislé S</t>
  </si>
  <si>
    <t>-2009076624</t>
  </si>
  <si>
    <t>1175037875</t>
  </si>
  <si>
    <t>58,030*2</t>
  </si>
  <si>
    <t>116,06*1,2 'Přepočtené koeficientem množství</t>
  </si>
  <si>
    <t>197</t>
  </si>
  <si>
    <t>711161273</t>
  </si>
  <si>
    <t>Provedení izolace proti zemní vlhkosti nopovou fólií na ploše svislé S z nopové fólie</t>
  </si>
  <si>
    <t>514046554</t>
  </si>
  <si>
    <t>28323006</t>
  </si>
  <si>
    <t>fólie profilovaná (nopová) drenážní HDPE s nakašírovanou filtrační textilií s výškou nopů 8mm</t>
  </si>
  <si>
    <t>-1243442883</t>
  </si>
  <si>
    <t>32,96*1,221 'Přepočtené koeficientem množství</t>
  </si>
  <si>
    <t>199</t>
  </si>
  <si>
    <t>711161383</t>
  </si>
  <si>
    <t>Izolace proti zemní vlhkosti a beztlakové vodě nopovými fóliemi ostatní ukončení izolace lištou (ozn. O26)</t>
  </si>
  <si>
    <t>872530723</t>
  </si>
  <si>
    <t>3,7+7</t>
  </si>
  <si>
    <t>711471051</t>
  </si>
  <si>
    <t>Provedení izolace proti povrchové a podpovrchové tlakové vodě termoplasty na ploše vodorovné V folií PVC lepenou</t>
  </si>
  <si>
    <t>-1614769115</t>
  </si>
  <si>
    <t>201</t>
  </si>
  <si>
    <t>28323059</t>
  </si>
  <si>
    <t>fólie separační podlahová oddělující tepelnou izolaci tl 2mm</t>
  </si>
  <si>
    <t>823184472</t>
  </si>
  <si>
    <t>998711103</t>
  </si>
  <si>
    <t>Přesun hmot pro izolace proti vodě, vlhkosti a plynům stanovený z hmotnosti přesunovaného materiálu vodorovná dopravní vzdálenost do 50 m v objektech výšky přes 12 do 60 m</t>
  </si>
  <si>
    <t>-1040403339</t>
  </si>
  <si>
    <t>712</t>
  </si>
  <si>
    <t>Povlakové krytiny</t>
  </si>
  <si>
    <t>203</t>
  </si>
  <si>
    <t>71233211R</t>
  </si>
  <si>
    <t>Povlakové krytiny střech plochých na sucho netkaná textilie zpevněná vpichováním 1 mm</t>
  </si>
  <si>
    <t>-1441392204</t>
  </si>
  <si>
    <t>"Střecha S02" 189,2+66,8+41,5</t>
  </si>
  <si>
    <t xml:space="preserve">"Vytažení na svislé konstrukce" </t>
  </si>
  <si>
    <t>"Vytažení na komíny" ((0,6+1,5)*2+(0,5+0,8)*2+(0,6+2,0)*2+(0,6+2,1)*2+(0,5+1,0)*2)*0,3</t>
  </si>
  <si>
    <t>"Terasa 4.17" 14,1*0,3</t>
  </si>
  <si>
    <t>712341559</t>
  </si>
  <si>
    <t>Provedení povlakové krytiny střech plochých do 10° pásy přitavením NAIP v plné ploše</t>
  </si>
  <si>
    <t>-98159133</t>
  </si>
  <si>
    <t>205</t>
  </si>
  <si>
    <t>188989282</t>
  </si>
  <si>
    <t>297,5*1,1655 'Přepočtené koeficientem množství</t>
  </si>
  <si>
    <t>712363404</t>
  </si>
  <si>
    <t>Provedení povlakové krytiny střech plochých do 10° s mechanicky kotvenou izolací včetně položení fólie a horkovzdušného svaření tl. tepelné izolace do 100 mm</t>
  </si>
  <si>
    <t>-105297227</t>
  </si>
  <si>
    <t>207</t>
  </si>
  <si>
    <t>28322001</t>
  </si>
  <si>
    <t>fólie hydroizolační střešní mPVC mechanicky kotvená tl 2,0mm barevná</t>
  </si>
  <si>
    <t>-1060410211</t>
  </si>
  <si>
    <t>712862701</t>
  </si>
  <si>
    <t>Provedení povlakové krytiny střech samostatným vytažením izolačního povlaku fólií na konstrukce převyšující úroveň střechy, zesílením spojů páskem se zalitím okrajů spoje</t>
  </si>
  <si>
    <t>1112185472</t>
  </si>
  <si>
    <t>209</t>
  </si>
  <si>
    <t>-1363068463</t>
  </si>
  <si>
    <t>10,35*1,15 'Přepočtené koeficientem množství</t>
  </si>
  <si>
    <t>712964703</t>
  </si>
  <si>
    <t>Provedení povlakové krytiny střech fóliemi - ostatní práce zesílení koutů, rohů nebo hran fólií</t>
  </si>
  <si>
    <t>-492061430</t>
  </si>
  <si>
    <t>"Vytažení na komíny" (0,6+1,5)*2+(0,5+0,8)*2+(0,6+2,0)*2+(0,6+2,1)*2+(0,5+1,0)*2</t>
  </si>
  <si>
    <t>"Terasa 4.17" 14,1</t>
  </si>
  <si>
    <t>211</t>
  </si>
  <si>
    <t>28322022</t>
  </si>
  <si>
    <t>fólie hydroizolační střešní mPVC nevyztužená určená na detaily tl 1,2mm barevná</t>
  </si>
  <si>
    <t>-1040239282</t>
  </si>
  <si>
    <t>34,5*0,6 'Přepočtené koeficientem množství</t>
  </si>
  <si>
    <t>998712103</t>
  </si>
  <si>
    <t>Přesun hmot pro povlakové krytiny stanovený z hmotnosti přesunovaného materiálu vodorovná dopravní vzdálenost do 50 m v objektech výšky přes 12 do 24 m</t>
  </si>
  <si>
    <t>347567977</t>
  </si>
  <si>
    <t>713</t>
  </si>
  <si>
    <t>Izolace tepelné</t>
  </si>
  <si>
    <t>213</t>
  </si>
  <si>
    <t>713111111</t>
  </si>
  <si>
    <t>Montáž tepelné izolace stropů rohožemi, pásy, dílci, deskami, bloky (izolační materiál ve specifikaci) vrchem bez překrytí lepenkou kladenými volně</t>
  </si>
  <si>
    <t>1136666441</t>
  </si>
  <si>
    <t>28376501</t>
  </si>
  <si>
    <t>deska izolační PIR 1200x600x100mm</t>
  </si>
  <si>
    <t>-1854693797</t>
  </si>
  <si>
    <t>32,9 "terasa 4.NP</t>
  </si>
  <si>
    <t>32,9*1,02 'Přepočtené koeficientem množství</t>
  </si>
  <si>
    <t>215</t>
  </si>
  <si>
    <t>28376503</t>
  </si>
  <si>
    <t>deska izolační PIR 1200x600x120mm</t>
  </si>
  <si>
    <t>1613193059</t>
  </si>
  <si>
    <t>84,1*1,05 'Přepočtené koeficientem množství</t>
  </si>
  <si>
    <t>713121111</t>
  </si>
  <si>
    <t>Montáž tepelné izolace podlah rohožemi, pásy, deskami, dílci, bloky (izolační materiál ve specifikaci) kladenými volně jednovrstvá</t>
  </si>
  <si>
    <t>-1821484640</t>
  </si>
  <si>
    <t>36,1+22,2+24,3+10,1+9,4+134,5+9,4+10,1+24,3+22,2 "2.NP</t>
  </si>
  <si>
    <t>217</t>
  </si>
  <si>
    <t>6315167R</t>
  </si>
  <si>
    <t>rohož izolační protihluková z minerální vlny s PVC fólií tl 120mm</t>
  </si>
  <si>
    <t>1686815408</t>
  </si>
  <si>
    <t>302,6*1,02 'Přepočtené koeficientem množství</t>
  </si>
  <si>
    <t>713121111a</t>
  </si>
  <si>
    <t>Montáž tepelné izolace podlah rohožemi, pásy, deskami, dílci, bloky (izolační materiál ve specifikaci) kladenými volně jednovrstvá - kročej</t>
  </si>
  <si>
    <t>1320677927</t>
  </si>
  <si>
    <t>219</t>
  </si>
  <si>
    <t>28375671</t>
  </si>
  <si>
    <t>deska pro kročejový útlum tl 10mm</t>
  </si>
  <si>
    <t>508484031</t>
  </si>
  <si>
    <t>5,6"P04</t>
  </si>
  <si>
    <t>13,7+4,1+12,8+5,4"P05</t>
  </si>
  <si>
    <t>41,6*1,05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</si>
  <si>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</si>
  <si>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</si>
  <si>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260146169</t>
  </si>
  <si>
    <t>221</t>
  </si>
  <si>
    <t>28372207</t>
  </si>
  <si>
    <t>deska EPS 100 tl 160mm</t>
  </si>
  <si>
    <t>-1827416865</t>
  </si>
  <si>
    <t>297,5*1,05 'Přepočtené koeficientem množství</t>
  </si>
  <si>
    <t>713141311</t>
  </si>
  <si>
    <t>Montáž tepelné izolace střech plochých spádovými klíny v ploše kladenými volně</t>
  </si>
  <si>
    <t>1016276930</t>
  </si>
  <si>
    <t>223</t>
  </si>
  <si>
    <t>28376142</t>
  </si>
  <si>
    <t>klín izolační z pěnového polystyrenu spádový 20-140mm</t>
  </si>
  <si>
    <t>-293425813</t>
  </si>
  <si>
    <t>32,9*((0,17+0,02)/2)</t>
  </si>
  <si>
    <t>713141335</t>
  </si>
  <si>
    <t>Montáž tepelné izolace střech plochých spádovými klíny v ploše přilepenými za studena bodově</t>
  </si>
  <si>
    <t>-397237844</t>
  </si>
  <si>
    <t>225</t>
  </si>
  <si>
    <t>28376141</t>
  </si>
  <si>
    <t>klín izolační z pěnového polystyrenu EPS 100 spádový</t>
  </si>
  <si>
    <t>-656665778</t>
  </si>
  <si>
    <t>297,5*0,24</t>
  </si>
  <si>
    <t>713141358</t>
  </si>
  <si>
    <t>Montáž tepelné izolace střech plochých spádovými klíny na zhlaví atiky šířky do 500 mm mechanicky ukotvenými šrouby</t>
  </si>
  <si>
    <t>-138843099</t>
  </si>
  <si>
    <t>"Hlavní římsa - detail 1" 16,9+55,7</t>
  </si>
  <si>
    <t>227</t>
  </si>
  <si>
    <t>28376425</t>
  </si>
  <si>
    <t>deska z polystyrénu XPS, hrana polodrážková a hladký povrch 300kPa tl 160mm</t>
  </si>
  <si>
    <t>-683211332</t>
  </si>
  <si>
    <t>72,6*0,25</t>
  </si>
  <si>
    <t>60621166</t>
  </si>
  <si>
    <t>překližka vodovzdorná protiskl/hladká topol tl 21mm</t>
  </si>
  <si>
    <t>-1272703769</t>
  </si>
  <si>
    <t>72,6*0,4*2</t>
  </si>
  <si>
    <t>229</t>
  </si>
  <si>
    <t>713151162</t>
  </si>
  <si>
    <t>Montáž tepelné izolace střech šikmých rohožemi, pásy, deskami (izolační materiál ve specifikaci), sklonu střechy přes 30° do 45° tloušťky izolace přes 60 do 100 mm</t>
  </si>
  <si>
    <t>2062240445</t>
  </si>
  <si>
    <t>28376532</t>
  </si>
  <si>
    <t>deska izolační PIR s oboustrannou kompozitní fólií s hliníkovou vložkou pro šikmé střechy 1200x2400x100mm</t>
  </si>
  <si>
    <t>-798787564</t>
  </si>
  <si>
    <t>(7,3+7,3)*39,2-2,5*1,4*20 "skladba S 01 - 2.NP</t>
  </si>
  <si>
    <t>(7,9+7,9)*43,8-(2,5*2,8*4+3,2*2,8*5+3,2*1,7) "skladba S 01 - 4.NP</t>
  </si>
  <si>
    <t>1116,12*1,02 'Přepočtené koeficientem množství</t>
  </si>
  <si>
    <t>231</t>
  </si>
  <si>
    <t>28376535</t>
  </si>
  <si>
    <t>deska izolační PIR s oboustrannou kompozitní fólií s hliníkovou vložkou pro šikmé střechy 1200x2400x160mm</t>
  </si>
  <si>
    <t>889293858</t>
  </si>
  <si>
    <t>1,9*1,6*20 "skladba S 03</t>
  </si>
  <si>
    <t>60,8*1,02 'Přepočtené koeficientem množství</t>
  </si>
  <si>
    <t>713151165</t>
  </si>
  <si>
    <t>Montáž tepelné izolace střech šikmých rohožemi, pásy, deskami (izolační materiál ve specifikaci) přišroubovanými šrouby nad krokve, sklonu střechy přes 30° do 45° tloušťky izolace přes 140 do 160 mm</t>
  </si>
  <si>
    <t>-279479530</t>
  </si>
  <si>
    <t>(8,1+8,1)*39,2 "skladba S 01 - 2.NP</t>
  </si>
  <si>
    <t>(8,5+8,5)*43,8 "skladba S 01 - 4.NP</t>
  </si>
  <si>
    <t>233</t>
  </si>
  <si>
    <t>63148109</t>
  </si>
  <si>
    <t>deska tepelně izolační minerální univerzální λ=0,038-0,039 tl 150mm</t>
  </si>
  <si>
    <t>-424363479</t>
  </si>
  <si>
    <t>1379,64*1,02 'Přepočtené koeficientem množství</t>
  </si>
  <si>
    <t>998713103</t>
  </si>
  <si>
    <t>Přesun hmot pro izolace tepelné stanovený z hmotnosti přesunovaného materiálu vodorovná dopravní vzdálenost do 50 m v objektech výšky přes 12 m do 24 m</t>
  </si>
  <si>
    <t>634022699</t>
  </si>
  <si>
    <t>714</t>
  </si>
  <si>
    <t>Akustická a protiotřesová opatření</t>
  </si>
  <si>
    <t>235</t>
  </si>
  <si>
    <t>714123001</t>
  </si>
  <si>
    <t>Montáž akustických minerálních panelů stěnových demontovatelných, instalovaných na rošt viditelný</t>
  </si>
  <si>
    <t>-1976675765</t>
  </si>
  <si>
    <t>59036O01</t>
  </si>
  <si>
    <t>panel akustický dle specifikace ozn. O01 vč. obložení dveří do skladu</t>
  </si>
  <si>
    <t>-613631406</t>
  </si>
  <si>
    <t>23,8*3 "O01</t>
  </si>
  <si>
    <t>71,4*1,05 'Přepočtené koeficientem množství</t>
  </si>
  <si>
    <t>237</t>
  </si>
  <si>
    <t>59036O02</t>
  </si>
  <si>
    <t xml:space="preserve">panel akustický dle specifikace ozn. O02 </t>
  </si>
  <si>
    <t>-537617347</t>
  </si>
  <si>
    <t>7,2*3"O02</t>
  </si>
  <si>
    <t>21,6*1,05 'Přepočtené koeficientem množství</t>
  </si>
  <si>
    <t>59036205</t>
  </si>
  <si>
    <t>panel akustický průmyslové prostory viditelný rošt š 24mm nebarvená hrana bílá tl 100mm  (ozn. O05)</t>
  </si>
  <si>
    <t>-1395741067</t>
  </si>
  <si>
    <t>71,9+2,4</t>
  </si>
  <si>
    <t>74,3*1,05 'Přepočtené koeficientem množství</t>
  </si>
  <si>
    <t>239</t>
  </si>
  <si>
    <t>714123002</t>
  </si>
  <si>
    <t>Montáž akustických minerálních panelů stěnových demontovatelných, instalovaných na rošt skrytý</t>
  </si>
  <si>
    <t>95927727</t>
  </si>
  <si>
    <t>59036185</t>
  </si>
  <si>
    <t>panel akustický hladký nástěnný bílý a barevný, tl 40mm (ozn. O04)</t>
  </si>
  <si>
    <t>-515508764</t>
  </si>
  <si>
    <t>32*1,05 'Přepočtené koeficientem množství</t>
  </si>
  <si>
    <t>241</t>
  </si>
  <si>
    <t>72121143R</t>
  </si>
  <si>
    <t>Podlahové vpusti vyhřívané terasové (balkonové) vtoky s integrovanou PVC manžetou (ozn. Z12)</t>
  </si>
  <si>
    <t>1646338772</t>
  </si>
  <si>
    <t>998721103</t>
  </si>
  <si>
    <t>Přesun hmot pro vnitřní kanalizace stanovený z hmotnosti přesunovaného materiálu vodorovná dopravní vzdálenost do 50 m v objektech výšky přes 12 do 24 m</t>
  </si>
  <si>
    <t>-889390163</t>
  </si>
  <si>
    <t>243</t>
  </si>
  <si>
    <t>725110R01</t>
  </si>
  <si>
    <t>Demontáž klozetů závěsných včetně nádržky pro další použití</t>
  </si>
  <si>
    <t>1272979777</t>
  </si>
  <si>
    <t>Poznámka k položce:_x000D_
Pro zpětné osazení - včetně úschovy</t>
  </si>
  <si>
    <t>"3.NP" 3+2+1</t>
  </si>
  <si>
    <t>725119125</t>
  </si>
  <si>
    <t>Zařízení záchodů montáž klozetových mís závěsných na nosné stěny</t>
  </si>
  <si>
    <t>2074604428</t>
  </si>
  <si>
    <t>Poznámka k položce:_x000D_
Zpětná montáž stávajících WC</t>
  </si>
  <si>
    <t>245</t>
  </si>
  <si>
    <t>725122R01</t>
  </si>
  <si>
    <t>Demontáž pisoárů pro další použití</t>
  </si>
  <si>
    <t>-817128173</t>
  </si>
  <si>
    <t>"3.NP" 3</t>
  </si>
  <si>
    <t>725129101</t>
  </si>
  <si>
    <t>Pisoárové záchodky montáž ostatních typů keramických</t>
  </si>
  <si>
    <t>-2029673076</t>
  </si>
  <si>
    <t>Poznámka k položce:_x000D_
Zpětná montáž stávajících pisoárů</t>
  </si>
  <si>
    <t>247</t>
  </si>
  <si>
    <t>725210R01</t>
  </si>
  <si>
    <t>Demontáž umyvadel bez výtokových armatur pro další použití</t>
  </si>
  <si>
    <t>288777290</t>
  </si>
  <si>
    <t>1" 1PP</t>
  </si>
  <si>
    <t>2 "2NP</t>
  </si>
  <si>
    <t>5" 3NP</t>
  </si>
  <si>
    <t>830410134</t>
  </si>
  <si>
    <t>Poznámka k položce:_x000D_
Zpětná montáž stávajících umyvadel</t>
  </si>
  <si>
    <t>249</t>
  </si>
  <si>
    <t>725291703</t>
  </si>
  <si>
    <t>Doplňky zařízení koupelen a záchodů madla rovná, délky 500 mm (ozn. Z02)</t>
  </si>
  <si>
    <t>-222906014</t>
  </si>
  <si>
    <t>725291706</t>
  </si>
  <si>
    <t>Doplňky zařízení koupelen a záchodů madla nástěnná, délky 800 mm (ozn. Z04)</t>
  </si>
  <si>
    <t>1219780409</t>
  </si>
  <si>
    <t>251</t>
  </si>
  <si>
    <t>725291722</t>
  </si>
  <si>
    <t>Doplňky zařízení koupelen a záchodů madla sklopná, délky 800 mm (ozn. Z03)</t>
  </si>
  <si>
    <t>-1430419634</t>
  </si>
  <si>
    <t>Doplňky zařízení koupelen a záchodů zásobník papírových ručníků (ozn. O13)</t>
  </si>
  <si>
    <t>-1502408706</t>
  </si>
  <si>
    <t>253</t>
  </si>
  <si>
    <t>Doplňky zařízení koupelen a záchodů zásobník toaletních papírů d=300 mm (dle ozn. O14)</t>
  </si>
  <si>
    <t>753816514</t>
  </si>
  <si>
    <t>725291O15</t>
  </si>
  <si>
    <t>Doplňky zařízení koupelen a záchodů držák toaletních papírů d=300 mm (dle ozn. O15)</t>
  </si>
  <si>
    <t>-1803236672</t>
  </si>
  <si>
    <t>255</t>
  </si>
  <si>
    <t>725291O16</t>
  </si>
  <si>
    <t>Doplňky zařízení koupelen a záchodů dávkovač pěnového mýdla (dle ozn. O16)</t>
  </si>
  <si>
    <t>1418930638</t>
  </si>
  <si>
    <t>Doplňky zařízení koupelen a záchodů dávkovač pěnového mýdla nástěnný (dle ozn. O17)</t>
  </si>
  <si>
    <t>-282149201</t>
  </si>
  <si>
    <t>257</t>
  </si>
  <si>
    <t>Doplňky zařízení koupelen a záchodů WC štětka (dle ozn. O18)</t>
  </si>
  <si>
    <t>-1549933007</t>
  </si>
  <si>
    <t>Doplňky zařízení koupelen a záchodů koš na papírové ručníky (dle ozn. O19)</t>
  </si>
  <si>
    <t>-1766458418</t>
  </si>
  <si>
    <t>259</t>
  </si>
  <si>
    <t>Doplňky zařízení koupelen a záchodů koš nášlapný (dle ozn. O20)</t>
  </si>
  <si>
    <t>-1028865913</t>
  </si>
  <si>
    <t>725820R01</t>
  </si>
  <si>
    <t>Demontáž baterií nástěnných do G 3/4 pro další použití</t>
  </si>
  <si>
    <t>436126619</t>
  </si>
  <si>
    <t>261</t>
  </si>
  <si>
    <t>725829121</t>
  </si>
  <si>
    <t>Baterie umyvadlové montáž ostatních typů nástěnných pákových nebo klasických</t>
  </si>
  <si>
    <t>-409925285</t>
  </si>
  <si>
    <t>Poznámka k položce:_x000D_
Zpětná montáž stávajících baterií</t>
  </si>
  <si>
    <t>998725103</t>
  </si>
  <si>
    <t>Přesun hmot pro zařizovací předměty stanovený z hmotnosti přesunovaného materiálu vodorovná dopravní vzdálenost do 50 m v objektech výšky přes 12 do 24 m</t>
  </si>
  <si>
    <t>1123634396</t>
  </si>
  <si>
    <t>726</t>
  </si>
  <si>
    <t>Zdravotechnika - předstěnové instalace</t>
  </si>
  <si>
    <t>263</t>
  </si>
  <si>
    <t>726131011</t>
  </si>
  <si>
    <t>Předstěnové instalační systémy do lehkých stěn s kovovou konstrukcí pro bidety stavební výška 1120 mm</t>
  </si>
  <si>
    <t>-962877840</t>
  </si>
  <si>
    <t>"4.NP" 1</t>
  </si>
  <si>
    <t>726131041</t>
  </si>
  <si>
    <t>Předstěnové instalační systémy do lehkých stěn s kovovou konstrukcí pro závěsné klozety ovládání zepředu, stavební výšky 1120 mm</t>
  </si>
  <si>
    <t>2015974113</t>
  </si>
  <si>
    <t>"4.NP" 3+2</t>
  </si>
  <si>
    <t>265</t>
  </si>
  <si>
    <t>726131043</t>
  </si>
  <si>
    <t>Předstěnové instalační systémy do lehkých stěn s kovovou konstrukcí pro závěsné klozety ovládání zepředu, stavební výšky 1120 mm pro tělesně postižené</t>
  </si>
  <si>
    <t>548476377</t>
  </si>
  <si>
    <t>"4.NP - m.č. 4.13" 1</t>
  </si>
  <si>
    <t>726131203</t>
  </si>
  <si>
    <t>Předstěnové instalační systémy do lehkých stěn s kovovou konstrukcí montáž ostatních typů pisoárů</t>
  </si>
  <si>
    <t>-2009731234</t>
  </si>
  <si>
    <t>"3.NP - zpětná montáž" 3</t>
  </si>
  <si>
    <t>267</t>
  </si>
  <si>
    <t>726131204</t>
  </si>
  <si>
    <t>Předstěnové instalační systémy do lehkých stěn s kovovou konstrukcí montáž ostatních typů klozetů</t>
  </si>
  <si>
    <t>98264376</t>
  </si>
  <si>
    <t>"3.NP - zpětná montáž" 3+2+1</t>
  </si>
  <si>
    <t>998726113</t>
  </si>
  <si>
    <t>Přesun hmot pro instalační prefabrikáty stanovený z hmotnosti přesunovaného materiálu vodorovná dopravní vzdálenost do 50 m v objektech výšky přes 12 m do 24 m</t>
  </si>
  <si>
    <t>970458594</t>
  </si>
  <si>
    <t>269</t>
  </si>
  <si>
    <t>76221181R</t>
  </si>
  <si>
    <t>Demontáž schodiště dřevěného točitého se zábradlím a vřetenovou zdí, šířky do 1,10 m</t>
  </si>
  <si>
    <t>-1985230259</t>
  </si>
  <si>
    <t>762331814</t>
  </si>
  <si>
    <t>Demontáž vázaných konstrukcí krovů sklonu do 60° z hranolů, hranolků, fošen, průřezové plochy do 450 cm2</t>
  </si>
  <si>
    <t>-1518714850</t>
  </si>
  <si>
    <t>10*2,7</t>
  </si>
  <si>
    <t>271</t>
  </si>
  <si>
    <t>762331941</t>
  </si>
  <si>
    <t>Vyřezání části střešní vazby vázané konstrukce krovů průřezové plochy řeziva do 450 cm2</t>
  </si>
  <si>
    <t>869997302</t>
  </si>
  <si>
    <t>149 "bourání části krovu 2.NP</t>
  </si>
  <si>
    <t>416 "bourání části krovu 4.NP</t>
  </si>
  <si>
    <t>762332942</t>
  </si>
  <si>
    <t>Doplnění střešní vazby řezivem - montáž (materiál ve specifikaci) hoblovaným, průřezové plochy přes 120 do 224 cm2</t>
  </si>
  <si>
    <t>1331347584</t>
  </si>
  <si>
    <t>244,4 "viz. výkaz materiálu řezivo</t>
  </si>
  <si>
    <t>273</t>
  </si>
  <si>
    <t>60512130</t>
  </si>
  <si>
    <t>hranol stavební řezivo průřezu do 224cm2 do dl 6m</t>
  </si>
  <si>
    <t>179494627</t>
  </si>
  <si>
    <t>6,44 "viz. výkaz materiálu řezivo</t>
  </si>
  <si>
    <t>762341016</t>
  </si>
  <si>
    <t>Bednění a laťování bednění střech rovných sklonu do 60° s vyřezáním otvorů z dřevoštěpkových desek OSB šroubovaných na krokve na sraz, tloušťky desky 22 mm</t>
  </si>
  <si>
    <t>-1171673876</t>
  </si>
  <si>
    <t>"Detail 11 - přechod na plochou střechu" 0,9*(6,2+5,2+4,3+6,1)</t>
  </si>
  <si>
    <t>275</t>
  </si>
  <si>
    <t>762341250</t>
  </si>
  <si>
    <t>Bednění a laťování montáž bednění střech rovných a šikmých sklonu do 60° s vyřezáním otvorů z prken hoblovaných</t>
  </si>
  <si>
    <t>-1524265371</t>
  </si>
  <si>
    <t>"Čela vikýřů" 0,3*1,8*20</t>
  </si>
  <si>
    <t>605161R01</t>
  </si>
  <si>
    <t>řezivo smrkové sušené tl 50mm</t>
  </si>
  <si>
    <t>792759473</t>
  </si>
  <si>
    <t>10,800*0,05</t>
  </si>
  <si>
    <t>277</t>
  </si>
  <si>
    <t>762341275</t>
  </si>
  <si>
    <t>Bednění a laťování montáž bednění střech rovných a šikmých sklonu do 60° s vyřezáním otvorů z desek dřevotřískových nebo dřevoštěpkových na pero a drážku</t>
  </si>
  <si>
    <t>1283997724</t>
  </si>
  <si>
    <t>278</t>
  </si>
  <si>
    <t>60715159</t>
  </si>
  <si>
    <t>deska dřevovláknitá středně tvrdá DHF tl 20mm</t>
  </si>
  <si>
    <t>2121036979</t>
  </si>
  <si>
    <t>1463,74*1,1 'Přepočtené koeficientem množství</t>
  </si>
  <si>
    <t>279</t>
  </si>
  <si>
    <t>762341350</t>
  </si>
  <si>
    <t>Bednění a laťování montáž bednění střech obloukových sklonu do 60° s vyřezáním otvorů, nároží, úžlabí, nadstřešních konstrukcí z prken hoblovaných</t>
  </si>
  <si>
    <t>-2002336782</t>
  </si>
  <si>
    <t>195 "bednění u okapu</t>
  </si>
  <si>
    <t>40"bednění u úžlabí</t>
  </si>
  <si>
    <t>13,2 "výměny pro závěsy VZT</t>
  </si>
  <si>
    <t>6051610R</t>
  </si>
  <si>
    <t>řezivo a prkna (viz. výkaz materiálu)</t>
  </si>
  <si>
    <t>-33107120</t>
  </si>
  <si>
    <t>6,21 "viz výkaz materiálu krov</t>
  </si>
  <si>
    <t>281</t>
  </si>
  <si>
    <t>762341832</t>
  </si>
  <si>
    <t xml:space="preserve">Demontáž bednění střech rovných, obloukových, sklonu do 60° </t>
  </si>
  <si>
    <t>1056081716</t>
  </si>
  <si>
    <t>578+454</t>
  </si>
  <si>
    <t>282</t>
  </si>
  <si>
    <t>762342211</t>
  </si>
  <si>
    <t>Bednění a laťování montáž laťování střech jednoduchých sklonu do 60° při osové vzdálenosti latí do 150 mm</t>
  </si>
  <si>
    <t>-364832967</t>
  </si>
  <si>
    <t>495+386</t>
  </si>
  <si>
    <t>283</t>
  </si>
  <si>
    <t>76234244R</t>
  </si>
  <si>
    <t>Bednění a laťování montáž kontralatí</t>
  </si>
  <si>
    <t>557304541</t>
  </si>
  <si>
    <t>284</t>
  </si>
  <si>
    <t>60514101</t>
  </si>
  <si>
    <t>řezivo jehličnaté lať 10-25cm2</t>
  </si>
  <si>
    <t>-1589875512</t>
  </si>
  <si>
    <t>285</t>
  </si>
  <si>
    <t>762342811</t>
  </si>
  <si>
    <t>Demontáž laťování střech sklonu do 60°, z latí průřezové plochy do 25 cm2 při osové vzdálenosti do 0,22 m</t>
  </si>
  <si>
    <t>97301174</t>
  </si>
  <si>
    <t>286</t>
  </si>
  <si>
    <t>762361312</t>
  </si>
  <si>
    <t>Konstrukční vrstva pod klempířské prvky pro oplechování horních ploch zdí a nadezdívek (atik) z desek dřevoštěpkových šroubovaných do podkladu, tloušťky desky 22 mm</t>
  </si>
  <si>
    <t>2014673055</t>
  </si>
  <si>
    <t>(7,0+6,0+7,0)*0,4</t>
  </si>
  <si>
    <t>287</t>
  </si>
  <si>
    <t>762511274</t>
  </si>
  <si>
    <t>Podlahové konstrukce podkladové z dřevoštěpkových desek OSB jednovrstvých šroubovaných na pero a drážku broušených, tloušťky desky 18 mm</t>
  </si>
  <si>
    <t>-891034238</t>
  </si>
  <si>
    <t>288</t>
  </si>
  <si>
    <t>762810024</t>
  </si>
  <si>
    <t>Záklop stropů z dřevoštěpkových desek OSB šroubovaných na trámy na pero a drážku, tloušťky desky 18 mm</t>
  </si>
  <si>
    <t>1606927250</t>
  </si>
  <si>
    <t>289</t>
  </si>
  <si>
    <t>762812811</t>
  </si>
  <si>
    <t>Demontáž záklopů stropů vrchních a zapuštěných z hoblovaných prken s olištováním, tl. do 32 mm</t>
  </si>
  <si>
    <t>-1666211398</t>
  </si>
  <si>
    <t>290</t>
  </si>
  <si>
    <t>762812934</t>
  </si>
  <si>
    <t>Zabednění záklopu stropu prkny nebo fošnami (materiál v ceně) tl. do 32 mm, plochy jednotlivě přes 1,00 do 4,00 m2</t>
  </si>
  <si>
    <t>-1159839795</t>
  </si>
  <si>
    <t>147"viz. výkaz materiálu řezivo</t>
  </si>
  <si>
    <t>291</t>
  </si>
  <si>
    <t>762823113</t>
  </si>
  <si>
    <t>Montáž stropních trámů z hraněného řeziva mezi nosnou konstrukci, průřezové plochy do 450 cm2</t>
  </si>
  <si>
    <t>526950556</t>
  </si>
  <si>
    <t>38,95*13"viz. výkaz materiálu řezivo</t>
  </si>
  <si>
    <t>1,8*24 "viz. výkaz materiálu řezivo</t>
  </si>
  <si>
    <t>292</t>
  </si>
  <si>
    <t>60512141</t>
  </si>
  <si>
    <t>hranol stavební řezivo průřezu do 450cm2 dl 6-8m</t>
  </si>
  <si>
    <t>1977776036</t>
  </si>
  <si>
    <t>18,68"viz. výkaz materiálu řezivo</t>
  </si>
  <si>
    <t>293</t>
  </si>
  <si>
    <t>998762103</t>
  </si>
  <si>
    <t>Přesun hmot pro konstrukce tesařské stanovený z hmotnosti přesunovaného materiálu vodorovná dopravní vzdálenost do 50 m v objektech výšky přes 12 do 24 m</t>
  </si>
  <si>
    <t>1292460577</t>
  </si>
  <si>
    <t>294</t>
  </si>
  <si>
    <t>763111417</t>
  </si>
  <si>
    <t>Příčka ze sádrokartonových desek s nosnou konstrukcí z jednoduchých ocelových profilů UW, CW dvojitě opláštěná deskami standardními A tl. 2 x 12,5 mm s izolací, EI 60, příčka tl. 150 mm (W06)</t>
  </si>
  <si>
    <t>-1791527895</t>
  </si>
  <si>
    <t>22,57*3,02*2</t>
  </si>
  <si>
    <t>-8*0,8*1,97</t>
  </si>
  <si>
    <t>3,325*3,02*2</t>
  </si>
  <si>
    <t>(4+1,8)*4,5</t>
  </si>
  <si>
    <t>-0,8*1,97</t>
  </si>
  <si>
    <t>(2,9+1,8+1,8+2,1+1,95+1,95)*3,6</t>
  </si>
  <si>
    <t>-2,5*1,97</t>
  </si>
  <si>
    <t>295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</si>
  <si>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</si>
  <si>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 (W01)</t>
  </si>
  <si>
    <t>-162808264</t>
  </si>
  <si>
    <t>2,6*3,8</t>
  </si>
  <si>
    <t>296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</si>
  <si>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</si>
  <si>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 (W02)</t>
  </si>
  <si>
    <t>-2078484073</t>
  </si>
  <si>
    <t>2,7*3,6</t>
  </si>
  <si>
    <t>(1,8+3,4)*3,8</t>
  </si>
  <si>
    <t>297</t>
  </si>
  <si>
    <t>763111444</t>
  </si>
  <si>
    <t>Příčka ze sádrokartonových desek s nosnou konstrukcí z jednoduchých ocelových profilů UW, CW dvojitě opláštěná deskami impregnovanými H2 tl. 2 x 12,5 mm EI 60, příčka tl. 125 mm, profil 75, s izolací, Rw do 57 dB (W03)</t>
  </si>
  <si>
    <t>-833953641</t>
  </si>
  <si>
    <t>(3,4+1,65+1,55)*3,8</t>
  </si>
  <si>
    <t>-0,8*2*2-0,7*2</t>
  </si>
  <si>
    <t>298</t>
  </si>
  <si>
    <t>763111450</t>
  </si>
  <si>
    <t>Příčka ze sádrokartonových desek s nosnou konstrukcí z jednoduchých ocelových profilů UW, CW dvojitě opláštěná deskami protipožárními impregnovanými H2 tl. 2 x 12,5 mm EI 60, příčka tl. 200 mm, profil 150, s izolací, Rw do 56 dB (W04)</t>
  </si>
  <si>
    <t>-896306810</t>
  </si>
  <si>
    <t>7,1*3,5</t>
  </si>
  <si>
    <t>(2,15+1,8)*3,8</t>
  </si>
  <si>
    <t>299</t>
  </si>
  <si>
    <t>763111W05</t>
  </si>
  <si>
    <t>Příčka ze sádrokartonových desek s nosnou konstrukcí z jednoduchých ocelových profilů UW, CW dvojitě opláštěná deskami protipožárními impregnovanými H2 tl. 2 x 12,5 mm EI 60, příčka tl. 200 mm, profil 150, s izolací, Rw do 56 dB (W05)</t>
  </si>
  <si>
    <t>75932817</t>
  </si>
  <si>
    <t>2,63*2,8 "4.NP mezi 4.03 a 4.05</t>
  </si>
  <si>
    <t>300</t>
  </si>
  <si>
    <t>763112W08a</t>
  </si>
  <si>
    <t>Stěna ze sádrokartonových desek s nosnou konstrukcí ze zdvojených ocelových profilů UW, CW 2x dvojitě opláštěná deskami kombinovanými vysokopevnostními impregnovanými DFRIH2 tl. 12,5 mm s izolací tl 50mm, EI 90, příčka tl. 220 mm (W08)</t>
  </si>
  <si>
    <t>-1064009571</t>
  </si>
  <si>
    <t>301</t>
  </si>
  <si>
    <t>763112W08b</t>
  </si>
  <si>
    <t>Stěna ze sádrokartonových desek s nosnou konstrukcí ze zdvojených ocelových profilů UW, CW 2x dvojitě opláštěná deskami kombinovanými vysokopevnostními impregnovanými DFRIH2 tl. 12,5 mm s izolací tl 50mm, EI 90, příčka tl. 260 mm (W08)</t>
  </si>
  <si>
    <t>-1816280153</t>
  </si>
  <si>
    <t>10*4,95</t>
  </si>
  <si>
    <t>-1,1*2,2</t>
  </si>
  <si>
    <t>302</t>
  </si>
  <si>
    <t>763121467</t>
  </si>
  <si>
    <t>Stěna předsazená ze sádrokartonových desek s nosnou konstrukcí z ocelových profilů CW, UW dvojitě opláštěná deskami standardními A tl. 2 x 12,5 mm s izolací, EI 45, stěna tl. 125 mm, profil 100 (W07)</t>
  </si>
  <si>
    <t>-1129305903</t>
  </si>
  <si>
    <t>15,8*2*0,895 "sborovna</t>
  </si>
  <si>
    <t>((22,57*2)+(0,45*24))*1,14 "kabinety</t>
  </si>
  <si>
    <t>3*3,2 "výstuha pro tabuli</t>
  </si>
  <si>
    <t>(6,6+38,1+6,9+2,6+21,6+5,2)*1,73 "4.NP</t>
  </si>
  <si>
    <t>303</t>
  </si>
  <si>
    <t>76312147R</t>
  </si>
  <si>
    <t>Stěna ze sádrokartonových desek s nosnou konstrukcí z ocelových profilů CW, UW 2x dvojitě opláštěná deskami standardními A tl. 2 x 12,5 mm s izolací, EI 45, stěna tl. 125 mm, profil 100 (W09)</t>
  </si>
  <si>
    <t>1852188338</t>
  </si>
  <si>
    <t>3,345*4,95</t>
  </si>
  <si>
    <t>304</t>
  </si>
  <si>
    <t>763121R01</t>
  </si>
  <si>
    <t>Stěna předsazená ze sádrokartonových desek s nosnou konstrukcí z ocelových profilů CW, UW dvojitě opláštěná deskami A tl. 2 x 12,5 mm s izolací 50 mm, stěna tl. 125 mm, profil 100</t>
  </si>
  <si>
    <t>305627240</t>
  </si>
  <si>
    <t>"Skladba W16" 4,9*3,9</t>
  </si>
  <si>
    <t>305</t>
  </si>
  <si>
    <t>763121R02</t>
  </si>
  <si>
    <t>SDK stěna předsazená tl 200 mm profil CW+UW 75 + CW 100 desky 2x impregnované desky 12,5 bez izolace</t>
  </si>
  <si>
    <t>-1217055311</t>
  </si>
  <si>
    <t>"Skladba W14" (3,3+3,5+1,4)*(1,3+0,2)</t>
  </si>
  <si>
    <t>306</t>
  </si>
  <si>
    <t>763121R03</t>
  </si>
  <si>
    <t>Obklad potrubí ze sádrokartonových desek s nosnou konstrukcí z ocelových profilů CW, UW dvojitě opláštěná deskami A tl. 2 x 12,5 mm s izolací 50 mm, stěna tl. 75 mm, profil 50</t>
  </si>
  <si>
    <t>654424570</t>
  </si>
  <si>
    <t>"Skladba W15" (0,5+2,0/2)*4,1</t>
  </si>
  <si>
    <t>307</t>
  </si>
  <si>
    <t>763121R04</t>
  </si>
  <si>
    <t>SDK stěna předsazená tl 150 mm profil CW+UW 75 + CW 50 desky 2x impregnované desky 12,5 bez izolace</t>
  </si>
  <si>
    <t>-113468094</t>
  </si>
  <si>
    <t>"Skladba W13" (2,2+1,6)*(1,3+0,2)</t>
  </si>
  <si>
    <t>308</t>
  </si>
  <si>
    <t>-1385766674</t>
  </si>
  <si>
    <t>(22,2+24,3+10,1+9,4+7,2+9,4+10,1+24,3+22,2)*1,4 "2.NP (1,4 koeficient pro šikminy)</t>
  </si>
  <si>
    <t>(69,5*4)-(48,6*4)"3.NP -C09</t>
  </si>
  <si>
    <t>5,6+6+25,9+41,4+14,8+8,62+9,42+23,04+23,76+21,3+80,5+44,88"4.NP</t>
  </si>
  <si>
    <t>309</t>
  </si>
  <si>
    <t>763131441</t>
  </si>
  <si>
    <t>Podhled ze sádrokartonových desek dvouvrstvá zavěšená spodní konstrukce z ocelových profilů CD, UD dvojitě opláštěná deskami protipožárními DF, tl. 2 x 12,5 mm, bez izolace (C04)</t>
  </si>
  <si>
    <t>1661001005</t>
  </si>
  <si>
    <t>2,4*39,0 "4NP prostor krovu</t>
  </si>
  <si>
    <t>29,4+184,9 "4NP prostory pod plochou střechou</t>
  </si>
  <si>
    <t>310</t>
  </si>
  <si>
    <t>1091121725</t>
  </si>
  <si>
    <t>6,3+13,7+4,1+12,8+5,4+31,7</t>
  </si>
  <si>
    <t>311</t>
  </si>
  <si>
    <t>763164736</t>
  </si>
  <si>
    <t>Obklad konstrukcí sádrokartonovými deskami včetně ochranných úhelníků uzavřeného tvaru rozvinuté šíře přes 0,8 do 1,6 m, opláštěný deskou protipožární DF, tl. 15 mm</t>
  </si>
  <si>
    <t>-960971449</t>
  </si>
  <si>
    <t>"Skladba W11" 1,0*3,0*6</t>
  </si>
  <si>
    <t>312</t>
  </si>
  <si>
    <t>763172325</t>
  </si>
  <si>
    <t>Montáž dvířek pro konstrukce ze sádrokartonových desek revizních jednoplášťových pro příčky a předsazené stěny velikost (šxv) 600 x 600 mm</t>
  </si>
  <si>
    <t>1981779842</t>
  </si>
  <si>
    <t>"Obklad W15" 1</t>
  </si>
  <si>
    <t>313</t>
  </si>
  <si>
    <t>59030714</t>
  </si>
  <si>
    <t>dvířka revizní jednokřídlá s automatickým zámkem 600x600mm</t>
  </si>
  <si>
    <t>1775755608</t>
  </si>
  <si>
    <t>314</t>
  </si>
  <si>
    <t>763173111</t>
  </si>
  <si>
    <t>Montáž nosičů zařizovacích předmětů pro konstrukce ze sádrokartonových desek úchytu pro umyvadlo</t>
  </si>
  <si>
    <t>919320865</t>
  </si>
  <si>
    <t>"4.NP" 4</t>
  </si>
  <si>
    <t>315</t>
  </si>
  <si>
    <t>59030729</t>
  </si>
  <si>
    <t>konstrukce pro uchycení umyvadla s nástěnnými bateriemi osová rozteč CW profilů 450-625mm</t>
  </si>
  <si>
    <t>-446908631</t>
  </si>
  <si>
    <t>316</t>
  </si>
  <si>
    <t>763173112</t>
  </si>
  <si>
    <t>Montáž nosičů zařizovacích předmětů pro konstrukce ze sádrokartonových desek úchytu pro pisoár</t>
  </si>
  <si>
    <t>-1866692121</t>
  </si>
  <si>
    <t>"4.NP" 3</t>
  </si>
  <si>
    <t>317</t>
  </si>
  <si>
    <t>59030728</t>
  </si>
  <si>
    <t>konstrukce pro uchycení pisoáru osová rozteč CW profilů 450-625mm</t>
  </si>
  <si>
    <t>-1318235272</t>
  </si>
  <si>
    <t>318</t>
  </si>
  <si>
    <t>763211913</t>
  </si>
  <si>
    <t>Zhotovení otvorů v příčkách ze sádrovláknitých desek pro prostupy (voda, elektro, topení, VZT), osvětlení, okna, revizní klapky a dvířka včetně vyztužení profily pro příčku tl. do 100 mm, velikost přes 0,25 do 0,50 m2</t>
  </si>
  <si>
    <t>1160105189</t>
  </si>
  <si>
    <t>319</t>
  </si>
  <si>
    <t>76313191R</t>
  </si>
  <si>
    <t>Zhotovení otvorů v podhledech a podkrovích ze sádrokartonových desek pro prostupy (voda, elektro, topení, VZT), osvětlení, sprinklery, revizní klapky a dvířka včetně vyztužení profily, velikost do 0,25 m2</t>
  </si>
  <si>
    <t>1997851009</t>
  </si>
  <si>
    <t>12+5+6+9+14+16+13+17+14+18+19+17+22+4+6+12+13+11+14+3</t>
  </si>
  <si>
    <t>320</t>
  </si>
  <si>
    <t>763131C02</t>
  </si>
  <si>
    <t>Podhled minerální kazetový s viditelným rastrem, modul kazety 600 x 600x 20 mm (dle ozn. C02)</t>
  </si>
  <si>
    <t>-386533700</t>
  </si>
  <si>
    <t>37,8+17,28+30,96+40,32+40,32+3,6+21,6+9,72 "4.NP</t>
  </si>
  <si>
    <t>321</t>
  </si>
  <si>
    <t>763131C05</t>
  </si>
  <si>
    <t>Podhled přisazený minerální kazetový akustický na šikmině v podkroví s viditelným rastrem, modul kazety 600 x 600x 20 mm (dle ozn. C05)</t>
  </si>
  <si>
    <t>1392876785</t>
  </si>
  <si>
    <t>134,5*1,4 "2.NP sborovna (1,4 koeficient pro šikminy)</t>
  </si>
  <si>
    <t>3,3*28,6-3,2*2,8*5 "4. NP</t>
  </si>
  <si>
    <t>322</t>
  </si>
  <si>
    <t>763131C06</t>
  </si>
  <si>
    <t>Podhled akustický zavěšený z děrovaného sádrokartonu (např. Gyptone Big Quattro 47), vč. podkladní nosné CD konstrukce a vrstva minerální vlny toušťky 50 mm s jednostranným kašírováním černou netkanou textilií (např. Isover AKUSTIC SSP2) - dle ozn. C06</t>
  </si>
  <si>
    <t>-1619614240</t>
  </si>
  <si>
    <t>190 "tělocvična viz. text skladby kcí</t>
  </si>
  <si>
    <t>323</t>
  </si>
  <si>
    <t>763131831</t>
  </si>
  <si>
    <t>Demontáž podhledu nebo samostatného požárního předělu ze sádrokartonových desek s nosnou konstrukcí jednovrstvou z ocelových profilů, opláštění jednoduché</t>
  </si>
  <si>
    <t>-1005137453</t>
  </si>
  <si>
    <t>153" stávající strop v tělocvičně</t>
  </si>
  <si>
    <t>324</t>
  </si>
  <si>
    <t>763131C07</t>
  </si>
  <si>
    <t>Podhled ze sádrokartonových desek dvouvrstvá zavěšená spodní konstrukce z ocelových profilů CD, UD dvojitě opláštěná deskami protipožárními Fire, tl. 2 x 12,5 mm, bez izolace (dle ozn. C07)</t>
  </si>
  <si>
    <t>51996824</t>
  </si>
  <si>
    <t>25+12,8+15,5+51,5+120,1+6,9+8,9+52,4+26+12,8  "3.NP C07</t>
  </si>
  <si>
    <t>354,9 "3.NP - doplnění</t>
  </si>
  <si>
    <t>15 "podesta P18</t>
  </si>
  <si>
    <t>-(15,12+2,16+17,64+4,32+12,96+32,76) "C08</t>
  </si>
  <si>
    <t>-1,44 "C09</t>
  </si>
  <si>
    <t>325</t>
  </si>
  <si>
    <t>763131C08</t>
  </si>
  <si>
    <t>Podhled akustický minerální kazetový 15 mm s viditelným rastrem, modul kazety 600 x 600x 20 mm, světelná odrazivost 85%, omyvatelný povrch, jádro ze skelného vlákna (dle ozn. C08)</t>
  </si>
  <si>
    <t>1121665050</t>
  </si>
  <si>
    <t>"Skladba C08" 15,12+2,16+17,64+4,32+12,96+32,76 "3.NP</t>
  </si>
  <si>
    <t>"Skladba C11" 52,8+25,9+51,6+72,6+73,5+27,3+101,9+54,5</t>
  </si>
  <si>
    <t>326</t>
  </si>
  <si>
    <t>Montáž SDK kazetového podhledu vč. skladeb a kovového roštu (dle ozn. C09)</t>
  </si>
  <si>
    <t>1158434117</t>
  </si>
  <si>
    <t>48,6*4+1,44 "3.NP C09</t>
  </si>
  <si>
    <t>327</t>
  </si>
  <si>
    <t>-391813377</t>
  </si>
  <si>
    <t>195,84*1,05 'Přepočtené koeficientem množství</t>
  </si>
  <si>
    <t>328</t>
  </si>
  <si>
    <t>763164716</t>
  </si>
  <si>
    <t>Obklad konstrukcí sádrokartonovými deskami včetně ochranných úhelníků uzavřeného tvaru rozvinuté šíře do 0,8 m, opláštěný deskou protipožární DF, tl. 15 mm</t>
  </si>
  <si>
    <t>-2095223578</t>
  </si>
  <si>
    <t>"Skladba W17" 2*3,1+9*1,4</t>
  </si>
  <si>
    <t>329</t>
  </si>
  <si>
    <t>763164756</t>
  </si>
  <si>
    <t>Obklad konstrukcí sádrokartonovými deskami včetně ochranných úhelníků uzavřeného tvaru rozvinuté šíře přes 1,6 m, opláštěný deskou protipožární DF, tl. 15 mm</t>
  </si>
  <si>
    <t>1255084567</t>
  </si>
  <si>
    <t>"Skladba W12 - 2.NP" 0,3*4*3,9*3</t>
  </si>
  <si>
    <t>"Skladba W12 - 4.NP" (0,8+0,3)*2*4,9*9+(0,4+0,2)*29,4*2</t>
  </si>
  <si>
    <t>330</t>
  </si>
  <si>
    <t>763251131</t>
  </si>
  <si>
    <t>Podlaha ze sádrovláknitých desek na pero a drážku podlahové desky tl. 2 x 12 mm s podsypem tl. 20 mm</t>
  </si>
  <si>
    <t>1098496566</t>
  </si>
  <si>
    <t>331</t>
  </si>
  <si>
    <t>763251391</t>
  </si>
  <si>
    <t>Podlaha ze sádrovláknitých desek na pero a drážku Příplatek k cenám za každých dalších 10 mm suchého podsypu</t>
  </si>
  <si>
    <t>1011650459</t>
  </si>
  <si>
    <t>287,6*7,8 'Přepočtené koeficientem množství</t>
  </si>
  <si>
    <t>332</t>
  </si>
  <si>
    <t>763251143</t>
  </si>
  <si>
    <t xml:space="preserve">Podlaha ze sádrovláknitých desek na pero a drážku podlahové desky tl. 2 x 10 mm podlaha tl. 50 mm s dřevovláknitou deskou tl. 20 mm </t>
  </si>
  <si>
    <t>-984025829</t>
  </si>
  <si>
    <t xml:space="preserve">52,6+25,9+24,9+102,1+33"P03 </t>
  </si>
  <si>
    <t>15 "P18</t>
  </si>
  <si>
    <t>333</t>
  </si>
  <si>
    <t>763161R01</t>
  </si>
  <si>
    <t>Podkroví ze sádrokartonových desek dvouvrstvá spodní konstrukce z ocelových profilů CD, UD na krokvových závěsech dvojitě opláštěná deskami protipožárními DF, tl. 2 x 12,5 mm, REI 30</t>
  </si>
  <si>
    <t>663517192</t>
  </si>
  <si>
    <t>"Skladba C04 - šikminy"</t>
  </si>
  <si>
    <t>(6,1+6,1)*38,6 "2.NP</t>
  </si>
  <si>
    <t>(5,6+5,6)*39,0 "4NP</t>
  </si>
  <si>
    <t>334</t>
  </si>
  <si>
    <t>763411111</t>
  </si>
  <si>
    <t>Sanitární příčky vhodné do mokrého prostředí dělící z dřevotřískových desek s HPL-laminátem tl. 19,6 mm (T10-11)</t>
  </si>
  <si>
    <t>-1313703301</t>
  </si>
  <si>
    <t xml:space="preserve">(1,3+2,95+0,4+1,8)*2 </t>
  </si>
  <si>
    <t xml:space="preserve">-0,7*1,97*4 </t>
  </si>
  <si>
    <t>Mezisoučet (T10-11)</t>
  </si>
  <si>
    <t>(1,35+1,64+1,46+1,46+2,72)*2</t>
  </si>
  <si>
    <t>-0,7*1,97*5</t>
  </si>
  <si>
    <t>Mezisoučet (T16-17)</t>
  </si>
  <si>
    <t>335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</si>
  <si>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</si>
  <si>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 (T10-11)</t>
  </si>
  <si>
    <t>-1863963531</t>
  </si>
  <si>
    <t>336</t>
  </si>
  <si>
    <t>763411211</t>
  </si>
  <si>
    <t>Sanitární příčky vhodné do mokrého prostředí dělící přepážky k pisoárům z dřevotřískových desek s HPL-laminátem tl. 19,6 mm (T12)</t>
  </si>
  <si>
    <t>640490701</t>
  </si>
  <si>
    <t>0,7*0,4*2</t>
  </si>
  <si>
    <t>337</t>
  </si>
  <si>
    <t>763411R01</t>
  </si>
  <si>
    <t>Demontáž, uskladnění a zpětná montáž sanitárních příček vhodných do mokrého nebo suchého prostředí z desek; včetně dveří</t>
  </si>
  <si>
    <t>-422197310</t>
  </si>
  <si>
    <t>"3.NP - kabiny" (2,8+1,4*2+1,6+1,3)*2,0</t>
  </si>
  <si>
    <t>"3.NP - u pisoárů" 0,4*1,0*2</t>
  </si>
  <si>
    <t>338</t>
  </si>
  <si>
    <t>998763102</t>
  </si>
  <si>
    <t>Přesun hmot pro dřevostavby stanovený z hmotnosti přesunovaného materiálu vodorovná dopravní vzdálenost do 50 m v objektech výšky přes 12 do 24 m</t>
  </si>
  <si>
    <t>-1485768557</t>
  </si>
  <si>
    <t>764</t>
  </si>
  <si>
    <t>Konstrukce klempířské</t>
  </si>
  <si>
    <t>339</t>
  </si>
  <si>
    <t>764001801</t>
  </si>
  <si>
    <t>Demontáž klempířských konstrukcí podkladního plechu do suti</t>
  </si>
  <si>
    <t>898283191</t>
  </si>
  <si>
    <t>21+34+65+7</t>
  </si>
  <si>
    <t>340</t>
  </si>
  <si>
    <t>764002841</t>
  </si>
  <si>
    <t>Demontáž klempířských konstrukcí oplechování horních ploch zdí a nadezdívek do suti</t>
  </si>
  <si>
    <t>-1849346198</t>
  </si>
  <si>
    <t>5,6+5,4+3+7,4+3+6,2+16,1+9+3,7+6,5+3,8</t>
  </si>
  <si>
    <t>341</t>
  </si>
  <si>
    <t>764002851</t>
  </si>
  <si>
    <t>Demontáž klempířských konstrukcí oplechování parapetů do suti</t>
  </si>
  <si>
    <t>101709343</t>
  </si>
  <si>
    <t>1,5*2+1,6*2+1,5*3+1,4+1,2+3+1,2*5+1,2*14+1,3*6+0,85*4+0,4*4</t>
  </si>
  <si>
    <t>342</t>
  </si>
  <si>
    <t>764002871</t>
  </si>
  <si>
    <t>Demontáž klempířských konstrukcí lemování zdí do suti</t>
  </si>
  <si>
    <t>-1068357812</t>
  </si>
  <si>
    <t>4+5+7+9+14</t>
  </si>
  <si>
    <t>343</t>
  </si>
  <si>
    <t>764004861</t>
  </si>
  <si>
    <t>Demontáž klempířských konstrukcí svodu do suti</t>
  </si>
  <si>
    <t>536793189</t>
  </si>
  <si>
    <t>17,5+17 "sev</t>
  </si>
  <si>
    <t>10 "přechody střech</t>
  </si>
  <si>
    <t>344</t>
  </si>
  <si>
    <t>764011R01</t>
  </si>
  <si>
    <t>Systémová lišta z poplastovaného plechu vč. krycí lišty pro ukončení foliové krytiny na svislém povrchu</t>
  </si>
  <si>
    <t>79651106</t>
  </si>
  <si>
    <t>Poznámka k položce:_x000D_
R.Š. 120 + 160 - provedení dle výpisu klempířských výrobků</t>
  </si>
  <si>
    <t>(2,2+0,5)*2*1,1 "K06</t>
  </si>
  <si>
    <t>(2,1+1,0+1,2+0,6)*2*1,1 "K07</t>
  </si>
  <si>
    <t>(1,7+0,5)*2*1,1 "K08</t>
  </si>
  <si>
    <t>(1,0+0,5)*2*1,1 "K09</t>
  </si>
  <si>
    <t>(1,4+0,7)*2*1,1*2 "K35</t>
  </si>
  <si>
    <t>24,8*1,1 "K36</t>
  </si>
  <si>
    <t>345</t>
  </si>
  <si>
    <t>764212436</t>
  </si>
  <si>
    <t>Oplechování střešních prvků z pozinkovaného plechu okapu okapovým plechem střechy rovné rš 500 mm (K23)</t>
  </si>
  <si>
    <t>-783295524</t>
  </si>
  <si>
    <t>346</t>
  </si>
  <si>
    <t>764212437</t>
  </si>
  <si>
    <t>Oplechování střešních prvků z pozinkovaného plechu okapu okapovým plechem střechy rovné rš 600 mm (K11, K19)</t>
  </si>
  <si>
    <t>-1732937173</t>
  </si>
  <si>
    <t>75,7 "K11</t>
  </si>
  <si>
    <t>44,45 "19</t>
  </si>
  <si>
    <t>347</t>
  </si>
  <si>
    <t>764212R01</t>
  </si>
  <si>
    <t>Oplechování střešních prvků z pozinkovaného plechu štítu závětrnou lištou rš 700 mm</t>
  </si>
  <si>
    <t>-305807627</t>
  </si>
  <si>
    <t>"Vikýře - boky" 4,4*20</t>
  </si>
  <si>
    <t>348</t>
  </si>
  <si>
    <t>764212663</t>
  </si>
  <si>
    <t>Oplechování střešních prvků z pozinkovaného plechu s povrchovou úpravou okapu okapovým plechem střechy rovné rš 250 mm</t>
  </si>
  <si>
    <t>-1500420096</t>
  </si>
  <si>
    <t>"K38 - vikýře ve 2.NP" 36,0*1,1</t>
  </si>
  <si>
    <t>349</t>
  </si>
  <si>
    <t>764214406</t>
  </si>
  <si>
    <t>Oplechování horních ploch zdí a nadezdívek (atik) z pozinkovaného plechu mechanicky kotvené rš 540 mm (K10)</t>
  </si>
  <si>
    <t>-2068760980</t>
  </si>
  <si>
    <t>350</t>
  </si>
  <si>
    <t>764216404</t>
  </si>
  <si>
    <t>Oplechování parapetů z pozinkovaného plechu rovných mechanicky kotvené, bez rohů rš 310 mm (K14)</t>
  </si>
  <si>
    <t>-1520462982</t>
  </si>
  <si>
    <t>351</t>
  </si>
  <si>
    <t>764216405</t>
  </si>
  <si>
    <t>Oplechování parapetů z pozinkovaného plechu rovných mechanicky kotvené, bez rohů rš 340 mm (K26)</t>
  </si>
  <si>
    <t>-908060125</t>
  </si>
  <si>
    <t>"Vikýře" 20*1,4</t>
  </si>
  <si>
    <t>352</t>
  </si>
  <si>
    <t>764216405a</t>
  </si>
  <si>
    <t>Oplechování parapetů z pozinkovaného plechu rovných mechanicky kotvené, bez rohů rš 320 mm (K31)</t>
  </si>
  <si>
    <t>-1437975174</t>
  </si>
  <si>
    <t>353</t>
  </si>
  <si>
    <t>764216465</t>
  </si>
  <si>
    <t>Oplechování parapetů z pozinkovaného plechu rovných celoplošně lepené, bez rohů Příplatek k cenám za zvýšenou pracnost při provedení rohu nebo koutu do rš 400 mm</t>
  </si>
  <si>
    <t>-1137804242</t>
  </si>
  <si>
    <t>(7+2+5+7+5)*2</t>
  </si>
  <si>
    <t>354</t>
  </si>
  <si>
    <t>764218403</t>
  </si>
  <si>
    <t>Oplechování říms a ozdobných prvků z pozinkovaného plechu rovných, bez rohů mechanicky kotvené rš 210 mm (K25)</t>
  </si>
  <si>
    <t>453742340</t>
  </si>
  <si>
    <t>355</t>
  </si>
  <si>
    <t>764218406</t>
  </si>
  <si>
    <t>Oplechování říms a ozdobných prvků z pozinkovaného plechu rovných, bez rohů mechanicky kotvené rš 460 mm (K24)</t>
  </si>
  <si>
    <t>-1361158511</t>
  </si>
  <si>
    <t>356</t>
  </si>
  <si>
    <t>76421841K33</t>
  </si>
  <si>
    <t>Oplechování boku kuželové střechy řš 330 +300 (K33)</t>
  </si>
  <si>
    <t>-1143056073</t>
  </si>
  <si>
    <t>357</t>
  </si>
  <si>
    <t>76421843K34</t>
  </si>
  <si>
    <t>Oplechování boku střechy vikýře (K34) - závětrná lišta RŠ 450 mm u taškové krytiny</t>
  </si>
  <si>
    <t>-288581681</t>
  </si>
  <si>
    <t>"Vikýře" 1,8*2*20*0,7</t>
  </si>
  <si>
    <t>358</t>
  </si>
  <si>
    <t>764218447</t>
  </si>
  <si>
    <t>Oplechování říms a ozdobných prvků z pozinkovaného plechu rovných, bez rohů Příplatek k cenám za zvýšenou pracnost při provedení rohu nebo koutu rovné římsy přes rš 400 mm</t>
  </si>
  <si>
    <t>541329981</t>
  </si>
  <si>
    <t>359</t>
  </si>
  <si>
    <t>764311405</t>
  </si>
  <si>
    <t>Lemování zdí z pozinkovaného plechu boční a horní rovné, rš 390 + 290 mm (K28)</t>
  </si>
  <si>
    <t>232319291</t>
  </si>
  <si>
    <t>360</t>
  </si>
  <si>
    <t>764311406</t>
  </si>
  <si>
    <t>Lemování zdí z pozinkovaného plechu boční nebo horní rovné, střech s krytinou prejzovou nebo vlnitou rš 600 mm (K27)</t>
  </si>
  <si>
    <t>-2112176469</t>
  </si>
  <si>
    <t>361</t>
  </si>
  <si>
    <t>764311407</t>
  </si>
  <si>
    <t>Lemování zdí z pozinkovaného plechu boční nebo horní rovné, střech s krytinou prejzovou nebo vlnitou rš 600 mm (K20)</t>
  </si>
  <si>
    <t>1176690976</t>
  </si>
  <si>
    <t>362</t>
  </si>
  <si>
    <t>764311408</t>
  </si>
  <si>
    <t>Lemování zdí z pozinkovaného plechu boční nebo horní rovné, střech s krytinou prejzovou nebo vlnitou rš 750 mm (K17)</t>
  </si>
  <si>
    <t>-2046089257</t>
  </si>
  <si>
    <t>363</t>
  </si>
  <si>
    <t>76431441R</t>
  </si>
  <si>
    <t xml:space="preserve">Lemování komínů z pozinkovaného plechu 1000x500 mm </t>
  </si>
  <si>
    <t>-323444933</t>
  </si>
  <si>
    <t>1*0,5*2 "K02</t>
  </si>
  <si>
    <t>1,65*0,5*3 "K03</t>
  </si>
  <si>
    <t>2,15*0,5*2 "K04</t>
  </si>
  <si>
    <t>1,415*0,6 "K29</t>
  </si>
  <si>
    <t>0,805*0,45 "K30</t>
  </si>
  <si>
    <t>364</t>
  </si>
  <si>
    <t>76431441R37</t>
  </si>
  <si>
    <t>Lemování prostupů VZT potrubí na střeše (K37)</t>
  </si>
  <si>
    <t>-757114550</t>
  </si>
  <si>
    <t>Poznámka k položce:_x000D_
Lemování polyizobutylenovým pásem s hliníkovou vložkou</t>
  </si>
  <si>
    <t>365</t>
  </si>
  <si>
    <t>7643156K22</t>
  </si>
  <si>
    <t>Manžety na prostupech střechou - systémové plastové (K22)</t>
  </si>
  <si>
    <t>-1994526526</t>
  </si>
  <si>
    <t>366</t>
  </si>
  <si>
    <t>764511404</t>
  </si>
  <si>
    <t>Žlab podokapní z pozinkovaného plechu včetně háků a čel půlkruhový rš 330 mm (K05, K18)</t>
  </si>
  <si>
    <t>144781879</t>
  </si>
  <si>
    <t>63,8" (K05)</t>
  </si>
  <si>
    <t>40,95" (K18)</t>
  </si>
  <si>
    <t>367</t>
  </si>
  <si>
    <t>764511448</t>
  </si>
  <si>
    <t>Žlab podokapní z pozinkovaného plechu včetně háků a čel kotlík oválný (K15)</t>
  </si>
  <si>
    <t>-936037814</t>
  </si>
  <si>
    <t>368</t>
  </si>
  <si>
    <t>764511448b</t>
  </si>
  <si>
    <t>Žlab podokapní z pozinkovaného plechu včetně háků a čel kotlík na potrubí (K21)</t>
  </si>
  <si>
    <t>2254401</t>
  </si>
  <si>
    <t>369</t>
  </si>
  <si>
    <t>764512409</t>
  </si>
  <si>
    <t>Žlab nadřímsový z pozinkovaného plechu hranatý, včetně čel a hrdel uložený v hácích se spádovou vložkou rš 750 mm (K01)</t>
  </si>
  <si>
    <t>-1607997563</t>
  </si>
  <si>
    <t>370</t>
  </si>
  <si>
    <t>764518424</t>
  </si>
  <si>
    <t>Svod z pozinkovaného plechu včetně objímek, kolen a odskoků kruhový, průměru 150 mm (K13)</t>
  </si>
  <si>
    <t>338751194</t>
  </si>
  <si>
    <t>(3*21,0+3*5,1)*1,1</t>
  </si>
  <si>
    <t>371</t>
  </si>
  <si>
    <t>998764103</t>
  </si>
  <si>
    <t>Přesun hmot pro konstrukce klempířské stanovený z hmotnosti přesunovaného materiálu vodorovná dopravní vzdálenost do 50 m v objektech výšky přes 12 do 24 m</t>
  </si>
  <si>
    <t>1478052660</t>
  </si>
  <si>
    <t>765</t>
  </si>
  <si>
    <t>Krytina skládaná</t>
  </si>
  <si>
    <t>372</t>
  </si>
  <si>
    <t>765121014</t>
  </si>
  <si>
    <t>Montáž krytiny betonové sklonu do 30° na sucho, počet kusů do 10 ks/m2</t>
  </si>
  <si>
    <t>440564571</t>
  </si>
  <si>
    <t>(8,2+8,2)*39,2 "skladba S 01 - 2.NP</t>
  </si>
  <si>
    <t>(8,6+8,6)*43,8 "skladba S 01 - 4.NP</t>
  </si>
  <si>
    <t>373</t>
  </si>
  <si>
    <t>765121201</t>
  </si>
  <si>
    <t>Montáž krytiny betonové okapové hrany s okapním větrací pásem</t>
  </si>
  <si>
    <t>728709503</t>
  </si>
  <si>
    <t>"O33 - dle výpisu" 165,0</t>
  </si>
  <si>
    <t>374</t>
  </si>
  <si>
    <t>59244006</t>
  </si>
  <si>
    <t>pás okapní ochranný a větrací šířky 100mm</t>
  </si>
  <si>
    <t>1619473056</t>
  </si>
  <si>
    <t>165*1,03 'Přepočtené koeficientem množství</t>
  </si>
  <si>
    <t>375</t>
  </si>
  <si>
    <t>765123013</t>
  </si>
  <si>
    <t>Krytina betonová drážková skládaná na sucho sklonu střechy do 30° z tašek s povrchovou úpravou (rezerva)</t>
  </si>
  <si>
    <t>246360332</t>
  </si>
  <si>
    <t>1396,2*0,1 "rezerva 10 %</t>
  </si>
  <si>
    <t>376</t>
  </si>
  <si>
    <t>765121341</t>
  </si>
  <si>
    <t>Montáž krytiny betonové štítové hrany na sucho okrajovými taškami</t>
  </si>
  <si>
    <t>-1162174664</t>
  </si>
  <si>
    <t>70*0,15 "2.NP</t>
  </si>
  <si>
    <t>72*0,15" 4.NP</t>
  </si>
  <si>
    <t>377</t>
  </si>
  <si>
    <t>59244498</t>
  </si>
  <si>
    <t>taška betonová velkoformátová lehká hřebenáč koncový s 1 vrutem</t>
  </si>
  <si>
    <t>707511840</t>
  </si>
  <si>
    <t>21,3*2,575 'Přepočtené koeficientem množství</t>
  </si>
  <si>
    <t>378</t>
  </si>
  <si>
    <t>765121504</t>
  </si>
  <si>
    <t>Montáž krytiny betonové Příplatek k cenám včetně připevňovacích prostředků za sklon do 50°</t>
  </si>
  <si>
    <t>486589140</t>
  </si>
  <si>
    <t>379</t>
  </si>
  <si>
    <t>765121802</t>
  </si>
  <si>
    <t>Demontáž krytiny betonové na sucho, sklonu do 30° k dalšímu použití</t>
  </si>
  <si>
    <t>2084681071</t>
  </si>
  <si>
    <t>465*1,5+571*1,5</t>
  </si>
  <si>
    <t>380</t>
  </si>
  <si>
    <t>765121822</t>
  </si>
  <si>
    <t>Demontáž krytiny betonové Příplatek k cenám za sklon přes 30° k dalšímu použití</t>
  </si>
  <si>
    <t>1012885188</t>
  </si>
  <si>
    <t>381</t>
  </si>
  <si>
    <t>765121882</t>
  </si>
  <si>
    <t>Demontáž krytiny betonové hřebenů a nároží, sklonu do 30° z hřebenáčů na sucho k dalšímu použití</t>
  </si>
  <si>
    <t>1003534453</t>
  </si>
  <si>
    <t>70 "2.NP</t>
  </si>
  <si>
    <t>72" 4.NP</t>
  </si>
  <si>
    <t>382</t>
  </si>
  <si>
    <t>765121892</t>
  </si>
  <si>
    <t>-1844744614</t>
  </si>
  <si>
    <t>383</t>
  </si>
  <si>
    <t>765122901</t>
  </si>
  <si>
    <t>Čištění krytiny betonové, kladených na sucho</t>
  </si>
  <si>
    <t>-376716407</t>
  </si>
  <si>
    <t>384</t>
  </si>
  <si>
    <t>765122931</t>
  </si>
  <si>
    <t>Čištění krytiny betonové, kladených hřebenů a nároží, kladených z hřebenáčů na sucho</t>
  </si>
  <si>
    <t>-774585653</t>
  </si>
  <si>
    <t>385</t>
  </si>
  <si>
    <t>765125O06</t>
  </si>
  <si>
    <t>Montáž a Dodávka střešních doplňků krytiny betonové speciálních tašek na sucho větracích, protisněhových, prosvětlovacích, hromosvodových, prostupových, nosných pro stoupací plošinu bobrovek (ozn. O06)</t>
  </si>
  <si>
    <t>778347618</t>
  </si>
  <si>
    <t>386</t>
  </si>
  <si>
    <t>765125302</t>
  </si>
  <si>
    <t>Montáž střešních doplňků střešního výlezu plochy jednotlivě přes 0,25 m2</t>
  </si>
  <si>
    <t>-1879411334</t>
  </si>
  <si>
    <t>387</t>
  </si>
  <si>
    <t>5916460R</t>
  </si>
  <si>
    <t>výlez na střechu se schůdky (ozn. Z01) např. FDA-ISOTEC</t>
  </si>
  <si>
    <t>-1021937531</t>
  </si>
  <si>
    <t>388</t>
  </si>
  <si>
    <t>765191013</t>
  </si>
  <si>
    <t>Montáž pojistné hydroizolační nebo parotěsné fólie kladené ve sklonu přes 20° volně na bednění nebo tepelnou izolaci</t>
  </si>
  <si>
    <t>1020278709</t>
  </si>
  <si>
    <t>389</t>
  </si>
  <si>
    <t>28329027</t>
  </si>
  <si>
    <t>fólie PE vyztužená Al vrstvou pro parotěsnou vrstvu 150g/m2</t>
  </si>
  <si>
    <t>-887482919</t>
  </si>
  <si>
    <t>"Skladba S01, S03" 1396,24</t>
  </si>
  <si>
    <t>1396,24*1,1 'Přepočtené koeficientem množství</t>
  </si>
  <si>
    <t>390</t>
  </si>
  <si>
    <t>28329322</t>
  </si>
  <si>
    <t>fólie kontaktní difuzně propustná pro doplňkovou hydroizolační vrstvu, čtyřvrstvá mikroporézní PP 160g/m2</t>
  </si>
  <si>
    <t>-1491912958</t>
  </si>
  <si>
    <t>"Skladba S01, S03" 1396,24*1,1</t>
  </si>
  <si>
    <t>1535,864*1,1 'Přepočtené koeficientem množství</t>
  </si>
  <si>
    <t>391</t>
  </si>
  <si>
    <t>765191911</t>
  </si>
  <si>
    <t>Demontáž pojistné hydroizolační fólie kladené ve sklonu přes 30°</t>
  </si>
  <si>
    <t>661087302</t>
  </si>
  <si>
    <t>"Pod stávající taškovou krytinou" 465*1,5+571*1,5</t>
  </si>
  <si>
    <t>392</t>
  </si>
  <si>
    <t>998765103</t>
  </si>
  <si>
    <t>Přesun hmot pro krytiny skládané stanovený z hmotnosti přesunovaného materiálu vodorovná dopravní vzdálenost do 50 m na objektech výšky přes 12 do 24 m</t>
  </si>
  <si>
    <t>-1937921980</t>
  </si>
  <si>
    <t>"Přesun stávajících tašek ze střechy na deponii" 62,16</t>
  </si>
  <si>
    <t>"Přesun stávajících tašek z deponie na střechu" 62,16</t>
  </si>
  <si>
    <t>"Přesun ostatních hmot" 68,817-62,16</t>
  </si>
  <si>
    <t>393</t>
  </si>
  <si>
    <t>76612352R</t>
  </si>
  <si>
    <t>Montáž dřevěných stěn celozasklených, výšky přes 2,75 do 4,00 m</t>
  </si>
  <si>
    <t>-1667439440</t>
  </si>
  <si>
    <t>394</t>
  </si>
  <si>
    <t>59054R61</t>
  </si>
  <si>
    <t>dřevěná prosklenná stěna dle specifikace vč. požár. konzole (D.61)</t>
  </si>
  <si>
    <t>-747534440</t>
  </si>
  <si>
    <t>3,6*3,8 "D.61</t>
  </si>
  <si>
    <t>395</t>
  </si>
  <si>
    <t>59054R62</t>
  </si>
  <si>
    <t>dřevěná prosklenná stěna dle specifikace vč. požár. konzole (D.62)</t>
  </si>
  <si>
    <t>-888499064</t>
  </si>
  <si>
    <t>3,6*3,1 "D.62</t>
  </si>
  <si>
    <t>396</t>
  </si>
  <si>
    <t>59054R63</t>
  </si>
  <si>
    <t>dřevěná prosklenná stěna dle specifikace vč. požár. konzole (D.63)</t>
  </si>
  <si>
    <t>997587080</t>
  </si>
  <si>
    <t>3,1*3,58 "D.63</t>
  </si>
  <si>
    <t>397</t>
  </si>
  <si>
    <t>59054R64</t>
  </si>
  <si>
    <t>dřevěná prosklenná stěna dle specifikace vč. požár. konzole (D.64)</t>
  </si>
  <si>
    <t>-1474928295</t>
  </si>
  <si>
    <t>3,25*4,03 "D.64</t>
  </si>
  <si>
    <t>398</t>
  </si>
  <si>
    <t>59054R65</t>
  </si>
  <si>
    <t>dřevěná prosklenná stěna dle specifikace vč. požár. konzole (D.65)</t>
  </si>
  <si>
    <t>-283358131</t>
  </si>
  <si>
    <t>3,25*4,02 "D.65</t>
  </si>
  <si>
    <t>399</t>
  </si>
  <si>
    <t>59054R66</t>
  </si>
  <si>
    <t>dřevěná prosklenná stěna dle specifikace vč. požár. konzole (D.66)</t>
  </si>
  <si>
    <t>-99552821</t>
  </si>
  <si>
    <t>3,4*3,86 "D.66</t>
  </si>
  <si>
    <t>400</t>
  </si>
  <si>
    <t>59054R67</t>
  </si>
  <si>
    <t>dřevěná prosklenná stěna dle specifikace vč. požár. konzole (D.67)</t>
  </si>
  <si>
    <t>-882359542</t>
  </si>
  <si>
    <t>3,4*3,25 "D.67</t>
  </si>
  <si>
    <t>401</t>
  </si>
  <si>
    <t>59054R68</t>
  </si>
  <si>
    <t>dřevěná prosklenná stěna dle specifikace vč. požár. konzole (D.68)</t>
  </si>
  <si>
    <t>-2032283868</t>
  </si>
  <si>
    <t>3,4*3,37 "D.68</t>
  </si>
  <si>
    <t>402</t>
  </si>
  <si>
    <t>59054R69</t>
  </si>
  <si>
    <t>dřevěná prosklenná stěna dle specifikace vč. požár. konzole (D.69)</t>
  </si>
  <si>
    <t>544536717</t>
  </si>
  <si>
    <t>2,365*3,2 "D.69</t>
  </si>
  <si>
    <t>403</t>
  </si>
  <si>
    <t>766414233</t>
  </si>
  <si>
    <t>Montáž obložení stěn panely obkladovými, plochy přes 1,50 m2</t>
  </si>
  <si>
    <t>-1762343722</t>
  </si>
  <si>
    <t>7,2*3 "O02</t>
  </si>
  <si>
    <t>404</t>
  </si>
  <si>
    <t>60627046</t>
  </si>
  <si>
    <t>laťovka tl 34mm jakost I.</t>
  </si>
  <si>
    <t>2112849509</t>
  </si>
  <si>
    <t>405</t>
  </si>
  <si>
    <t>76642710R</t>
  </si>
  <si>
    <t>Montáž a dodávka podkladového roštu pro obložení akustických desek</t>
  </si>
  <si>
    <t>1384135480</t>
  </si>
  <si>
    <t>31*7*1,1</t>
  </si>
  <si>
    <t>406</t>
  </si>
  <si>
    <t>76649210R</t>
  </si>
  <si>
    <t>Ostatní práce při obkládání montáž a dodávka dřevěného obložení hrany zábradlí (T08)</t>
  </si>
  <si>
    <t>28817831</t>
  </si>
  <si>
    <t>Poznámka k položce:_x000D_
Prkno š. 250 mm, zaoblené hrany</t>
  </si>
  <si>
    <t>5,3+5,3+0,4+2,4</t>
  </si>
  <si>
    <t>407</t>
  </si>
  <si>
    <t>766621012</t>
  </si>
  <si>
    <t>Montáž oken dřevěných včetně montáže rámu plochy přes 1 m2 pevných do zdiva, výšky přes 1,5 do 2,5 m</t>
  </si>
  <si>
    <t>1139180508</t>
  </si>
  <si>
    <t>408</t>
  </si>
  <si>
    <t>611100 OK-07</t>
  </si>
  <si>
    <t>okno dřevěné požární s fixním zasklením dvojsklo přes plochu 1m2 v 1,5-2,5m (ozn. OK-07)</t>
  </si>
  <si>
    <t>-535084879</t>
  </si>
  <si>
    <t>1*2,05 "Ok-07</t>
  </si>
  <si>
    <t>409</t>
  </si>
  <si>
    <t>766621211</t>
  </si>
  <si>
    <t>Montáž oken dřevěných včetně montáže rámu plochy přes 1 m2 otevíravých do zdiva, výšky do 1,5 m</t>
  </si>
  <si>
    <t>-371823346</t>
  </si>
  <si>
    <t>410</t>
  </si>
  <si>
    <t>611100 OK-14</t>
  </si>
  <si>
    <t>okno dřevěné otevíravé/sklopné dvojsklo přes plochu 1m2 do v 1,5m (ozn. OK-14</t>
  </si>
  <si>
    <t>-1553907013</t>
  </si>
  <si>
    <t>1,35*1,16*20 "Ok-14</t>
  </si>
  <si>
    <t>411</t>
  </si>
  <si>
    <t>766621212</t>
  </si>
  <si>
    <t>Montáž oken dřevěných včetně montáže rámu plochy přes 1 m2 otevíravých do zdiva, výšky přes 1,5 do 2,5 m</t>
  </si>
  <si>
    <t>642097238</t>
  </si>
  <si>
    <t>412</t>
  </si>
  <si>
    <t>611100 OK-02</t>
  </si>
  <si>
    <t>okno dřevěné otevíravé/sklopné dvojsklo přes plochu 1m2 v 1,5-2,5m (ozn. OK-02)</t>
  </si>
  <si>
    <t>1549265600</t>
  </si>
  <si>
    <t>0,3*1,8*7 "Ok-02</t>
  </si>
  <si>
    <t>413</t>
  </si>
  <si>
    <t>611100 OK-03</t>
  </si>
  <si>
    <t>okno dřevěné otevíravé/sklopné dvojsklo přes plochu 1m2 v 1,5-2,5m (ozn. OK-03)</t>
  </si>
  <si>
    <t>128548282</t>
  </si>
  <si>
    <t>1*2,05*2 "Ok-03</t>
  </si>
  <si>
    <t>414</t>
  </si>
  <si>
    <t>611100 OK-05</t>
  </si>
  <si>
    <t>okno dřevěné otevíravé/sklopné dvojsklo přes plochu 1m2 v 1,5-2,5m (ozn. OK-05)</t>
  </si>
  <si>
    <t>1362406157</t>
  </si>
  <si>
    <t>1*2,1*7 "Ok-05</t>
  </si>
  <si>
    <t>415</t>
  </si>
  <si>
    <t>611100 OK-06</t>
  </si>
  <si>
    <t>okno dřevěné otevíravé/sklopné dvojsklo přes plochu 1m2 v 1,5-2,5m (ozn. OK-06)</t>
  </si>
  <si>
    <t>1246072298</t>
  </si>
  <si>
    <t>1,5*2,1*1 "Ok-06</t>
  </si>
  <si>
    <t>416</t>
  </si>
  <si>
    <t>766621213</t>
  </si>
  <si>
    <t>Montáž oken dřevěných včetně montáže rámu plochy přes 1 m2 otevíravých do zdiva, výšky přes 2,5 m</t>
  </si>
  <si>
    <t>2044025182</t>
  </si>
  <si>
    <t>417</t>
  </si>
  <si>
    <t>611100 OK-01</t>
  </si>
  <si>
    <t>okno dřevěné otevíravé/sklopné dvojsklo přes plochu 1m2 přes v 2,5m  (ozn. OK-01)</t>
  </si>
  <si>
    <t>1362453058</t>
  </si>
  <si>
    <t>1,5*2,33*4 "Ok-01</t>
  </si>
  <si>
    <t>418</t>
  </si>
  <si>
    <t>611100 OK-04</t>
  </si>
  <si>
    <t>okno dřevěné otevíravé/sklopné dvojsklo přes plochu 1m2 přes v 2,5m  (ozn. OK-04)</t>
  </si>
  <si>
    <t>1562010223</t>
  </si>
  <si>
    <t>1,16*3*5 "Ok-04</t>
  </si>
  <si>
    <t>419</t>
  </si>
  <si>
    <t>611100 OK-16</t>
  </si>
  <si>
    <t>okno dřevěné otevíravé/sklopné dvojsklo přes plochu 1m2 přes v 2,5m  (ozn. OK-16)</t>
  </si>
  <si>
    <t>639347483</t>
  </si>
  <si>
    <t>1,16*2,7*5 "Ok-16</t>
  </si>
  <si>
    <t>420</t>
  </si>
  <si>
    <t>-2072753722</t>
  </si>
  <si>
    <t>421</t>
  </si>
  <si>
    <t>61164 D.33-34</t>
  </si>
  <si>
    <t>dveře jednokřídlé (dle výpisu ozn. D.34; D41; D43)</t>
  </si>
  <si>
    <t>715746960</t>
  </si>
  <si>
    <t>422</t>
  </si>
  <si>
    <t>766660002</t>
  </si>
  <si>
    <t>Montáž dveřních křídel dřevěných nebo plastových otevíravých do ocelové zárubně povrchově upravených jednokřídlových, šířky přes 800 mm</t>
  </si>
  <si>
    <t>-1036864387</t>
  </si>
  <si>
    <t>423</t>
  </si>
  <si>
    <t>61164 D.32</t>
  </si>
  <si>
    <t>dveře jednokřídlé EW30 DP3 - C3 (dle výpisu ozn. D.32; D36)</t>
  </si>
  <si>
    <t>1210719984</t>
  </si>
  <si>
    <t>424</t>
  </si>
  <si>
    <t>766660012</t>
  </si>
  <si>
    <t>Montáž dveřních křídel dřevěných nebo plastových otevíravých do ocelové zárubně povrchově upravených dvoukřídlových, šířky přes 1450 mm</t>
  </si>
  <si>
    <t>1251794190</t>
  </si>
  <si>
    <t>425</t>
  </si>
  <si>
    <t>61162 D.31</t>
  </si>
  <si>
    <t>dveře dvoukřídlé EW30 DP3 - C3K (dle výpisu ozn. D31; D27)</t>
  </si>
  <si>
    <t>9621700</t>
  </si>
  <si>
    <t>426</t>
  </si>
  <si>
    <t>766660021</t>
  </si>
  <si>
    <t>Montáž dveřních křídel dřevěných nebo plastových otevíravých do ocelové zárubně protipožárních jednokřídlových, šířky do 800 mm</t>
  </si>
  <si>
    <t>197002170</t>
  </si>
  <si>
    <t>427</t>
  </si>
  <si>
    <t>61162 D.78</t>
  </si>
  <si>
    <t xml:space="preserve">dveře jednokřídlé kazetové protipožární EI (EW) 30 DP3 - C3 - (dle výpisu ozn. D.02; D13; D14)   </t>
  </si>
  <si>
    <t>-1365084056</t>
  </si>
  <si>
    <t>428</t>
  </si>
  <si>
    <t>766660022</t>
  </si>
  <si>
    <t>Montáž dveřních křídel dřevěných nebo plastových otevíravých do ocelové zárubně protipožárních jednokřídlových, šířky přes 800 mm</t>
  </si>
  <si>
    <t>-321489700</t>
  </si>
  <si>
    <t>429</t>
  </si>
  <si>
    <t>61162 D.02-26</t>
  </si>
  <si>
    <t xml:space="preserve">dveře jednokřídlé protipožární EI (EW) 30 D3 - (dle výpisu ozn. D26)   </t>
  </si>
  <si>
    <t>-2123206119</t>
  </si>
  <si>
    <t>430</t>
  </si>
  <si>
    <t>766660171</t>
  </si>
  <si>
    <t>Montáž dveřních křídel dřevěných nebo plastových otevíravých do obložkové zárubně povrchově upravených jednokřídlových, šířky do 800 mm</t>
  </si>
  <si>
    <t>1802260759</t>
  </si>
  <si>
    <t>431</t>
  </si>
  <si>
    <t>61164 D.12-43</t>
  </si>
  <si>
    <t>dveře jednokřídlé kazetové (dle výpisu ozn. D12; D15; D16; D17; D18; D19; D20; D21; D22; D33; D38; D40; D42)</t>
  </si>
  <si>
    <t>674388376</t>
  </si>
  <si>
    <t>432</t>
  </si>
  <si>
    <t>61164 D.43</t>
  </si>
  <si>
    <t>dveře jednokřídlé (dle výpisu ozn. D43)</t>
  </si>
  <si>
    <t>1635102334</t>
  </si>
  <si>
    <t>433</t>
  </si>
  <si>
    <t>Montáž dveřních křídel dřevěných nebo plastových otevíravých do obložkové zárubně povrchově upravených jednokřídlových, šířky do 1100 mm</t>
  </si>
  <si>
    <t>-1205516586</t>
  </si>
  <si>
    <t>434</t>
  </si>
  <si>
    <t>61164 D.13-45</t>
  </si>
  <si>
    <t>dveře jednokřídlé kazetové (dle výpisu ozn. D39; D45)</t>
  </si>
  <si>
    <t>-1103613468</t>
  </si>
  <si>
    <t>435</t>
  </si>
  <si>
    <t>61164 D.35-48</t>
  </si>
  <si>
    <t>dveře jednokřídlé kazetové (dle výpisu ozn. D35; D36; D48)</t>
  </si>
  <si>
    <t>-1970175074</t>
  </si>
  <si>
    <t>436</t>
  </si>
  <si>
    <t>61164 D.29-37</t>
  </si>
  <si>
    <t>dveře jednokřídlé kazetové (dle výpisu ozn. D.29; D.37)</t>
  </si>
  <si>
    <t>1994003944</t>
  </si>
  <si>
    <t>437</t>
  </si>
  <si>
    <t>61164 D.29-3R</t>
  </si>
  <si>
    <t>dveře jednokřídlé EI30 DP1 (dle výpisu ozn. D.72)</t>
  </si>
  <si>
    <t>646376174</t>
  </si>
  <si>
    <t>438</t>
  </si>
  <si>
    <t>766660173</t>
  </si>
  <si>
    <t>Montáž dveřních křídel dřevěných nebo plastových otevíravých do obložkové zárubně povrchově upravených dvoukřídlových, šířky do 1450 mm</t>
  </si>
  <si>
    <t>-247498097</t>
  </si>
  <si>
    <t>439</t>
  </si>
  <si>
    <t>61162 D.10A-</t>
  </si>
  <si>
    <t>dveře dvoukřídlé kazetové (dle výpisu ozn. D10A; D23)</t>
  </si>
  <si>
    <t>805839854</t>
  </si>
  <si>
    <t>440</t>
  </si>
  <si>
    <t>766660182</t>
  </si>
  <si>
    <t>Montáž dveřních křídel dřevěných nebo plastových otevíravých do obložkové zárubně protipožárních jednokřídlových, šířky přes 800 mm</t>
  </si>
  <si>
    <t>-908277290</t>
  </si>
  <si>
    <t>441</t>
  </si>
  <si>
    <t>61162 D01</t>
  </si>
  <si>
    <t xml:space="preserve">dveře jednokřídlé kazetové protipožární EI (EW) 30 D3 - (dle výpisu ozn. D 01)   </t>
  </si>
  <si>
    <t>-973690473</t>
  </si>
  <si>
    <t>442</t>
  </si>
  <si>
    <t>61162 D.24</t>
  </si>
  <si>
    <t xml:space="preserve">dveře jednokřídlé kazetové protipožární EI (EW) 30 D3 - (dle výpisu ozn. D 24)   </t>
  </si>
  <si>
    <t>1390656200</t>
  </si>
  <si>
    <t>443</t>
  </si>
  <si>
    <t>61162 D.28</t>
  </si>
  <si>
    <t xml:space="preserve">dveře jednokřídlé kazetové protipožární EI (EW) 30 D3 - (dle výpisu ozn. D 28)   </t>
  </si>
  <si>
    <t>1688186978</t>
  </si>
  <si>
    <t>444</t>
  </si>
  <si>
    <t>61162 D.25</t>
  </si>
  <si>
    <t xml:space="preserve">dveře jednokřídlé kazetové protipožární EI (EW) 30 D3 - (dle výpisu ozn. D 25)   </t>
  </si>
  <si>
    <t>-42752846</t>
  </si>
  <si>
    <t>Poznámka k položce:_x000D_
Dveře s jedním otevíravým a jedním pohledovým křídlem</t>
  </si>
  <si>
    <t>445</t>
  </si>
  <si>
    <t>61162 D.30</t>
  </si>
  <si>
    <t>dveře jednokřídlé kazetové protipožární EI (EW) 30 D3 - (dle výpisu ozn. D 30)</t>
  </si>
  <si>
    <t>1459536803</t>
  </si>
  <si>
    <t>446</t>
  </si>
  <si>
    <t>61162 D.11</t>
  </si>
  <si>
    <t xml:space="preserve">dveře jednokřídlé kazetové protipožární EI (EW) 30 D3 - (dle výpisu ozn. D.11)   </t>
  </si>
  <si>
    <t>1179116907</t>
  </si>
  <si>
    <t>447</t>
  </si>
  <si>
    <t>61162 D.44</t>
  </si>
  <si>
    <t xml:space="preserve">dveře jednokřídlé kazetové protipožární EI (EW) 30 D3 - (dle výpisu ozn. D.44)   </t>
  </si>
  <si>
    <t>-428713479</t>
  </si>
  <si>
    <t>448</t>
  </si>
  <si>
    <t>61162 D.46</t>
  </si>
  <si>
    <t>dveře jednokřídlé kazetové protipožární EI (EW) 30 D3 - (dle výpisu ozn. D.46)</t>
  </si>
  <si>
    <t>-242725835</t>
  </si>
  <si>
    <t>449</t>
  </si>
  <si>
    <t>61162 D.47</t>
  </si>
  <si>
    <t>dveře jednokřídlé kazetové protipožární EI (EW) 30 D3 - (dle výpisu ozn. D.47)</t>
  </si>
  <si>
    <t>1825372102</t>
  </si>
  <si>
    <t>450</t>
  </si>
  <si>
    <t>766660421</t>
  </si>
  <si>
    <t>Montáž dveřních křídel dřevěných nebo plastových vchodových dveří včetně rámu do zdiva jednokřídlových s nadsvětlíkem</t>
  </si>
  <si>
    <t>-1038103141</t>
  </si>
  <si>
    <t>451</t>
  </si>
  <si>
    <t>61173D.70</t>
  </si>
  <si>
    <t>dveře jednokřídlé exteriérové s nadsvětlíkem (ozn. D.71)</t>
  </si>
  <si>
    <t>-879618319</t>
  </si>
  <si>
    <t>452</t>
  </si>
  <si>
    <t>766660716</t>
  </si>
  <si>
    <t>Montáž dveřních doplňků samozavírače na zárubeň dřevěnou</t>
  </si>
  <si>
    <t>-1832132648</t>
  </si>
  <si>
    <t>453</t>
  </si>
  <si>
    <t>54917260</t>
  </si>
  <si>
    <t xml:space="preserve">samozavírač dveří hydraulický </t>
  </si>
  <si>
    <t>1574098462</t>
  </si>
  <si>
    <t>454</t>
  </si>
  <si>
    <t>766660717</t>
  </si>
  <si>
    <t>Montáž dveřních doplňků samozavírače na zárubeň ocelovou</t>
  </si>
  <si>
    <t>591430100</t>
  </si>
  <si>
    <t>455</t>
  </si>
  <si>
    <t>54917265</t>
  </si>
  <si>
    <t>samozavírač dveří hydraulický (pro ZO)</t>
  </si>
  <si>
    <t>829734190</t>
  </si>
  <si>
    <t>456</t>
  </si>
  <si>
    <t>76666071R</t>
  </si>
  <si>
    <t>Montáž dveřních zarážek</t>
  </si>
  <si>
    <t>-1288643558</t>
  </si>
  <si>
    <t>457</t>
  </si>
  <si>
    <t>5491726R</t>
  </si>
  <si>
    <t>dveřní zarážka</t>
  </si>
  <si>
    <t>-207419565</t>
  </si>
  <si>
    <t>458</t>
  </si>
  <si>
    <t>315155768</t>
  </si>
  <si>
    <t>459</t>
  </si>
  <si>
    <t>553414R01</t>
  </si>
  <si>
    <t>mřížka větrací do dveří 500x100 (dle výpisu dveří)</t>
  </si>
  <si>
    <t>-1628222923</t>
  </si>
  <si>
    <t>460</t>
  </si>
  <si>
    <t>553414R02</t>
  </si>
  <si>
    <t>mřížka větrací do dveří 500x200 (dle výpisu dveří)</t>
  </si>
  <si>
    <t>11201692</t>
  </si>
  <si>
    <t>461</t>
  </si>
  <si>
    <t>553414O8</t>
  </si>
  <si>
    <t>mřížka větrací 620/250 PO EI30 DP1 (ozn. O8)</t>
  </si>
  <si>
    <t>-1872852904</t>
  </si>
  <si>
    <t>462</t>
  </si>
  <si>
    <t>55341O28</t>
  </si>
  <si>
    <t>mřížka větrací 400/400 PO EI30 DP1 (ozn. O28)</t>
  </si>
  <si>
    <t>916955698</t>
  </si>
  <si>
    <t>463</t>
  </si>
  <si>
    <t>-512867348</t>
  </si>
  <si>
    <t>464</t>
  </si>
  <si>
    <t>-112213699</t>
  </si>
  <si>
    <t>465</t>
  </si>
  <si>
    <t>-397457652</t>
  </si>
  <si>
    <t>466</t>
  </si>
  <si>
    <t>kování dveřní klika/klika včetně rozet a montážního materiálu R PZ nerez PK</t>
  </si>
  <si>
    <t>1474494505</t>
  </si>
  <si>
    <t>467</t>
  </si>
  <si>
    <t>54914621</t>
  </si>
  <si>
    <t>kování dveřní klika/koule včetně rozet a montážního materiálu R PZ nerez PK</t>
  </si>
  <si>
    <t>-2078046657</t>
  </si>
  <si>
    <t>468</t>
  </si>
  <si>
    <t>54914621a</t>
  </si>
  <si>
    <t>kování dveřní klika/klika včetně rozet a montážního materiálu R PZ nerez PK a invalidní madlo (WC invalida)</t>
  </si>
  <si>
    <t>-1980273499</t>
  </si>
  <si>
    <t>469</t>
  </si>
  <si>
    <t>766660D.23</t>
  </si>
  <si>
    <t>Montáž a dodávka atyp. dveří vč. prodloužené obložkové zárubně (portálu) viz. ozn. D23</t>
  </si>
  <si>
    <t>-1825350154</t>
  </si>
  <si>
    <t>470</t>
  </si>
  <si>
    <t>766660R01</t>
  </si>
  <si>
    <t>Montáž dveřních doplňků akustické lišty</t>
  </si>
  <si>
    <t>-1854731459</t>
  </si>
  <si>
    <t>471</t>
  </si>
  <si>
    <t>549152R01</t>
  </si>
  <si>
    <t>akustická dveřní lišta</t>
  </si>
  <si>
    <t>-1693689305</t>
  </si>
  <si>
    <t>Poznámka k položce:_x000D_
Dveře do učeben - 3x 900 mm, 5x 1000 mm_x000D_
Padací těsnící lišta pro zabudování do drážky dveřního křídla , nastavitelný výsuv, gumové těsnění</t>
  </si>
  <si>
    <t>472</t>
  </si>
  <si>
    <t>76667102R</t>
  </si>
  <si>
    <t>Montáž střešních oken dřevěných atypických kyvných, sklopných, výklopných/kyvných s okenním rámem a lemováním, s napojením na krytinu,</t>
  </si>
  <si>
    <t>-1921555217</t>
  </si>
  <si>
    <t>473</t>
  </si>
  <si>
    <t>611244 OK-10</t>
  </si>
  <si>
    <t>okno střešní dřevěné, izolační dvojsklo, el. ovládání (ozn. OK-10)</t>
  </si>
  <si>
    <t>-2006215271</t>
  </si>
  <si>
    <t>0,78*1,18*1 "Ok-10</t>
  </si>
  <si>
    <t>474</t>
  </si>
  <si>
    <t>611244 OK-11</t>
  </si>
  <si>
    <t>okno ateliérové střešní dřevěné, izolační trojsklo + stínění, el. ovládání (ozn. OK-11)</t>
  </si>
  <si>
    <t>594562109</t>
  </si>
  <si>
    <t>Poznámka k položce:_x000D_
Včetně příslušenství dle výkazu</t>
  </si>
  <si>
    <t>1,72*3,15*1 "Ok-11</t>
  </si>
  <si>
    <t>475</t>
  </si>
  <si>
    <t>611244 OK-12</t>
  </si>
  <si>
    <t>okno ateliérové střešní dřevěné, izolační trojsklo + stínění,  el. ovládání (ozn. OK-12)</t>
  </si>
  <si>
    <t>-791379071</t>
  </si>
  <si>
    <t>2,76*3,15*5"Ok-12</t>
  </si>
  <si>
    <t>476</t>
  </si>
  <si>
    <t>611244 OK-13</t>
  </si>
  <si>
    <t>okno ateliérové střešní dřevěné, izolační trojsklo + stínění,  el. ovládání (ozn. OK-13)</t>
  </si>
  <si>
    <t>59404936</t>
  </si>
  <si>
    <t>2,76*2,51*4"Ok-13</t>
  </si>
  <si>
    <t>477</t>
  </si>
  <si>
    <t>61140614</t>
  </si>
  <si>
    <t>radiofrekvenční dálkový ovladač pro okna střešní</t>
  </si>
  <si>
    <t>404237477</t>
  </si>
  <si>
    <t>Poznámka k položce:_x000D_
ovládání oken i žaluzií</t>
  </si>
  <si>
    <t>478</t>
  </si>
  <si>
    <t>766681115</t>
  </si>
  <si>
    <t>Montáž zárubní dřevěných, plastových nebo z lamina rámových, pro dveře jednokřídlové, šířky přes 900 mm</t>
  </si>
  <si>
    <t>-2118436141</t>
  </si>
  <si>
    <t>479</t>
  </si>
  <si>
    <t>61182255R</t>
  </si>
  <si>
    <t>zárubeň s nadsvětlíkem rámová tl stěny 450mm pro dveře rozměru 1000/2200+850mm</t>
  </si>
  <si>
    <t>912689074</t>
  </si>
  <si>
    <t>480</t>
  </si>
  <si>
    <t>766681122</t>
  </si>
  <si>
    <t>Montáž zárubní dřevěných, plastových nebo z lamina rámových, pro dveře dvoukřídlové, rozměru 1400 x 1970 mm</t>
  </si>
  <si>
    <t>1451061309</t>
  </si>
  <si>
    <t>481</t>
  </si>
  <si>
    <t>61182256R</t>
  </si>
  <si>
    <t>zárubeň dvoukřídlá rámová tl stěny 600mm pro dveře rozměru 1400/1970mm</t>
  </si>
  <si>
    <t>-235302201</t>
  </si>
  <si>
    <t>482</t>
  </si>
  <si>
    <t>Montáž zárubní dřevěných obložkových, pro dveře jednokřídlové, tloušťky stěny do 170 mm</t>
  </si>
  <si>
    <t>-290179040</t>
  </si>
  <si>
    <t>483</t>
  </si>
  <si>
    <t>61182318</t>
  </si>
  <si>
    <t>zárubeň jednokřídlá obložková a protipožární úpravou tl stěny 60-150mm rozměru 600-1100/1970, 2100mm</t>
  </si>
  <si>
    <t>-1146931388</t>
  </si>
  <si>
    <t>484</t>
  </si>
  <si>
    <t>61182307</t>
  </si>
  <si>
    <t>zárubeň jednokřídlá obložková s laminátovým povrchem tl stěny 60-150mm rozměru 600-1100/1970, 2100mm</t>
  </si>
  <si>
    <t>-1443057328</t>
  </si>
  <si>
    <t>485</t>
  </si>
  <si>
    <t>766682112</t>
  </si>
  <si>
    <t>Montáž zárubní dřevěných, plastových nebo z lamina obložkových, pro dveře jednokřídlové, tloušťky stěny přes 170 do 350 mm</t>
  </si>
  <si>
    <t>-2019892771</t>
  </si>
  <si>
    <t>486</t>
  </si>
  <si>
    <t>61182308</t>
  </si>
  <si>
    <t>zárubeň jednokřídlá obložková s laminátovým povrchem tl stěny 160-250mm rozměru 600-1100/1970, 2200mm</t>
  </si>
  <si>
    <t>-3322354</t>
  </si>
  <si>
    <t>487</t>
  </si>
  <si>
    <t>766682113</t>
  </si>
  <si>
    <t>Montáž zárubní dřevěných, plastových nebo z lamina obložkových, pro dveře jednokřídlové, tloušťky stěny přes 350 mm</t>
  </si>
  <si>
    <t>-810438810</t>
  </si>
  <si>
    <t>488</t>
  </si>
  <si>
    <t>6118232R</t>
  </si>
  <si>
    <t>zárubeň jednokřídlá obložková s laminátovým povrchem a protipožární úpravou tl stěny 350-600mm rozměru 600-1100/1970, 2200mm</t>
  </si>
  <si>
    <t>-1678942080</t>
  </si>
  <si>
    <t>489</t>
  </si>
  <si>
    <t>766682121</t>
  </si>
  <si>
    <t>Montáž zárubní dřevěných obložkových, pro dveře dvoukřídlové, tloušťky stěny do 170 mm</t>
  </si>
  <si>
    <t>738275098</t>
  </si>
  <si>
    <t>490</t>
  </si>
  <si>
    <t>61182329</t>
  </si>
  <si>
    <t>zárubeň dvoukřídlá obložková s laminátovým povrchem tl stěny 60-150mm rozměru 1250-1850/1970, 2100mm</t>
  </si>
  <si>
    <t>-751671109</t>
  </si>
  <si>
    <t>491</t>
  </si>
  <si>
    <t>61182335</t>
  </si>
  <si>
    <t>zárubeň dvoukřídlá obložková a protipožární úpravou tl stěny 60-150mm rozměru 1250-1850/1970, 2100mm</t>
  </si>
  <si>
    <t>-138125332</t>
  </si>
  <si>
    <t>492</t>
  </si>
  <si>
    <t>61182336</t>
  </si>
  <si>
    <t>zárubeň dvoukřídlá obložková a protipožární úpravou tl stěny 160-250mm rozměru 1200-1850/1970, 2200mm</t>
  </si>
  <si>
    <t>1186632427</t>
  </si>
  <si>
    <t>493</t>
  </si>
  <si>
    <t>-1549645882</t>
  </si>
  <si>
    <t>"Okna - silnostěnná fólie PVC"</t>
  </si>
  <si>
    <t>"Severní pohled" 228,1</t>
  </si>
  <si>
    <t>"Jižní pohled" 473,2</t>
  </si>
  <si>
    <t>"Východní pohled" 76,8</t>
  </si>
  <si>
    <t>"WC u výtahu" 8,4</t>
  </si>
  <si>
    <t xml:space="preserve">"Dveře" </t>
  </si>
  <si>
    <t>"1.NP" (9*0,9*2,0+7*1,0*2,2+2*1,4*2,0+1,9*2,2)*2</t>
  </si>
  <si>
    <t>"2.NP" (18*0,9*2,0+6*1,0*2,2+1,9*2,2)*2</t>
  </si>
  <si>
    <t>"3.NP" (10*0,9*2,0+4*1,0*2,2+1,2*2,0+1,9*2,2)*2</t>
  </si>
  <si>
    <t>"4.NP" (11*0,9*2,0+4*1,0*2,2+1,6*2,0+1,9*2,2)*2</t>
  </si>
  <si>
    <t>494</t>
  </si>
  <si>
    <t>766694112</t>
  </si>
  <si>
    <t>Montáž ostatních truhlářských konstrukcí parapetních desek dřevěných nebo plastových šířky do 300 mm, délky přes 1000 do 1600 mm</t>
  </si>
  <si>
    <t>1650985856</t>
  </si>
  <si>
    <t>495</t>
  </si>
  <si>
    <t>60794104</t>
  </si>
  <si>
    <t>parapet dřevotřískový vnitřní povrch laminátový š 320mm (T04]</t>
  </si>
  <si>
    <t>1574612667</t>
  </si>
  <si>
    <t>4*1,5</t>
  </si>
  <si>
    <t>496</t>
  </si>
  <si>
    <t>60794T18</t>
  </si>
  <si>
    <t>parapet dřevotřískový vnitřní povrch laminátový (T18)</t>
  </si>
  <si>
    <t>433641015</t>
  </si>
  <si>
    <t>5*1,2</t>
  </si>
  <si>
    <t>497</t>
  </si>
  <si>
    <t>60794105</t>
  </si>
  <si>
    <t>parapet dřevotřískový vnitřní povrch laminátový š 350 mm (T14)</t>
  </si>
  <si>
    <t>361299223</t>
  </si>
  <si>
    <t>20*1,3</t>
  </si>
  <si>
    <t>498</t>
  </si>
  <si>
    <t>60794101</t>
  </si>
  <si>
    <t xml:space="preserve">parapet dřevotřískový vnitřní povrch laminátový š 200mm (T07) </t>
  </si>
  <si>
    <t>-1160700145</t>
  </si>
  <si>
    <t>499</t>
  </si>
  <si>
    <t>60794100</t>
  </si>
  <si>
    <t xml:space="preserve">parapet dřevotřískový vnitřní povrch laminátový š 170mm (T05, T06) </t>
  </si>
  <si>
    <t>1011743940</t>
  </si>
  <si>
    <t>1,36*5+1,2*7</t>
  </si>
  <si>
    <t>500</t>
  </si>
  <si>
    <t>766694121</t>
  </si>
  <si>
    <t>Montáž ostatních truhlářských konstrukcí parapetních desek dřevěných nebo plastových šířky přes 300 mm, délky do 1000 mm</t>
  </si>
  <si>
    <t>-1887120293</t>
  </si>
  <si>
    <t>"Obezdívka trezoru - nová" 1</t>
  </si>
  <si>
    <t>501</t>
  </si>
  <si>
    <t>60794001</t>
  </si>
  <si>
    <t>parapet dřevotřískový vnitřní povrch laminátový š 700mm</t>
  </si>
  <si>
    <t>2116385884</t>
  </si>
  <si>
    <t>502</t>
  </si>
  <si>
    <t>766695213</t>
  </si>
  <si>
    <t>Montáž ostatních truhlářských konstrukcí prahů dveří jednokřídlových, šířky přes 100 mm</t>
  </si>
  <si>
    <t>1051131450</t>
  </si>
  <si>
    <t>503</t>
  </si>
  <si>
    <t>61187180</t>
  </si>
  <si>
    <t>práh dveřní dřevěný dubový tl 20mm dl 1000mm š 450mm</t>
  </si>
  <si>
    <t>934073310</t>
  </si>
  <si>
    <t>504</t>
  </si>
  <si>
    <t>766695233</t>
  </si>
  <si>
    <t>Montáž ostatních truhlářských konstrukcí prahů dveří dvoukřídlových, šířky přes 100 mm</t>
  </si>
  <si>
    <t>1799359331</t>
  </si>
  <si>
    <t>505</t>
  </si>
  <si>
    <t>61187500</t>
  </si>
  <si>
    <t>práh dveřní dřevěný dubový tl 20mm dl 1400mm š 600mm</t>
  </si>
  <si>
    <t>528957092</t>
  </si>
  <si>
    <t>506</t>
  </si>
  <si>
    <t>76681112R</t>
  </si>
  <si>
    <t>Montáž a dodávka kuchyňské linky (specifikace dle ozn. T02)</t>
  </si>
  <si>
    <t>1475034050</t>
  </si>
  <si>
    <t>507</t>
  </si>
  <si>
    <t>76681120R</t>
  </si>
  <si>
    <t>Montáž a dodávka dřev. desky pro zapuštění umyvadla (T13)</t>
  </si>
  <si>
    <t>-375758495</t>
  </si>
  <si>
    <t>508</t>
  </si>
  <si>
    <t>Montáž a dodávka sestava 5 šatních skříněk s lavičkou (specifikace dle ozn. O21)</t>
  </si>
  <si>
    <t>118469643</t>
  </si>
  <si>
    <t>509</t>
  </si>
  <si>
    <t>766811R01</t>
  </si>
  <si>
    <t>Montáž a dodávka podia v učebně</t>
  </si>
  <si>
    <t>1282282281</t>
  </si>
  <si>
    <t>Poznámka k položce:_x000D_
Provedení: dle výpisu truhlářských prvků T15_x000D_
Konstrukce: nosné trámy výšky 330 mm á 500 mm_x000D_
Povrch: dřevovláknité desky 2x20 mm_x000D_
Schody na podium jsou vykázané samostatně</t>
  </si>
  <si>
    <t>"M.č. 4.04" 7,0*2,0</t>
  </si>
  <si>
    <t>"M.č. 4.05" 4,2*2,4</t>
  </si>
  <si>
    <t>510</t>
  </si>
  <si>
    <t>766811T15</t>
  </si>
  <si>
    <t>Montáž a dodávka schodů 2ks v učebně (specifikace dle ozn. T15)</t>
  </si>
  <si>
    <t>356737318</t>
  </si>
  <si>
    <t>511</t>
  </si>
  <si>
    <t>998766103</t>
  </si>
  <si>
    <t>Přesun hmot pro konstrukce truhlářské stanovený z hmotnosti přesunovaného materiálu vodorovná dopravní vzdálenost do 50 m v objektech výšky přes 12 do 24 m</t>
  </si>
  <si>
    <t>-997334095</t>
  </si>
  <si>
    <t>512</t>
  </si>
  <si>
    <t>76721132Z</t>
  </si>
  <si>
    <t>Montáž vč. kotvení a dodávka kovového schodiště (dle ozn. Z05) vč. zábradlí (dle ozn. Z14 a Z16)</t>
  </si>
  <si>
    <t>kg</t>
  </si>
  <si>
    <t>-1681354115</t>
  </si>
  <si>
    <t>Poznámka k položce:_x000D_
Provedení dle výpisu zámečnických výrobků_x000D_
Včetně povrchové úpravy (žárový pozink)</t>
  </si>
  <si>
    <t>513</t>
  </si>
  <si>
    <t>76721132Z17</t>
  </si>
  <si>
    <t>Montáž a dodávka kotevní desky zábradlí pod ozn. Z14 a Z16 (ozn. Z17)</t>
  </si>
  <si>
    <t>2110951560</t>
  </si>
  <si>
    <t>Poznámka k položce:_x000D_
Provedení dle výpisu zámečnických výrobků_x000D_
Včetně povrchové úpravy (1x základní, 2x krycí nátěr)</t>
  </si>
  <si>
    <t>514</t>
  </si>
  <si>
    <t>7672480RV</t>
  </si>
  <si>
    <t>Montáž a dodávka výtahu vč. kabinových dveří</t>
  </si>
  <si>
    <t>1758445437</t>
  </si>
  <si>
    <t>Poznámka k položce:_x000D_
Podrobná specifikace viz Technická zpráva D.2.1.1A</t>
  </si>
  <si>
    <t>515</t>
  </si>
  <si>
    <t>7672481RV</t>
  </si>
  <si>
    <t>Montáž a dodávka prosklené výtahové šachty vč. stavebních přípomocí, lešení</t>
  </si>
  <si>
    <t>-1330032595</t>
  </si>
  <si>
    <t>Poznámka k položce:_x000D_
ocelová konstrukce kotvená k fasádě zasklená bezpečnostním sklem (rohové opláštění 2,0 + 1,8 m, výška 19,55 m) včetně šachetních dveří v úrovni terénu, větrací mřížky a markýzy nad vstupem, z bezpečnostního skla na šíři šachty, vyložení 1,0 m_x000D_
viz technická zpráva D.2.1.01A</t>
  </si>
  <si>
    <t>516</t>
  </si>
  <si>
    <t>7672482RV</t>
  </si>
  <si>
    <t>Provedení hlukové zkoušky z provozu výtahu</t>
  </si>
  <si>
    <t>110089561</t>
  </si>
  <si>
    <t>517</t>
  </si>
  <si>
    <t>767492Z10</t>
  </si>
  <si>
    <t>Montáž a dodávka ocelové kce pro VZT jednotky (ozn. Z10)</t>
  </si>
  <si>
    <t>-461469427</t>
  </si>
  <si>
    <t>518</t>
  </si>
  <si>
    <t>767492Z11</t>
  </si>
  <si>
    <t>Montáž a dodávka ocelové kce pro VZT jednotky (ozn. Z11)</t>
  </si>
  <si>
    <t>-1733619035</t>
  </si>
  <si>
    <t>519</t>
  </si>
  <si>
    <t>767851104</t>
  </si>
  <si>
    <t>Montáž střešních lávek kompletní celé lávky (ozn. Z09)</t>
  </si>
  <si>
    <t>-1404626389</t>
  </si>
  <si>
    <t>520</t>
  </si>
  <si>
    <t>55344680</t>
  </si>
  <si>
    <t>lávka střešní Pz 250x1000mm (ozn. Z09)</t>
  </si>
  <si>
    <t>1558614342</t>
  </si>
  <si>
    <t>521</t>
  </si>
  <si>
    <t>767881132</t>
  </si>
  <si>
    <t>Montáž záchytného systému proti pádu bodů samostatných nebo v systému s poddajným kotvícím vedením na šikmé střechy (přes 15 °)</t>
  </si>
  <si>
    <t>1208705634</t>
  </si>
  <si>
    <t>Poznámka k položce:_x000D_
Dle PD D.2.1.23B + D.2.1.22B</t>
  </si>
  <si>
    <t>522</t>
  </si>
  <si>
    <t>70921422</t>
  </si>
  <si>
    <t>kotvicí bod dl. 400mm pro šikmé střechy v PD ozn. U1</t>
  </si>
  <si>
    <t>2079057411</t>
  </si>
  <si>
    <t>38 "střecha nad 2.NP</t>
  </si>
  <si>
    <t>21 "střecha nad 4.NP</t>
  </si>
  <si>
    <t>523</t>
  </si>
  <si>
    <t>70921422b</t>
  </si>
  <si>
    <t>kotvicí bod dl. 400mm pro šikmé střechy v PD ozn. U2</t>
  </si>
  <si>
    <t>-612184864</t>
  </si>
  <si>
    <t>8 "střecha nad 4.NP</t>
  </si>
  <si>
    <t>524</t>
  </si>
  <si>
    <t>70921422c</t>
  </si>
  <si>
    <t>kotvicí bod dl. 400mm pro šikmé střechy v PD ozn. U3</t>
  </si>
  <si>
    <t>-489833235</t>
  </si>
  <si>
    <t>12 "střecha nad 4.NP</t>
  </si>
  <si>
    <t>525</t>
  </si>
  <si>
    <t>70921422d</t>
  </si>
  <si>
    <t>kotvicí bod dl. 400mm pro šikmé střechy v PD ozn. U4</t>
  </si>
  <si>
    <t>1539948185</t>
  </si>
  <si>
    <t>2 "střecha nad 4.NP</t>
  </si>
  <si>
    <t>526</t>
  </si>
  <si>
    <t>767881161</t>
  </si>
  <si>
    <t>Montáž záchytného systému proti pádu nástavců určených k upevnění na sloupky nebo body v systému poddajného kotvícího vedení montáž lana uchycení lana k nástavcům</t>
  </si>
  <si>
    <t>-196498404</t>
  </si>
  <si>
    <t>527</t>
  </si>
  <si>
    <t>31452200</t>
  </si>
  <si>
    <t>nerezové lano určené pro systémy s požadavkem na permanentní kotvicí vedení tl 6mm</t>
  </si>
  <si>
    <t>783079360</t>
  </si>
  <si>
    <t>1,7+3,86+2,6+1,05+2,8+1,9+2,8+1,05+3,55+11,2+2,95+1,99+7,22 "4.NP</t>
  </si>
  <si>
    <t>528</t>
  </si>
  <si>
    <t>767881O03</t>
  </si>
  <si>
    <t>Dodávka a montáž záchytného systému prostupové tvarovky (ozn. O03)</t>
  </si>
  <si>
    <t>-52638707</t>
  </si>
  <si>
    <t>529</t>
  </si>
  <si>
    <t>998767103</t>
  </si>
  <si>
    <t>Přesun hmot pro zámečnické konstrukce stanovený z hmotnosti přesunovaného materiálu vodorovná dopravní vzdálenost do 50 m v objektech výšky přes 12 do 24 m</t>
  </si>
  <si>
    <t>2090982179</t>
  </si>
  <si>
    <t>530</t>
  </si>
  <si>
    <t>771151011</t>
  </si>
  <si>
    <t>Příprava podkladu před provedením dlažby samonivelační stěrka min.pevnosti 20 MPa, tloušťky do 3 mm</t>
  </si>
  <si>
    <t>-87517064</t>
  </si>
  <si>
    <t>168,91+36</t>
  </si>
  <si>
    <t>531</t>
  </si>
  <si>
    <t>771161022</t>
  </si>
  <si>
    <t>Příprava podkladu před provedením dlažby montáž profilu ukončujícího profilu pro schodové hrany a ukončení dlažby</t>
  </si>
  <si>
    <t>1192455797</t>
  </si>
  <si>
    <t>532</t>
  </si>
  <si>
    <t>59054142</t>
  </si>
  <si>
    <t>profil schodový</t>
  </si>
  <si>
    <t>-1910865911</t>
  </si>
  <si>
    <t>Poznámka k položce:_x000D_
Schodovka z keramické dlažby ,  viz D.2.1.30</t>
  </si>
  <si>
    <t>6*1,8+3,26*6</t>
  </si>
  <si>
    <t>30,36*1,1 'Přepočtené koeficientem množství</t>
  </si>
  <si>
    <t>533</t>
  </si>
  <si>
    <t>771274123</t>
  </si>
  <si>
    <t>Montáž obkladů schodišť z dlaždic keramických lepených flexibilním lepidlem stupnic protiskluzných nebo reliéfních, šířky přes 250 do 300 mm</t>
  </si>
  <si>
    <t>1433653458</t>
  </si>
  <si>
    <t>534</t>
  </si>
  <si>
    <t>59761337</t>
  </si>
  <si>
    <t>schodovka protiskluzná keramická (zaoblení s vroubky)</t>
  </si>
  <si>
    <t>728997045</t>
  </si>
  <si>
    <t>30,36*1,837 'Přepočtené koeficientem množství</t>
  </si>
  <si>
    <t>535</t>
  </si>
  <si>
    <t>771274242</t>
  </si>
  <si>
    <t>Montáž obkladů schodišť z dlaždic keramických lepených flexibilním lepidlem podstupnic protiskluzních nebo reliéfních, výšky přes 150 do 200 mm</t>
  </si>
  <si>
    <t>523101261</t>
  </si>
  <si>
    <t>536</t>
  </si>
  <si>
    <t>59761330a</t>
  </si>
  <si>
    <t>podstupnice protiskluzná keramická</t>
  </si>
  <si>
    <t>-464507601</t>
  </si>
  <si>
    <t>537</t>
  </si>
  <si>
    <t>-256543209</t>
  </si>
  <si>
    <t>538</t>
  </si>
  <si>
    <t>-1889350916</t>
  </si>
  <si>
    <t>31,7"sociálky 3.NP</t>
  </si>
  <si>
    <t>31 "3.NP terasa</t>
  </si>
  <si>
    <t>539</t>
  </si>
  <si>
    <t>771574112</t>
  </si>
  <si>
    <t>Montáž podlah z dlaždic keramických lepených flexibilním lepidlem maloformátových hladkých přes 9 do 12 ks/m2</t>
  </si>
  <si>
    <t>1953765714</t>
  </si>
  <si>
    <t>540</t>
  </si>
  <si>
    <t>59761409</t>
  </si>
  <si>
    <t>dlažba keramická slinutá protiskluzná do interiéru i exteriéru pro vysoké mechanické namáhání přes 9 do 12ks/m2</t>
  </si>
  <si>
    <t>1665033305</t>
  </si>
  <si>
    <t>2,1+6,1</t>
  </si>
  <si>
    <t>15 "podesty P18</t>
  </si>
  <si>
    <t>168,91*1,1 'Přepočtené koeficientem množství</t>
  </si>
  <si>
    <t>541</t>
  </si>
  <si>
    <t>771574122</t>
  </si>
  <si>
    <t>Montáž podlah z dlaždic keramických lepených flexibilním lepidlem maloformátových hladkých přes 85 do 100 ks/m2</t>
  </si>
  <si>
    <t>510662532</t>
  </si>
  <si>
    <t>542</t>
  </si>
  <si>
    <t>59761428</t>
  </si>
  <si>
    <t>dlažba keramická do interiéru přes 85 do 100ks/m2</t>
  </si>
  <si>
    <t>318330335</t>
  </si>
  <si>
    <t>13,7+4,1+12,8+5,4 "sociálky 4.NP</t>
  </si>
  <si>
    <t>543</t>
  </si>
  <si>
    <t>-2043164484</t>
  </si>
  <si>
    <t>544</t>
  </si>
  <si>
    <t>771591223</t>
  </si>
  <si>
    <t>Izolace podlahy pod dlažbu fólií v pásech celoplošně lepená proti kročejovému hluku</t>
  </si>
  <si>
    <t>397615632</t>
  </si>
  <si>
    <t>((2,13*3,25)+(1,31*1,8)) "podesty 2.NP</t>
  </si>
  <si>
    <t>545</t>
  </si>
  <si>
    <t>998771103</t>
  </si>
  <si>
    <t>Přesun hmot pro podlahy z dlaždic stanovený z hmotnosti přesunovaného materiálu vodorovná dopravní vzdálenost do 50 m v objektech výšky přes 12 do 24 m</t>
  </si>
  <si>
    <t>516911808</t>
  </si>
  <si>
    <t>772</t>
  </si>
  <si>
    <t>Podlahy z kamene</t>
  </si>
  <si>
    <t>546</t>
  </si>
  <si>
    <t>772231302</t>
  </si>
  <si>
    <t>Montáž obkladu schodišťových stupňů deskami z tvrdých kamenů kladených do malty s přímou nebo zakřivenou výstupní čárou deskami stupnicovými pravoúhlými nebo kosoúhlými</t>
  </si>
  <si>
    <t>1241093338</t>
  </si>
  <si>
    <t>547</t>
  </si>
  <si>
    <t>58382180</t>
  </si>
  <si>
    <t xml:space="preserve">deska obkladová žula </t>
  </si>
  <si>
    <t>725124874</t>
  </si>
  <si>
    <t>30*0,32*2"stupnice</t>
  </si>
  <si>
    <t>30*0,152*2"podstupnice</t>
  </si>
  <si>
    <t>28,32*1,04 'Přepočtené koeficientem množství</t>
  </si>
  <si>
    <t>548</t>
  </si>
  <si>
    <t>772231413</t>
  </si>
  <si>
    <t>Montáž obkladu schodišťových stupňů deskami z tvrdých kamenů kladených do malty s přímou nebo zakřivenou výstupní čárou deskami podstupnicovými v. do 200 mm</t>
  </si>
  <si>
    <t>1479709782</t>
  </si>
  <si>
    <t>549</t>
  </si>
  <si>
    <t>58386642</t>
  </si>
  <si>
    <t xml:space="preserve">podstupnice žula </t>
  </si>
  <si>
    <t>-1213104318</t>
  </si>
  <si>
    <t>60*1,04 'Přepočtené koeficientem množství</t>
  </si>
  <si>
    <t>550</t>
  </si>
  <si>
    <t>772528111</t>
  </si>
  <si>
    <t>Kladení dlažby na terče (pevné nebo pohyblivé) z nejvýše dvou rozdílných druhů pravoúhlých desek nebo dlaždic ve skladbě se pravidelně opakujících o rozměru dlažby do 0,16 m2, o výšce terče do 25 mm</t>
  </si>
  <si>
    <t>-38927897</t>
  </si>
  <si>
    <t>551</t>
  </si>
  <si>
    <t>59247374</t>
  </si>
  <si>
    <t>dlaždice teracová 300x300x35mm</t>
  </si>
  <si>
    <t>-1397774011</t>
  </si>
  <si>
    <t>31*1,04 'Přepočtené koeficientem množství</t>
  </si>
  <si>
    <t>552</t>
  </si>
  <si>
    <t>772991422</t>
  </si>
  <si>
    <t>Schody z kamene - ostatní práce impregnační nátěr včetně základního čištění dvouvrstvý</t>
  </si>
  <si>
    <t>-670169181</t>
  </si>
  <si>
    <t>553</t>
  </si>
  <si>
    <t>998772103</t>
  </si>
  <si>
    <t>Přesun hmot pro kamenné dlažby, obklady schodišťových stupňů a soklů stanovený z hmotnosti přesunovaného materiálu vodorovná dopravní vzdálenost do 50 m v objektech výšky přes 12 do 60 m</t>
  </si>
  <si>
    <t>347625958</t>
  </si>
  <si>
    <t>554</t>
  </si>
  <si>
    <t>776111211</t>
  </si>
  <si>
    <t>Příprava podkladu broušení schodišť stupnic, šířky do 300 mm</t>
  </si>
  <si>
    <t>839417912</t>
  </si>
  <si>
    <t>555</t>
  </si>
  <si>
    <t>776111221</t>
  </si>
  <si>
    <t>Příprava podkladu broušení schodišť podstupnic, výšky do 200 mm</t>
  </si>
  <si>
    <t>1984215776</t>
  </si>
  <si>
    <t>556</t>
  </si>
  <si>
    <t>776121211</t>
  </si>
  <si>
    <t>Příprava podkladu penetrace vodou ředitelná na savý podklad (válečkováním) ředěná v poměru 1:3 schodišť stupnic, šířky do 300 mm</t>
  </si>
  <si>
    <t>-1400031697</t>
  </si>
  <si>
    <t>557</t>
  </si>
  <si>
    <t>776121221</t>
  </si>
  <si>
    <t>Příprava podkladu penetrace vodou ředitelná na savý podklad (válečkováním) ředěná v poměru 1:3 schodišť podstupnic, výšky do 200 mm</t>
  </si>
  <si>
    <t>-855750345</t>
  </si>
  <si>
    <t>558</t>
  </si>
  <si>
    <t>776141121</t>
  </si>
  <si>
    <t>Příprava podkladu vyrovnání samonivelační stěrkou podlah min.pevnosti 30 MPa, tloušťky do 3 mm</t>
  </si>
  <si>
    <t>-529638471</t>
  </si>
  <si>
    <t>559</t>
  </si>
  <si>
    <t>1649306575</t>
  </si>
  <si>
    <t>(3,86+3,85+3,81)*3,4+(3,86+3,85+3,81)*3,48+1,6*11,74 "2.NP</t>
  </si>
  <si>
    <t>7,5*4,5*5"schodiště</t>
  </si>
  <si>
    <t>560</t>
  </si>
  <si>
    <t>776232111</t>
  </si>
  <si>
    <t xml:space="preserve">Montáž podlahovin z vinylu lepením lamel nebo čtverců flexi lepidlem </t>
  </si>
  <si>
    <t>1078974027</t>
  </si>
  <si>
    <t>561</t>
  </si>
  <si>
    <t>PVC vinyl tl 2,00mm - barevnost a specifikace viz. PD</t>
  </si>
  <si>
    <t>-1604047265</t>
  </si>
  <si>
    <t>7,2+8 "pod schody v m.č. 2.17B a části chodby 2.09</t>
  </si>
  <si>
    <t>12,8+26+12,8+7,8</t>
  </si>
  <si>
    <t>19,2+3,6 "schod. stupně (stupnice+podstupnice)</t>
  </si>
  <si>
    <t>52,6+25,9+5,6+6,3+48,3+6+72,1+73+25,9+41,4+24,9+102,1+31,8</t>
  </si>
  <si>
    <t>915,9*1,1 'Přepočtené koeficientem množství</t>
  </si>
  <si>
    <t>562</t>
  </si>
  <si>
    <t>1289812359</t>
  </si>
  <si>
    <t>"1.NP" 1,0*2+1,7</t>
  </si>
  <si>
    <t>"2.NP" 14,5+14,4+14,4+26,7+14,7+14,6+14,6+6,2+3,2*2+6,2-(15*0,8+1,0)+1,7</t>
  </si>
  <si>
    <t>"3.NP" 1,7</t>
  </si>
  <si>
    <t>563</t>
  </si>
  <si>
    <t>776411111</t>
  </si>
  <si>
    <t>Montáž soklíků lepením obvodových, výšky do 80 mm</t>
  </si>
  <si>
    <t>-1825522693</t>
  </si>
  <si>
    <t>35+62+58+96+33+12+14+24+27+28+17+23+31+7+15+4+6+7+9+11+8</t>
  </si>
  <si>
    <t>564</t>
  </si>
  <si>
    <t>284110R02</t>
  </si>
  <si>
    <t>PVC vinyl tl 2,00mm</t>
  </si>
  <si>
    <t>1829430078</t>
  </si>
  <si>
    <t>527,0*0,06</t>
  </si>
  <si>
    <t>565</t>
  </si>
  <si>
    <t>-1898995785</t>
  </si>
  <si>
    <t>566</t>
  </si>
  <si>
    <t>284110R01</t>
  </si>
  <si>
    <t>podlahová lišta pro vlepení vinylové podlahoviny  výšky 60 mm</t>
  </si>
  <si>
    <t>-869209172</t>
  </si>
  <si>
    <t>Poznámka k položce:_x000D_
Provedení dle D.2.1.44 Skladby konstrukcí</t>
  </si>
  <si>
    <t>527*1,02 'Přepočtené koeficientem množství</t>
  </si>
  <si>
    <t>567</t>
  </si>
  <si>
    <t>998776103</t>
  </si>
  <si>
    <t>Přesun hmot pro podlahy povlakové stanovený z hmotnosti přesunovaného materiálu vodorovná dopravní vzdálenost do 50 m v objektech výšky přes 12 do 24 m</t>
  </si>
  <si>
    <t>466418274</t>
  </si>
  <si>
    <t>568</t>
  </si>
  <si>
    <t>-903935698</t>
  </si>
  <si>
    <t>569</t>
  </si>
  <si>
    <t>-1751468203</t>
  </si>
  <si>
    <t>570</t>
  </si>
  <si>
    <t>-1966977809</t>
  </si>
  <si>
    <t>571</t>
  </si>
  <si>
    <t>-312132128</t>
  </si>
  <si>
    <t>572</t>
  </si>
  <si>
    <t>-976932268</t>
  </si>
  <si>
    <t>573</t>
  </si>
  <si>
    <t>-340052875</t>
  </si>
  <si>
    <t>"3.NP" 47,3+1,2+2,0+2,1+21,8+9,6+43,1+1,1</t>
  </si>
  <si>
    <t>"4.NP" 26,0+21,4+17,0+22,1+25,0+15,3+12,4+22,1+4*2,0</t>
  </si>
  <si>
    <t>310,3*1,1 'Přepočtené koeficientem množství</t>
  </si>
  <si>
    <t>574</t>
  </si>
  <si>
    <t>781491021</t>
  </si>
  <si>
    <t>Montáž zrcadel lepených silikonovým tmelem na keramický obklad</t>
  </si>
  <si>
    <t>-1171541084</t>
  </si>
  <si>
    <t>575</t>
  </si>
  <si>
    <t>634651O8</t>
  </si>
  <si>
    <t>zrcadlo závěsné (ozn. O8)</t>
  </si>
  <si>
    <t>-1785965043</t>
  </si>
  <si>
    <t>1,05*0,675</t>
  </si>
  <si>
    <t>0,709*1,1 'Přepočtené koeficientem množství</t>
  </si>
  <si>
    <t>576</t>
  </si>
  <si>
    <t>634651O9</t>
  </si>
  <si>
    <t>zrcadlo závěsné (ozn. O9)</t>
  </si>
  <si>
    <t>932395452</t>
  </si>
  <si>
    <t>0,75*0,675</t>
  </si>
  <si>
    <t>0,506*1,1 'Přepočtené koeficientem množství</t>
  </si>
  <si>
    <t>577</t>
  </si>
  <si>
    <t>634651O10</t>
  </si>
  <si>
    <t>zrcadlo závěsné (ozn. O10)</t>
  </si>
  <si>
    <t>-911865494</t>
  </si>
  <si>
    <t>1,95*0,675</t>
  </si>
  <si>
    <t>1,316*1,1 'Přepočtené koeficientem množství</t>
  </si>
  <si>
    <t>578</t>
  </si>
  <si>
    <t>634651O11</t>
  </si>
  <si>
    <t>zrcadlo závěsné (ozn. O11)</t>
  </si>
  <si>
    <t>374340692</t>
  </si>
  <si>
    <t>0,6*0,675</t>
  </si>
  <si>
    <t>0,405*1,1 'Přepočtené koeficientem množství</t>
  </si>
  <si>
    <t>579</t>
  </si>
  <si>
    <t>634651O12</t>
  </si>
  <si>
    <t>zrcadlo sklopné (ozn. O12)</t>
  </si>
  <si>
    <t>-1781751745</t>
  </si>
  <si>
    <t>0,6*0,450</t>
  </si>
  <si>
    <t>0,27*1,1 'Přepočtené koeficientem množství</t>
  </si>
  <si>
    <t>580</t>
  </si>
  <si>
    <t>-1628356068</t>
  </si>
  <si>
    <t>581</t>
  </si>
  <si>
    <t>599616037</t>
  </si>
  <si>
    <t>582</t>
  </si>
  <si>
    <t>-595761812</t>
  </si>
  <si>
    <t>583</t>
  </si>
  <si>
    <t>998781103</t>
  </si>
  <si>
    <t>Přesun hmot pro obklady keramické stanovený z hmotnosti přesunovaného materiálu vodorovná dopravní vzdálenost do 50 m v objektech výšky přes 12 do 24 m</t>
  </si>
  <si>
    <t>-997353638</t>
  </si>
  <si>
    <t>584</t>
  </si>
  <si>
    <t>783201201</t>
  </si>
  <si>
    <t>Příprava podkladu tesařských konstrukcí před provedením nátěru broušení</t>
  </si>
  <si>
    <t>1120136749</t>
  </si>
  <si>
    <t>"Nátěr N1"</t>
  </si>
  <si>
    <t>"2.NP" (0,13+0,16)*2*7,7*42*2+(0,17+0,13)*2*38,7*2+(0,16+0,25)*2*38,7*2</t>
  </si>
  <si>
    <t>"2.NP - vikýře" ((0,1+0,3)*2*1,8+(0,15+0,2)*2*1,8+(0,1+0,1)*2*1,2*2)*20</t>
  </si>
  <si>
    <t>"4.NP" (0,12+0,16)*2*8,3*43*2+(0,17+0,11)*2*108,5+(0,16+0,16)*2*85,3+(0,08+0,15)*2*3,2*2*2</t>
  </si>
  <si>
    <t>"Nátěr N2"</t>
  </si>
  <si>
    <t>"Kleštiny" (0,08+0,15)*2*3,2*2*3+(0,08+0,15)*2*2,3*2*2</t>
  </si>
  <si>
    <t>"Vzpěra" (0,16+0,12)*2*7,2</t>
  </si>
  <si>
    <t>"Vazný trám" (0,18+0,25)*2*(6,7+2*2,2)</t>
  </si>
  <si>
    <t>585</t>
  </si>
  <si>
    <t>783213111</t>
  </si>
  <si>
    <t>Preventivní napouštěcí nátěr tesařských prvků proti dřevokazným houbám, hmyzu a plísním zabudovaných do konstrukce jednonásobný syntetický</t>
  </si>
  <si>
    <t>-964617193</t>
  </si>
  <si>
    <t>Poznámka k položce:_x000D_
Viz Skladby konstrukcí D.2.1.44 - 1x impregnační nátěr</t>
  </si>
  <si>
    <t>586</t>
  </si>
  <si>
    <t>783213121</t>
  </si>
  <si>
    <t>Preventivní napouštěcí nátěr tesařských prvků proti dřevokazným houbám, hmyzu a plísním zabudovaných do konstrukce dvojnásobný syntetický</t>
  </si>
  <si>
    <t>1773164459</t>
  </si>
  <si>
    <t>Poznámka k položce:_x000D_
Viz Skladby konstrukcí D.2.1.44 - 2x krycí nátěr</t>
  </si>
  <si>
    <t>587</t>
  </si>
  <si>
    <t>783226101</t>
  </si>
  <si>
    <t>Protipožární nátěr tesařských konstrukcí disperzní</t>
  </si>
  <si>
    <t>-477364412</t>
  </si>
  <si>
    <t>Poznámka k položce:_x000D_
Viz Skladby konstrukcí D.2.1.44</t>
  </si>
  <si>
    <t>"Nátěr N2 - trojnásobný"</t>
  </si>
  <si>
    <t>26,642*3 'Přepočtené koeficientem množství</t>
  </si>
  <si>
    <t>588</t>
  </si>
  <si>
    <t>783268103</t>
  </si>
  <si>
    <t>Lazurovací nátěr tesařských konstrukcí jednonásobný lihový</t>
  </si>
  <si>
    <t>-1964284148</t>
  </si>
  <si>
    <t>589</t>
  </si>
  <si>
    <t>783344101</t>
  </si>
  <si>
    <t>Základní nátěr zámečnických konstrukcí jednonásobný polyuretanový</t>
  </si>
  <si>
    <t>1936614820</t>
  </si>
  <si>
    <t>"Retenční nádrž - ochrana hran tubusu" (1,2+1,0)*2*0,1</t>
  </si>
  <si>
    <t>590</t>
  </si>
  <si>
    <t>783347101</t>
  </si>
  <si>
    <t>Krycí nátěr (email) zámečnických konstrukcí jednonásobný polyuretanový</t>
  </si>
  <si>
    <t>231953249</t>
  </si>
  <si>
    <t>591</t>
  </si>
  <si>
    <t>783573201</t>
  </si>
  <si>
    <t>Základní (napouštěcí ) nátěr krytiny krytiny bitumenové sklonu střechy do 10° asfaltovou suspenzí</t>
  </si>
  <si>
    <t>1234458366</t>
  </si>
  <si>
    <t>305" viz. D.2.1.23</t>
  </si>
  <si>
    <t>592</t>
  </si>
  <si>
    <t>783809227</t>
  </si>
  <si>
    <t>Montáž ozdobných prvků na fasádní plochy (materiál ve specifikaci ) s převažujícím délkovým rozměrem hladkých, výšky (šířky) lepené plochy přes 200 mm</t>
  </si>
  <si>
    <t>142877739</t>
  </si>
  <si>
    <t>593</t>
  </si>
  <si>
    <t>283741R01</t>
  </si>
  <si>
    <t>dekorační prvek fasádní průběžná římsa v do 450mm</t>
  </si>
  <si>
    <t>-1656238979</t>
  </si>
  <si>
    <t>Poznámka k položce:_x000D_
Stupňovitý průřez z EPS - potažený výztužnou síťovinou; včetně štukové omítky</t>
  </si>
  <si>
    <t>"Hlavní římsa" 16,9+55,7</t>
  </si>
  <si>
    <t>594</t>
  </si>
  <si>
    <t>283741R02</t>
  </si>
  <si>
    <t>dekorační prvek fasádní průběžná římsa v do 300mm</t>
  </si>
  <si>
    <t>1811344598</t>
  </si>
  <si>
    <t>Poznámka k položce:_x000D_
Obdélníkový průřez z EPS - potažený výztužnou síťovinou; včetně štukové omítky</t>
  </si>
  <si>
    <t>"Římsa - parapet, nadpraží 3.NP" 16,9+7,4</t>
  </si>
  <si>
    <t>"Římsa - parapet, nadpraží 4.NP" 12,5*2</t>
  </si>
  <si>
    <t>595</t>
  </si>
  <si>
    <t>283741R03</t>
  </si>
  <si>
    <t>dekorační prvek fasádní polosloup š do 350mm</t>
  </si>
  <si>
    <t>551463265</t>
  </si>
  <si>
    <t>Poznámka k položce:_x000D_
Polygonální průřez z EPS - potažený výztužnou síťovinou; včetně štukové omítky</t>
  </si>
  <si>
    <t>"Svislé prvky - polosloupy" 4,3*4</t>
  </si>
  <si>
    <t>596</t>
  </si>
  <si>
    <t>783823165</t>
  </si>
  <si>
    <t>Penetrační nátěr omítek hladkých omítek hladkých, zrnitých tenkovrstvých nebo štukových stupně členitosti 3 silikonový</t>
  </si>
  <si>
    <t>933955454</t>
  </si>
  <si>
    <t>597</t>
  </si>
  <si>
    <t>783827445</t>
  </si>
  <si>
    <t>Krycí (ochranný ) nátěr barevný (okrová) omítek dvojnásobný hladkých omítek hladkých, zrnitých tenkovrstvých nebo štukových stupně členitosti 3 silikonový</t>
  </si>
  <si>
    <t>-855053296</t>
  </si>
  <si>
    <t>598</t>
  </si>
  <si>
    <t>784111001</t>
  </si>
  <si>
    <t>Oprášení (ometení) podkladu v místnostech výšky do 3,80 m</t>
  </si>
  <si>
    <t>-1013606474</t>
  </si>
  <si>
    <t>599</t>
  </si>
  <si>
    <t>784181101</t>
  </si>
  <si>
    <t>Penetrace podkladu jednonásobná základní akrylátová bezbarvá v místnostech výšky do 3,80 m</t>
  </si>
  <si>
    <t>709237341</t>
  </si>
  <si>
    <t>600</t>
  </si>
  <si>
    <t>784191007</t>
  </si>
  <si>
    <t>Čištění vnitřních ploch hrubý úklid po provedení malířských prací omytím podlah</t>
  </si>
  <si>
    <t>284504358</t>
  </si>
  <si>
    <t>601</t>
  </si>
  <si>
    <t>1202308050</t>
  </si>
  <si>
    <t>1270 "SDK příčky + stěny</t>
  </si>
  <si>
    <t xml:space="preserve">908+354,9+31,7+72,5 "SDK stropy bez kazet </t>
  </si>
  <si>
    <t>954 "nátěr vnitřních omítek</t>
  </si>
  <si>
    <t>-88 "obklady</t>
  </si>
  <si>
    <t xml:space="preserve">(203+386) "1.PP - malba po opravě omítek </t>
  </si>
  <si>
    <t>483,5 "2.NP - malba po opravě omítek stěn</t>
  </si>
  <si>
    <t>127,1 "2.NP - malba po opravě omítek stropů</t>
  </si>
  <si>
    <t>602</t>
  </si>
  <si>
    <t>Malby dvojnásobné, otěruvzdorné/nestíratelné</t>
  </si>
  <si>
    <t>-829236101</t>
  </si>
  <si>
    <t xml:space="preserve">4,5*5 "ostění u výtahu </t>
  </si>
  <si>
    <t>787</t>
  </si>
  <si>
    <t>Dokončovací práce - zasklívání</t>
  </si>
  <si>
    <t>603</t>
  </si>
  <si>
    <t>78719252R</t>
  </si>
  <si>
    <t xml:space="preserve">Zasklívání stěn a příček, balkónového zábradlí deskami sklem bezpečnostním do nerez. lišty upevněné na spodní straně , tl. 16 mm (ozn. Z08) </t>
  </si>
  <si>
    <t>-1400585962</t>
  </si>
  <si>
    <t>604</t>
  </si>
  <si>
    <t>998787103</t>
  </si>
  <si>
    <t>Přesun hmot pro zasklívání stanovený z hmotnosti přesunovaného materiálu vodorovná dopravní vzdálenost do 50 m v objektech výšky přes 12 do 24 m</t>
  </si>
  <si>
    <t>-1993021671</t>
  </si>
  <si>
    <t>SO 02.4.1. - ÚT</t>
  </si>
  <si>
    <t>1 - Zdroje tepla</t>
  </si>
  <si>
    <t>2 - Oběhová čerpadla</t>
  </si>
  <si>
    <t>3 - Otopná tělesa, podlahové konvektory a sálavé panely</t>
  </si>
  <si>
    <t>4 - Příslušenství otopných těles</t>
  </si>
  <si>
    <t>5 - Regulační a vyvažovací ventily</t>
  </si>
  <si>
    <t>6 - Kulové kohouty a uzavírací klapky</t>
  </si>
  <si>
    <t>7 - Filtry</t>
  </si>
  <si>
    <t>8 - Gumové kompenzátory</t>
  </si>
  <si>
    <t>11 - Zpětné klapky a ventily</t>
  </si>
  <si>
    <t>12 - Vypouštění a odvzdušnění</t>
  </si>
  <si>
    <t>13 - Potrubí</t>
  </si>
  <si>
    <t>14 - Požární ucpávky</t>
  </si>
  <si>
    <t>15 - Nátěry</t>
  </si>
  <si>
    <t xml:space="preserve">16 - Izolace </t>
  </si>
  <si>
    <t>17 - Společné položky</t>
  </si>
  <si>
    <t>Zdroje tepla</t>
  </si>
  <si>
    <t>1.2</t>
  </si>
  <si>
    <t>Teploměr 0 - 120°C, vč. návarku, jímky a montáže, axiální</t>
  </si>
  <si>
    <t>1.3</t>
  </si>
  <si>
    <t>Tlakoměr 0 - 600 kPa, vč. návarku, smyčky, kohoutu a montáže, radiální</t>
  </si>
  <si>
    <t>1.4</t>
  </si>
  <si>
    <t>Naplnění okruhů vytápění upravenou vodou</t>
  </si>
  <si>
    <t>1.5</t>
  </si>
  <si>
    <t>Montáž (položek oddílu)</t>
  </si>
  <si>
    <t>Oběhová čerpadla</t>
  </si>
  <si>
    <t>2.1</t>
  </si>
  <si>
    <t>Oběhové čerpadlo, mokroběžné, proměnné otáčky -  pro okruh VYTÁPĚNÍ OT UČEBNY 4.NP UT.O.Č.1 (voda 80/60°C) M= 1,29m3/h, 80 kPa, včetně připojovacího materiálu, oživení, nastavení a uvedení do provozu</t>
  </si>
  <si>
    <t>2.2</t>
  </si>
  <si>
    <t>Oběhové čerpadlo, mokroběžné, proměnné otáčky -  pro okruh VZT JEDNOTKY UT.O.Č.2 (voda 80/60°C) M= 2,19m3/h, 105 kPa, včetně připojovacího materiálu, oživení, nastavení a uvedení do provozu</t>
  </si>
  <si>
    <t>2.3</t>
  </si>
  <si>
    <t>Oběhové čerpadlo, mokroběžné, proměnné otáčky -  pro VZT UČEBNY 4.NP UT.O.Č.3 (voda 80/60°C) M=0,47 m3/h, 35kPa, včetně připojovacího materiálu, oživení, nastavení a uvedení do provozu</t>
  </si>
  <si>
    <t>2.4</t>
  </si>
  <si>
    <t>Oběhové čerpadlo, mokroběžné, proměnné otáčky -  pro VZT KUCHYŇ UT.O.Č.4 (voda 80/60°C) M=1,72 m3/h, 35kPa, včetně připojovacího materiálu, oživení, nastavení a uvedení do provozu</t>
  </si>
  <si>
    <t>2.5</t>
  </si>
  <si>
    <t>Otopná tělesa, podlahové konvektory a sálavé panely</t>
  </si>
  <si>
    <t>3.1</t>
  </si>
  <si>
    <t>Deskové ocelové otopné těleso se spodním pravým připojením a integrovaným ventilem výška: 500mm, délka: 400mm, hloubka: 47mm. Barva bílá.</t>
  </si>
  <si>
    <t>3.2</t>
  </si>
  <si>
    <t>Deskové ocelové otopné těleso se spodním pravým připojením a integrovaným ventilem výška: 400mm, délka: 1800mm, hloubka: 65mm. Barva bílá.</t>
  </si>
  <si>
    <t>3.3</t>
  </si>
  <si>
    <t>Deskové ocelové otopné těleso se spodním pravým připojením a integrovaným ventilem výška: 500mm, délka: 400mm, hloubka: 65mm. Barva bílá.</t>
  </si>
  <si>
    <t>3.4</t>
  </si>
  <si>
    <t>Deskové ocelové otopné těleso se spodním pravým připojením a integrovaným ventilem výška: 500mm, délka: 600mm, hloubka: 65mm. Barva bílá.</t>
  </si>
  <si>
    <t>3.5</t>
  </si>
  <si>
    <t>Deskové ocelové otopné těleso se spodním pravým připojením a integrovaným ventilem výška: 500mm, délka: 700mm, hloubka: 65mm. Barva bílá.</t>
  </si>
  <si>
    <t>3.6</t>
  </si>
  <si>
    <t>Deskové ocelové otopné těleso se spodním pravým připojením a integrovaným ventilem výška: 500mm, délka: 1000mm, hloubka: 65mm. Barva bílá.</t>
  </si>
  <si>
    <t>3.7</t>
  </si>
  <si>
    <t>Deskové ocelové otopné těleso se spodním pravým připojením a integrovaným ventilem výška: 500mm, délka: 1200mm, hloubka: 65mm. Barva bílá.</t>
  </si>
  <si>
    <t>3.8</t>
  </si>
  <si>
    <t>Deskové ocelové otopné těleso se spodním pravým připojením a integrovaným ventilem výška: 500mm, délka: 2300mm, hloubka: 65mm. Barva bílá.</t>
  </si>
  <si>
    <t>3.9</t>
  </si>
  <si>
    <t>Deskové ocelové otopné těleso se spodním pravým připojením a integrovaným ventilem výška: 500mm, délka: 700mm, hloubka: 68mm. Barva bílá.</t>
  </si>
  <si>
    <t>3.10</t>
  </si>
  <si>
    <t>Deskové ocelové otopné těleso se spodním pravým připojením a integrovaným ventilem výška: 500mm, délka: 800mm, hloubka: 68mm. Barva bílá.</t>
  </si>
  <si>
    <t>3.11</t>
  </si>
  <si>
    <t>Deskové ocelové otopné těleso se spodním pravým připojením a integrovaným ventilem výška: 500mm, délka: 2000mm, hloubka: 68mm. Barva bílá.</t>
  </si>
  <si>
    <t>3.12</t>
  </si>
  <si>
    <t>Deskové ocelové otopné těleso se spodním pravým připojením a integrovaným ventilem výška: 9500mm, délka: 1600mm, hloubka: 68mm. Barva bílá.</t>
  </si>
  <si>
    <t>3.13</t>
  </si>
  <si>
    <t>Příslušenství otopných těles</t>
  </si>
  <si>
    <t>4.1</t>
  </si>
  <si>
    <t>Termostatická hlavice pro deskové otopné těleso</t>
  </si>
  <si>
    <t>4.4</t>
  </si>
  <si>
    <t>Radiátorové šroubení tvaru H přímé je vhodné pro každý radiátor se spodním přívodem se vzdáleností přívodu a vývodu 50 mm. Šroubení umožňuje uzavřít okruh a vypustit topné těleso při jeho demontáži. Jako příslušenství se dodává kohout pro vypouštění a nap</t>
  </si>
  <si>
    <t>4.5</t>
  </si>
  <si>
    <t>Regulační a vyvažovací ventily</t>
  </si>
  <si>
    <t>5.1</t>
  </si>
  <si>
    <t>Ruční závitový vyvažovací ventil DN 10 s vnitřním závitem, s měřícími koncovkami</t>
  </si>
  <si>
    <t>5.2</t>
  </si>
  <si>
    <t>Ruční závitový vyvažovací ventil DN 15 s vnitřním závitem, s měřícími koncovkami</t>
  </si>
  <si>
    <t>5.3</t>
  </si>
  <si>
    <t>Ruční závitový vyvažovací ventil DN 25 s vnitřním závitem, s měřícími koncovkami</t>
  </si>
  <si>
    <t>5.4</t>
  </si>
  <si>
    <t>Ruční závitový vyvažovací ventil DN 32 s vnitřním závitem, s měřícími koncovkami</t>
  </si>
  <si>
    <t>5.5</t>
  </si>
  <si>
    <t>3-cestný směšovací ventil se závitovým připojením, DN 15, Kv=4, vč. pohonu 0-10V, 24V, 50Hz</t>
  </si>
  <si>
    <t>5.6</t>
  </si>
  <si>
    <t>Tlakově nezávislý 2-cestný regulační ventil  DN 15(2,5) rozsah průtoku: 100-575 l/h, max.dp= 600 kPa s měřícími koncovkami, vč. ,ontáže, vč. pohonu 0-10V, 24V, 50Hz</t>
  </si>
  <si>
    <t>5.7</t>
  </si>
  <si>
    <t>Tlakově nezávislý 2-cestný regulační ventil  DN 25(5,5) rozsah průtoku: 600-3609 l/h, max.dp= 600 kPa s měřícími koncovkami, vč. pohonu 0-10V, 24V, 50Hz</t>
  </si>
  <si>
    <t>5.8</t>
  </si>
  <si>
    <t>Kulové kohouty a uzavírací klapky</t>
  </si>
  <si>
    <t>6.1</t>
  </si>
  <si>
    <t>Závitový kulový kohout PN 6, DN 25</t>
  </si>
  <si>
    <t>6.2</t>
  </si>
  <si>
    <t>Závitový kulový kohout PN 6, DN 32</t>
  </si>
  <si>
    <t>6.3</t>
  </si>
  <si>
    <t>Závitový kulový kohout PN 6, DN 40</t>
  </si>
  <si>
    <t>6.4</t>
  </si>
  <si>
    <t>Filtry</t>
  </si>
  <si>
    <t>7.1</t>
  </si>
  <si>
    <t>Filtr závitový DN 25, PN 6</t>
  </si>
  <si>
    <t>7.2</t>
  </si>
  <si>
    <t>Filtr závitový DN 32, PN 6</t>
  </si>
  <si>
    <t>7.3</t>
  </si>
  <si>
    <t>Filtr závitový DN 40, PN 6</t>
  </si>
  <si>
    <t>7.4</t>
  </si>
  <si>
    <t>Gumové kompenzátory</t>
  </si>
  <si>
    <t>8.1</t>
  </si>
  <si>
    <t>Závitový gumový kompenzátor Teguflex W, DN 32, PN 16</t>
  </si>
  <si>
    <t>8.2</t>
  </si>
  <si>
    <t>Závitový gumový kompenzátor Teguflex W, DN 40, PN 16</t>
  </si>
  <si>
    <t>8.3</t>
  </si>
  <si>
    <t>Zpětné klapky a ventily</t>
  </si>
  <si>
    <t>11.1</t>
  </si>
  <si>
    <t>Zpětný ventil Giacomini R60, DN 15, PN 16</t>
  </si>
  <si>
    <t>11.3</t>
  </si>
  <si>
    <t>Zpětný ventil Giacomini R60, DN 25, PN 16</t>
  </si>
  <si>
    <t>11.4</t>
  </si>
  <si>
    <t>Zpětný ventil Giacomini R60, DN 32, PN 16</t>
  </si>
  <si>
    <t>11.5</t>
  </si>
  <si>
    <t>Zpětný ventil Giacomini R60, DN 40, PN 16</t>
  </si>
  <si>
    <t>11.6</t>
  </si>
  <si>
    <t>Vypouštění a odvzdušnění</t>
  </si>
  <si>
    <t>12.2</t>
  </si>
  <si>
    <t>Kulový vypouštěcí kohout Giacomini R608, PN 6, DN 20 s hadicovou vývodkou a zátkou</t>
  </si>
  <si>
    <t>12.4</t>
  </si>
  <si>
    <t>Odvzdušňovací nádoba PN 6, DN 50</t>
  </si>
  <si>
    <t>12.6</t>
  </si>
  <si>
    <t>Odvzdušňovací ventil Giacomini R99, PN 6, DN 15</t>
  </si>
  <si>
    <t>12.7</t>
  </si>
  <si>
    <t>Potrubí</t>
  </si>
  <si>
    <t>13.1</t>
  </si>
  <si>
    <t>Potrubí z trubek závitových ocelových bezešvých, nízkotlakých  DN 15(21,4x2,65)</t>
  </si>
  <si>
    <t>13.3</t>
  </si>
  <si>
    <t>Potrubí z trubek závitových ocelových bezešvých, nízkotlakých  DN 25 (33,7x3,25)</t>
  </si>
  <si>
    <t>13.4</t>
  </si>
  <si>
    <t>Potrubí z trubek závitových ocelových bezešvých, nízkotlakých  DN 32 (42,4x3,25)</t>
  </si>
  <si>
    <t>13.5</t>
  </si>
  <si>
    <t>Potrubí z trubek závitových ocelových bezešvých, nízkotlakých  DN 40(48,3x3,25)</t>
  </si>
  <si>
    <t>13.10</t>
  </si>
  <si>
    <t>Měděné potrubí SUPERSAN 15x1</t>
  </si>
  <si>
    <t>13.11</t>
  </si>
  <si>
    <t>Měděné potrubí SUPERSAN 18x1</t>
  </si>
  <si>
    <t>13.12</t>
  </si>
  <si>
    <t>Měděné potrubí SUPERSAN 22x1</t>
  </si>
  <si>
    <t>13.13</t>
  </si>
  <si>
    <t>Měděné potrubí SUPERSAN 28x1,5</t>
  </si>
  <si>
    <t>13.14</t>
  </si>
  <si>
    <t>Měděné potrubí SUPERSAN 35x1,5</t>
  </si>
  <si>
    <t>13.15</t>
  </si>
  <si>
    <t>Požární ucpávky</t>
  </si>
  <si>
    <t>14.1</t>
  </si>
  <si>
    <t>Protipožární tmel - kartuše 310ml</t>
  </si>
  <si>
    <t>14.2</t>
  </si>
  <si>
    <t>Nátěry</t>
  </si>
  <si>
    <t>15.1</t>
  </si>
  <si>
    <t>základní nátěr potrubí do DN 50 mm včetně</t>
  </si>
  <si>
    <t>15.2</t>
  </si>
  <si>
    <t>Poznámka k položce:_x000D_
Veškeré pomocné ocelové konstrukce, závěsy a uložení potrubí budou opatřeny nátěrem základním a dvojnásobným nátěrem prostým. Věškeré ocelové potrubí bude izolované a bude pod izolací opatřeno dvojnásobným základním nátěrem.</t>
  </si>
  <si>
    <t xml:space="preserve">Izolace </t>
  </si>
  <si>
    <t>16.1</t>
  </si>
  <si>
    <t>Izolace ko = 0,038 W/(mK) pro měděné potrubí 15x1,tl. 30 mm</t>
  </si>
  <si>
    <t>16.2</t>
  </si>
  <si>
    <t>Izolace ko = 0,038 W/(mK) pro měděné potrubí 18x1,tl. 30 mm</t>
  </si>
  <si>
    <t>16.3</t>
  </si>
  <si>
    <t>Izolace ko = 0,038 W/(mK) pro měděné potrubí 22x1,tl. 30 mm</t>
  </si>
  <si>
    <t>16.4</t>
  </si>
  <si>
    <t>Izolace ko = 0,038 W/(mK) pro měděné potrubí 28x1,5,tl. 30 mm</t>
  </si>
  <si>
    <t>16.5</t>
  </si>
  <si>
    <t>Izolace ko = 0,038 W/(mK) pro měděné potrubí 35x1,5,tl. 30 mm</t>
  </si>
  <si>
    <t>16.7</t>
  </si>
  <si>
    <t>Izolace ko = 0,038 W/(mK)pro ocelové potrubí DN15;tl.30 mm</t>
  </si>
  <si>
    <t>16.9</t>
  </si>
  <si>
    <t>Izolace ko = 0,038 W/(mK)pro ocelové potrubí DN25;tl.30 mm</t>
  </si>
  <si>
    <t>16.10</t>
  </si>
  <si>
    <t>Izolace ko = 0,038 W/(mK)pro ocelové potrubí DN32;tl.30 mm</t>
  </si>
  <si>
    <t>16.11</t>
  </si>
  <si>
    <t>Izolace ko = 0,038 W/(mK)pro ocelové potrubí DN40;tl.30 mm</t>
  </si>
  <si>
    <t>16.12</t>
  </si>
  <si>
    <t>Společné položky</t>
  </si>
  <si>
    <t>17.1</t>
  </si>
  <si>
    <t>Zpracování výrobně dodavatelské dokumentace</t>
  </si>
  <si>
    <t>17.3</t>
  </si>
  <si>
    <t>17.5</t>
  </si>
  <si>
    <t>Pomocné ocelové konstrukce</t>
  </si>
  <si>
    <t>17.6</t>
  </si>
  <si>
    <t>Zavěšení potrubí, kotvící systém např. Hilti, množství dle DN</t>
  </si>
  <si>
    <t>17.7</t>
  </si>
  <si>
    <t>Provedení komplexních zkoušek (včetně tlakové a topné zkoušky)</t>
  </si>
  <si>
    <t>17.8</t>
  </si>
  <si>
    <t>17.9</t>
  </si>
  <si>
    <t>Vyvážení dle vyhl. 193/2007 sb.včetně protokolu</t>
  </si>
  <si>
    <t>17.10</t>
  </si>
  <si>
    <t>Dvojnásobný proplach systému a náplň upravenou vodou</t>
  </si>
  <si>
    <t>17.11</t>
  </si>
  <si>
    <t>Štítky a popisy potrubí a zařízení</t>
  </si>
  <si>
    <t>17.12</t>
  </si>
  <si>
    <t>17.13</t>
  </si>
  <si>
    <t>Kotevní materiál</t>
  </si>
  <si>
    <t>SO 02.4.3. - VZT a chlazení</t>
  </si>
  <si>
    <t>VZT01 - Větrání učeben a kabinetů 4.NP</t>
  </si>
  <si>
    <t>VZT02.1 - Chlazení učeben a studovny 4.NP</t>
  </si>
  <si>
    <t>VZT02.2 - Chlazení a vytápění kabinetů a sborovny 2.NP</t>
  </si>
  <si>
    <t>VZT03 - Odsávání sociálních zázemí a úklidu ve 4.NP</t>
  </si>
  <si>
    <t>VZT04 - Odsávání čajové kuchyňky sborovny a denní místnosti</t>
  </si>
  <si>
    <t>VZT05 -  Výměna stávající VZT jednotky pro kuchyň</t>
  </si>
  <si>
    <t>VZT06 - Chlazení technické místnosti 4.NP</t>
  </si>
  <si>
    <t>VZT07 - Odsávání sociálních zázemí 1.PP-3.NP</t>
  </si>
  <si>
    <t xml:space="preserve">VZT08 - Větrání ústředny domovního rozhlasu </t>
  </si>
  <si>
    <t>Větrání učeben a kabinetů 4.NP</t>
  </si>
  <si>
    <t>1.01</t>
  </si>
  <si>
    <t>Větrací jednotka vnitřní provedení, kompaktní horizontální rotační výměník, filtrace F7/M5 , ventilátory s EC motory, vodní ohřívač, Qvp = 2 700 m3/h, Qvo = 2 400 m3/h Qt = 11 kW, Pel. = 1 /0,84 kW, U=3x 400V ∆p=400 Pa/400 Pa (přívod/odtah) pružné manžety,Pružné uložení VZT jednotky na rýhovanou gumu</t>
  </si>
  <si>
    <t>Poznámka k položce:_x000D_
Složení VZT jednotky:  _x000D_
Přívodní část:   _x000D_
- Pružná manžeta, uzavírací žaluziová klapka těsná,    _x000D_
- vzduchový filtr kapsový   _x000D_
- rotační výměník ZZT     _x000D_
- přívodní ventilátor s volným oběžným kolem a EC motorem    _x000D_
- Teplovodní výměník     _x000D_
- pružná manžeta  _x000D_
Odvodní část:  _x000D_
- pružná manžeta    _x000D_
- kapsový filtr    _x000D_
- Rotační výměník ZZT    _x000D_
- odvodní ventilátor s volným oběžným kolem a EC motorem      _x000D_
- uzavírací žaluziová klapka těsná a pružná manžeta</t>
  </si>
  <si>
    <t>1.04.1</t>
  </si>
  <si>
    <t>Protipožární klapka včetně servopohonu instalace dle montážních předpisů výrobce ovládání servopohon 230 V s termoelektrickým spouštěcím čidlem + dva koncové spínače 400x355</t>
  </si>
  <si>
    <t>1.04.2</t>
  </si>
  <si>
    <t>Protipožární klapka včetně servopohonu instalace dle montážních předpisů výrobce ovládání servopohon 230 V s termoelektrickým spouštěcím čidlem + dva koncové spínače 400x315</t>
  </si>
  <si>
    <t>1.05.1</t>
  </si>
  <si>
    <t>Regulátor konstantního průtoku vzduchu, 2 polohy - Vmin/Vmax, sevopohon 230 V, délka potrubí před regulátorem min. 2xD Qv = 650/335 m3/h, pr.200</t>
  </si>
  <si>
    <t>1.05.2</t>
  </si>
  <si>
    <t>1.05.3</t>
  </si>
  <si>
    <t>Regulátor konstantního průtoku vzduchu, 2 polohy - Vmin/Vmax, sevopohon 230 V, délka potrubí před regulátorem min. 2xD Qv = 450/227 m3/h, pr.160</t>
  </si>
  <si>
    <t>1.05.4</t>
  </si>
  <si>
    <t>Regulátor konstantního průtoku vzduchu, 2 polohy - Vmin/Vmax, sevopohon 230 V, délka potrubí před regulátorem min. 2xD Qv = 400/227 m3/h, pr.160</t>
  </si>
  <si>
    <t>1.05.5</t>
  </si>
  <si>
    <t>Regulátor konstantního průtoku vzduchu, 2 polohy - Vmin/Vmax, sevopohon 230 V, délka potrubí před regulátorem min. 2xD Qv = 200/79 m3/h, pr.100</t>
  </si>
  <si>
    <t>1.05.6</t>
  </si>
  <si>
    <t>Regulátor konstantního průtoku vzduchu, 2 polohy - Vmin/Vmax, sevopohon 230 V, délka potrubí před regulátorem min. 2xD Qv = 180/79 m3/h, pr.100</t>
  </si>
  <si>
    <t>Vířivý anemostat velikost 600 pro přívod/odvod vzduchu čelní deska čtvercová, včetně čtvercového plenum boxu, připojovací hrdlo vertikální, přívod Qv = 325 m3/h, připojení pr. 200</t>
  </si>
  <si>
    <t>Vířivý anemostat velikost 600 pro přívod/odvod vzduchu čelní deska čtvercová, včetně čtvercového plenum boxu, připojovací hrdlo vertikální, přívod Qv = 225 m3/h, připojení pr. 200</t>
  </si>
  <si>
    <t>1.07.3</t>
  </si>
  <si>
    <t>Vířivý anemostat velikost 600 pro přívod/odvod vzduchu čelní deska čtvercová, včetně čtvercového plenum boxu, připojovací hrdlo vertikální, přívod Qv = 200 m3/h, připojení pr. 200</t>
  </si>
  <si>
    <t>1.07.4</t>
  </si>
  <si>
    <t>Vířivý anemostat velikost 600 pro přívod/odvod vzduchu čelní deska čtvercová, včetně čtvercového plenum boxu, připojovací hrdlo vertikální, přívod Qv = 600 m3/h, připojení pr. 250</t>
  </si>
  <si>
    <t>1.07.5</t>
  </si>
  <si>
    <t>Vířivý anemostat velikost 600 pro přívod/odvod vzduchu čelní deska čtvercová, včetně čtvercového plenum boxu, připojovací hrdlo vertikální, přívod Qv = 400 m3/h, připojení pr. 200</t>
  </si>
  <si>
    <t>1.07.6</t>
  </si>
  <si>
    <t>Vířivý anemostat velikost 600 pro přívod/odvod vzduchu čelní deska čtvercová, včetně čtvercového plenum boxu, připojovací hrdlo vertikální, přívod Qv = 180 m3/h, připojení pr. 200</t>
  </si>
  <si>
    <t>Protidešťová žaluzie na potrubí, provední oc. Plech + ral dle barvy střechy PZZN 900x400, Fč = 0,27 m2</t>
  </si>
  <si>
    <t>1.08.2</t>
  </si>
  <si>
    <t>Protidešťová žaluzie na potrubí, provední oc. Plech + ral dle barvy střechy PZZN 400x710, Fč = 0,21 m2</t>
  </si>
  <si>
    <t>Tlumič hluku kulisový, kulisy 100mm, 400x600, l=1000mm, 2xkulisa 100x600</t>
  </si>
  <si>
    <t>1.10.2</t>
  </si>
  <si>
    <t>Tlumič hluku kulisový, kulisy 100mm, 600x400, l=1000mm, 3xkulisa 100x400</t>
  </si>
  <si>
    <t>1.10.3</t>
  </si>
  <si>
    <t>Tlumič hluku kulisový, kulisy 100mm, 600x400, l=700mm, 3xkulisa 100x400</t>
  </si>
  <si>
    <t>1.10.4</t>
  </si>
  <si>
    <t>Tlumič hluku kulisový, kulisy 100mm, 630x315, l=1000mm, 3xkulisa 100x315</t>
  </si>
  <si>
    <t>1.10.5</t>
  </si>
  <si>
    <t>Tlumič hluku pro kruhové potrubí, pr.250, l = 900 mm</t>
  </si>
  <si>
    <t>1.10.6</t>
  </si>
  <si>
    <t>Tlumič hluku pro kruhové potrubí, pr.200, l = 900 mm</t>
  </si>
  <si>
    <t>1.10.7</t>
  </si>
  <si>
    <t>Tlumič hluku pro kruhové potrubí, pr.160, l = 900 mm</t>
  </si>
  <si>
    <t>1.10.8</t>
  </si>
  <si>
    <t>Tlumič hluku pro kruhové potrubí, pr.160, l = 600 mm</t>
  </si>
  <si>
    <t>Potrubí kruhové ohebné s útlumem hluku pr.160</t>
  </si>
  <si>
    <t>Potrubí kruhové ohebné s útlumem hluku pr.200</t>
  </si>
  <si>
    <t>1.15.3</t>
  </si>
  <si>
    <t>Potrubí kruhové ohebné s útlumem hluku pr.250</t>
  </si>
  <si>
    <t>Potrubí kruhové spirálně vinuté; včetně závěsů, montážního materiálu a požárních ucpávek pro dotěsnění prostupů pr. 100</t>
  </si>
  <si>
    <t>Potrubí kruhové spirálně vinuté; včetně závěsů, montážního materiálu a požárních ucpávek pro dotěsnění prostupů pr. 160</t>
  </si>
  <si>
    <t>Potrubí kruhové spirálně vinuté; včetně závěsů, montážního materiálu a požárních ucpávek pro dotěsnění prostupů pr. 200</t>
  </si>
  <si>
    <t>Potrubí kruhové spirálně vinuté; včetně závěsů, montážního materiálu a požárních ucpávek pro dotěsnění prostupů pr. 250</t>
  </si>
  <si>
    <t>1.17</t>
  </si>
  <si>
    <t>Čtyřhranné potrubí z ocel. pozink. plechu spojovaného přírubami , včetně závěsů, spojovacího materiálu a požárních ucpávek pro dotěsnění prostupů</t>
  </si>
  <si>
    <t>1.18</t>
  </si>
  <si>
    <t>Tepelná izolace vnitřní, tl. 40 mm - přívod a odvod v krovu</t>
  </si>
  <si>
    <t>Tepelná izolace parotěsná, tl. 25 mm - nasávací potrubí pro jednotku</t>
  </si>
  <si>
    <t>1.20</t>
  </si>
  <si>
    <t>Požárně odolné vzduchotechnické potrubí s požární odolností do EI 30, pro instalaci ve vodorovném i svislém směru, včetně závěsů, spojovacího materiálu</t>
  </si>
  <si>
    <t>1.21</t>
  </si>
  <si>
    <t>Protihluková izolace (potrubí od jednotky, včetně tlumičů)</t>
  </si>
  <si>
    <t>VZT02.1</t>
  </si>
  <si>
    <t>Chlazení učeben a studovny 4.NP</t>
  </si>
  <si>
    <t>2.1.03.1</t>
  </si>
  <si>
    <t>VRF systém Multi V - tepelné čerpadlo/rekuperace tepla: Venkovní kondenzační jednotka - jednobloková sestava Qch = 44,8 kW, Qt = 44,8 kW včetně propojovacího potrubí, chladivo R 410A technické parametry viz tabulka zařízení vč. příslušenství (rozbočky..)Pružné uložení  jednotky na střechu</t>
  </si>
  <si>
    <t>2.1.03.2</t>
  </si>
  <si>
    <t>Vnitřní jednotka pro chlazení kazetová 4cestná vel.570x570, typ: Qch = 6 kW</t>
  </si>
  <si>
    <t>2.1.03.3</t>
  </si>
  <si>
    <t>Vnitřní jednotka pro chlazení kazetová 4cestná vel.570x570, typ: Qch = 5,6 kW</t>
  </si>
  <si>
    <t>2.1.03.3.1</t>
  </si>
  <si>
    <t>Iinfraovladač</t>
  </si>
  <si>
    <t>2.1.25</t>
  </si>
  <si>
    <t>VZT02.2</t>
  </si>
  <si>
    <t>Chlazení a vytápění kabinetů a sborovny 2.NP</t>
  </si>
  <si>
    <t>2.2.03.1</t>
  </si>
  <si>
    <t>VRF systém Multi V- tepelné čerpadlo/rekuperace tepla: Venkovní kondenzační jednotka - jednobloková sestava Qch = 22,4 kW, Qt = 22,4 kW včetně propojovacího potrubí, chladivo R 410A technické parametry viz tabulka zařízení vč. příslušenství (rozbočky...)Pružné uložení  jednotky na střechu</t>
  </si>
  <si>
    <t>2.2.03.2</t>
  </si>
  <si>
    <t>Vnitřní jednotka pro chlazení a vytápění kazetová 4cestná vel.570x570, typ: Qch = 4,5 kW, Qt = 5 kW</t>
  </si>
  <si>
    <t>2.2.03.3</t>
  </si>
  <si>
    <t>Vnitřní jednotka pro chlazení a vytápění kazetová jednotka 1cestná, Qch = 2,2 kW, Qt = 2,5 kW</t>
  </si>
  <si>
    <t>2.2.03.4</t>
  </si>
  <si>
    <t>Vnitřní jednotka pro chlazení a vytápění kazetová jednotka 1cestná, Qch = 3,6 kW, Qt = 4 kW</t>
  </si>
  <si>
    <t>2.2.03.5</t>
  </si>
  <si>
    <t>2.2.25</t>
  </si>
  <si>
    <t>VZT03</t>
  </si>
  <si>
    <t>Odsávání sociálních zázemí a úklidu ve 4.NP</t>
  </si>
  <si>
    <t>3.01.1</t>
  </si>
  <si>
    <t>Radiální ventilátor pro kruhové potrubí, Qv=345 m3/h, technické parametry viz tabulka zařízení vč. příslušenství pr. 200</t>
  </si>
  <si>
    <t>3.01.1.1</t>
  </si>
  <si>
    <t>rychloupínací spona pr. 200</t>
  </si>
  <si>
    <t>3.01.2</t>
  </si>
  <si>
    <t>Radiální ventilátor pro kruhové potrubí, Qv=240 m3/h, technické parametry viz tabulka zařízení vč. příslušenství pr. 160</t>
  </si>
  <si>
    <t>3.01.2.1</t>
  </si>
  <si>
    <t>rychloupínací spona pr. 160</t>
  </si>
  <si>
    <t>3.01.3</t>
  </si>
  <si>
    <t>Radiální ventilátor pro kruhové potrubí, Qv=50 m3/h, technické parametry viz tabulka zařízení vč. příslušenství pr. 125</t>
  </si>
  <si>
    <t>3.01.3.1</t>
  </si>
  <si>
    <t>rychloupínací spona pr. 125</t>
  </si>
  <si>
    <t>3.06.1</t>
  </si>
  <si>
    <t>Zpětná klapka pro kruhové potrubí pr. 125</t>
  </si>
  <si>
    <t>3.06.2</t>
  </si>
  <si>
    <t>Zpětná klapka pro kruhové potrubí pr. 160</t>
  </si>
  <si>
    <t>3.06.3</t>
  </si>
  <si>
    <t>Zpětná klapka pro kruhové potrubí pr. 200</t>
  </si>
  <si>
    <t>3.07</t>
  </si>
  <si>
    <t>Talířový ventil kovový odvodní pr. 125</t>
  </si>
  <si>
    <t>3.08.1</t>
  </si>
  <si>
    <t>Protidešťová stříška pr. 125</t>
  </si>
  <si>
    <t>3.08.2</t>
  </si>
  <si>
    <t>Protidešťová stříška pr. 160</t>
  </si>
  <si>
    <t>3.08.3</t>
  </si>
  <si>
    <t>Protidešťová stříška pr. 200</t>
  </si>
  <si>
    <t>3.10.1</t>
  </si>
  <si>
    <t>Tlumič hluku kruhový, pr. 125, l=900 mm</t>
  </si>
  <si>
    <t>3.10.2</t>
  </si>
  <si>
    <t>Tlumič hluku kruhový, pr. 160, l=900 mm</t>
  </si>
  <si>
    <t>3.10.3</t>
  </si>
  <si>
    <t>3.15</t>
  </si>
  <si>
    <t>Potrubí kruhové ohebné s útlumem hluku pr. 125</t>
  </si>
  <si>
    <t>3.16.1</t>
  </si>
  <si>
    <t>Potrubí kruhové spirálně vinuté; včetně závěsů, montážního materiálu a požárních ucpávek pro dotěsnění prostupů, 30% tvarovek pr. 125</t>
  </si>
  <si>
    <t>3.16.2</t>
  </si>
  <si>
    <t>Potrubí kruhové spirálně vinuté; včetně závěsů, montážního materiálu a požárních ucpávek pro dotěsnění prostupů, 30% tvarovek pr. 140</t>
  </si>
  <si>
    <t>3.16.3</t>
  </si>
  <si>
    <t>Potrubí kruhové spirálně vinuté; včetně závěsů, montážního materiálu a požárních ucpávek pro dotěsnění prostupů, 30% tvarovek pr. 160</t>
  </si>
  <si>
    <t>3.16.4</t>
  </si>
  <si>
    <t>Potrubí kruhové spirálně vinuté; včetně závěsů, montážního materiálu a požárních ucpávek pro dotěsnění prostupů, 30% tvarovek pr. 200</t>
  </si>
  <si>
    <t>3.19</t>
  </si>
  <si>
    <t>Tepelná izolace parotěsná tl. 25 mm, (izolace potrubí od prostupu do venk. prostoru)</t>
  </si>
  <si>
    <t>3.25</t>
  </si>
  <si>
    <t>VZT04</t>
  </si>
  <si>
    <t>Odsávání čajové kuchyňky sborovny a denní místnosti</t>
  </si>
  <si>
    <t>4.01.1</t>
  </si>
  <si>
    <t>Radiální ventilátor pro kruhové potrubí, Qv=250 m3/h, technické parametry viz tabulka zařízení vč. příslušenství pr. 160</t>
  </si>
  <si>
    <t>4.01.1.1</t>
  </si>
  <si>
    <t>4.01.2</t>
  </si>
  <si>
    <t>4.01.2.1</t>
  </si>
  <si>
    <t>4.06</t>
  </si>
  <si>
    <t>4.07</t>
  </si>
  <si>
    <t>Talířový ventil kovový odvodní, pr. 200</t>
  </si>
  <si>
    <t>4.08</t>
  </si>
  <si>
    <t>4.10</t>
  </si>
  <si>
    <t>Tlumič hluku kruhový pr. 160, l=900 mm</t>
  </si>
  <si>
    <t>4.16.1</t>
  </si>
  <si>
    <t>4.16.2</t>
  </si>
  <si>
    <t>4.19</t>
  </si>
  <si>
    <t>4.25</t>
  </si>
  <si>
    <t>VZT05</t>
  </si>
  <si>
    <t xml:space="preserve"> Výměna stávající VZT jednotky pro kuchyň</t>
  </si>
  <si>
    <t>5.01</t>
  </si>
  <si>
    <t>Větrací vnitřní jednotka s rekuperací, deskový výměník s obtokem filtrace přív: kapsový - Iso ePM1-50%, filtrace odv: kovový- Iso Coarse 35% / kapsový - Iso ePM10-50% ventilátory s EC motory, vodní ohřívač Qv = ± 10 000 m3/h, Qt =40 kW Pel. = 5 / 5 kW, I= 8 A / 8 A, U= 400V/50HZ,  ∆p=400 Pa/500 Pa (přívod/odtah), pružné manžety, uzavírací klapky SM Místní montáž Pružné uložení VZT jednotky na rýhovanou gumu</t>
  </si>
  <si>
    <t>Poznámka k položce:_x000D_
Složení VZT jednotky:  _x000D_
Přívodní část:   _x000D_
- Pružná manžeta, uzavírací žaluziová klapka těsná,    _x000D_
- vzduchový filtr kapsový    _x000D_
- přívodní část deskového výměníku ZZT s interním obchozem     _x000D_
- přívodní ventilátor s volným oběžným kolem a EC motorem    _x000D_
- Teplovodní výměník     _x000D_
- pružná manžeta  _x000D_
Odvodní část:  _x000D_
- pružná manžeta    _x000D_
- kovový filtr (tukový)    _x000D_
- kapsový filtr     _x000D_
- odvodní ventilátor s volným oběžným kolem a EC motorem     _x000D_
- Deskový výměník ZZT   _x000D_
- volná komora     _x000D_
- uzavírací žaluziová klapka těsná a pružná manžeta.</t>
  </si>
  <si>
    <t>5.10.1</t>
  </si>
  <si>
    <t>Tlumič hluku kulisový, kulisy 100mm, 1400x500, l=1000mm, 7xkulisa 100x500</t>
  </si>
  <si>
    <t>5.10.2</t>
  </si>
  <si>
    <t>Tlumič hluku kulisový, kulisy 100mm, 800x1000, l=1500mm, 4xkulisa 100x1000</t>
  </si>
  <si>
    <t>5.17</t>
  </si>
  <si>
    <t>Čtyřhranné potrubí z ocel. pozink. plechu spojovaného přírubami, včetně závěsů, spojovacího materiálu a požárních ucpávek pro dotěsnění prostupů</t>
  </si>
  <si>
    <t>5.19</t>
  </si>
  <si>
    <t>Tepelná izolace parotěsná tl. 25 mm (nasávací potrubí pro jednotku)</t>
  </si>
  <si>
    <t>5.21</t>
  </si>
  <si>
    <t>5.25</t>
  </si>
  <si>
    <t>VZT06</t>
  </si>
  <si>
    <t>Chlazení technické místnosti 4.NP</t>
  </si>
  <si>
    <t>6.03.1</t>
  </si>
  <si>
    <t>Split systém - komerční klimatizace (CAC) standard invertor: Venkovní kondenzační jednotka, Qch =8,0 kW, včetně propojovacího potrubí, chladivo R 32, technické parametry viz tabulka zařízení, vč. Příslušenství, Pružné uložení  jednotky na střechu</t>
  </si>
  <si>
    <t>6.03.2</t>
  </si>
  <si>
    <t>Vnitřní jednotka pro chlazení, kazetová 4cestná s dvojitou lamelou vel. 840x840 vč. Kabelového ovladače</t>
  </si>
  <si>
    <t>6.25</t>
  </si>
  <si>
    <t>VZT07</t>
  </si>
  <si>
    <t>Odsávání sociálních zázemí 1.PP-3.NP</t>
  </si>
  <si>
    <t>7.01.1-4</t>
  </si>
  <si>
    <t>Radiální nástěnný ventilátor, Qv=80 m3/h, se zpětnou klapkou na výfuku. technické parametry viz tabulka zařízení Rozměry 265x265x120mm vč. Příslušenství</t>
  </si>
  <si>
    <t>7.01.5-8</t>
  </si>
  <si>
    <t>rychloupínací spona pr. 100</t>
  </si>
  <si>
    <t>7.08</t>
  </si>
  <si>
    <t>Protidešťová žaluzie, materiál pozinkovaný plech + RAL dle barvy fasády, pr. 100</t>
  </si>
  <si>
    <t>7.16</t>
  </si>
  <si>
    <t>Potrubí kruhové spirálně vinuté; včetně závěsů, montážního materiálu a požárních ucpávek pro dotěsnění prostupů, 30% tvarovek, pr. 100</t>
  </si>
  <si>
    <t>7.25</t>
  </si>
  <si>
    <t>VZT08</t>
  </si>
  <si>
    <t xml:space="preserve">Větrání ústředny domovního rozhlasu </t>
  </si>
  <si>
    <t>8.01.1</t>
  </si>
  <si>
    <t>Radiální ventilátor pro kruhové potrubí, Qv=550 m3/h 150Pa, s EC Motorem , technické parametry viz tabulka zařízení vč. Krycí mřížka - pletivo, vč. Příslušenství, pr. 200</t>
  </si>
  <si>
    <t>8.01.2</t>
  </si>
  <si>
    <t>rychloupínací spona, pr- 200</t>
  </si>
  <si>
    <t>8.04.1</t>
  </si>
  <si>
    <t>Požární klapka vícelistová s možností napojení na hranaté potrubí 400x375 vč. Ochranné mřížky.  instalace dle montážních předpisů výrobce ovládání termické, ruční . + koncový spínač</t>
  </si>
  <si>
    <t>8.04.2</t>
  </si>
  <si>
    <t>Požární klapka vícelistová 400x375 vč. Ochranné mřížky.  instalace dle montážních předpisů výrobce ovládání termické, ruční . + koncový spínač</t>
  </si>
  <si>
    <t>8.10</t>
  </si>
  <si>
    <t>Tlumič hluku kruhový- zahnutý 90°, pr 200</t>
  </si>
  <si>
    <t>8.15</t>
  </si>
  <si>
    <t>8.17</t>
  </si>
  <si>
    <t>8.25</t>
  </si>
  <si>
    <t>N.11</t>
  </si>
  <si>
    <t>N.11.1</t>
  </si>
  <si>
    <t>Demontáž a ekologická likvidace stávající VZT jednotky a potrubí VZT ve strojovně VZT (gastroprovoz)</t>
  </si>
  <si>
    <t>SO 02.4.4. - MaR</t>
  </si>
  <si>
    <t>Z1 - Zařízení č.1 - větrání tříd ve 4.NP</t>
  </si>
  <si>
    <t>Z5 - Zařízení č.5 - větrání kuchyně</t>
  </si>
  <si>
    <t>Z8 - Zařízení č.8 - Větrání ústředny domovního rozhlasu</t>
  </si>
  <si>
    <t>UT1 - Okruh ÚT - VZT jednotky</t>
  </si>
  <si>
    <t>UT2 - Okruh ÚT - Učebny 4.NP</t>
  </si>
  <si>
    <t>RA1 - Rozvaděč RA1</t>
  </si>
  <si>
    <t>RA2 - Rozvaděč RA2</t>
  </si>
  <si>
    <t>RA3 - Rozvaděč RA3</t>
  </si>
  <si>
    <t>RT1 - Stávající rozvaděč v kotelně RT1</t>
  </si>
  <si>
    <t>EM - Elektroinstalační materiál</t>
  </si>
  <si>
    <t>K - Kabely</t>
  </si>
  <si>
    <t>S - Služby</t>
  </si>
  <si>
    <t>Z1</t>
  </si>
  <si>
    <t>Zařízení č.1 - větrání tříd ve 4.NP</t>
  </si>
  <si>
    <t>VZT1.1 RVZT1</t>
  </si>
  <si>
    <t>PŘIPOJENÍ - VZT jednotka, zabudovaný řídicí systém včetně teplotních čidel, Modbus komunikace a vestavěný WEB server, vodní ohřev, napájení: 3x400V, napájení zajistí profese elektroinstalace</t>
  </si>
  <si>
    <t>Poznámka k položce:_x000D_
dodávka VZT</t>
  </si>
  <si>
    <t>Y1.1      Y1.2</t>
  </si>
  <si>
    <t>MONTÁŽ + PŘIPOJENÍ - Servopohon klapky s hav. funkcí, napájení 24V, ovládání otevř./zavř.</t>
  </si>
  <si>
    <t>Č1.1</t>
  </si>
  <si>
    <t>PŘIPOJENÍ - Čerpadlo vodního ohřevu, napájení 230V</t>
  </si>
  <si>
    <t>Poznámka k položce:_x000D_
dodávka ÚT</t>
  </si>
  <si>
    <t>Y1.3</t>
  </si>
  <si>
    <t>Dvoucestný tlakově nezávislý ventil, DN a průtok dle požadavků jednotky</t>
  </si>
  <si>
    <t>Y1.3.1</t>
  </si>
  <si>
    <t>MONTÁŽ + PŘIPOJENÍ - Servopohon ventilu, napájení 24V, ovládání 0-10V, zapojení do regulace VZT jednotky</t>
  </si>
  <si>
    <t>PK1.1    PK1.2</t>
  </si>
  <si>
    <t>PŘIPOJENÍ - Požární klapka se servopohonem a s koncovým spínačem včetně termoelektrického spouštěcího čidla, napájení 230V</t>
  </si>
  <si>
    <t>DK1.1 DK1.2</t>
  </si>
  <si>
    <t>DODÁVKA + MONTÁŽ + PŘIPOJENÍ - Detektor kouře do VZT potrubí IP54 včetně Venturiho trubic</t>
  </si>
  <si>
    <t>DK1.1 DK1.2.1</t>
  </si>
  <si>
    <t>DODÁVKA + MONTÁŽ + PŘIPOJENÍ - Zdroj pro detektor kouře,12VDC/ max.50mA</t>
  </si>
  <si>
    <t>OVL1.1a</t>
  </si>
  <si>
    <t>MONTÁŽ + PŘIPOJENÍ - Ovladač VZT jednotky, umístění na omítku</t>
  </si>
  <si>
    <t>RP1.01 RP1.02 RP1.03</t>
  </si>
  <si>
    <t>PŘIPOJENÍ - Regulátor konstantního průtoku vzduchu se servopohonem na 230V - Přívod</t>
  </si>
  <si>
    <t>RO1.01 RO1.02 RO1.03</t>
  </si>
  <si>
    <t>PŘIPOJENÍ - Regulátor konstantního průtoku vzduchu se servopohonem na 230V - odtah</t>
  </si>
  <si>
    <t>OVL1.1 OVL1.2 OVL1.3</t>
  </si>
  <si>
    <t>DODÁVKA + MONTÁŽ + PŘIPOJENÍ - Ovladací skříň pro regulátory konstantního průtoku v plastové krabici o rozměrech 100x100x50, v sestavě:Ovladač MIN/MAX vzduchu - ovládací hlavice otočná, 2 pev. polohy - černá, štítek</t>
  </si>
  <si>
    <t>Z5</t>
  </si>
  <si>
    <t>Zařízení č.5 - větrání kuchyně</t>
  </si>
  <si>
    <t>VZT5</t>
  </si>
  <si>
    <t>ODPOJENÍ - Kompletní demontáž periferií (přístrojů MaR) z původní VZT jednotky bez rekuperace, kontrola funkčnosti stávajících prvků MaR</t>
  </si>
  <si>
    <t>Poznámka k položce:_x000D_
stávající</t>
  </si>
  <si>
    <t>VZT5.1</t>
  </si>
  <si>
    <t>MONTÁŽ + PŘIPOJENÍ - Nová VZT jednotka s deskovým rekuperátorem, vodní ohřev, napájení:3x400V</t>
  </si>
  <si>
    <t>T5.1       T5.2</t>
  </si>
  <si>
    <t>MONTÁŽ + PŘIPOJENÍ - Snímač teploty v provedení do VZT potrubí, Ni1000, délka 180 mm</t>
  </si>
  <si>
    <t>T5.5</t>
  </si>
  <si>
    <t>MONTÁŽ + PŘIPOJENÍ - Snímač teploty příložný, Ni1000</t>
  </si>
  <si>
    <t>Y5.1    Y5.2</t>
  </si>
  <si>
    <t>MONTÁŽ + PŘIPOJENÍ - Servopohon klapky s hav. funkcí, napájení 230V, ovládání otevř./zavř.</t>
  </si>
  <si>
    <t>DP5.1   DP5.2   DP5.</t>
  </si>
  <si>
    <t>MONTÁŽ + PŘIPOJENÍ - Spínač tlakové diference, 50-500Pa, vč. příslušenství</t>
  </si>
  <si>
    <t>ST5.1</t>
  </si>
  <si>
    <t>MONTÁŽ + PŘIPOJENÍ - Protimrazový termostat, vč. kapiláry</t>
  </si>
  <si>
    <t>SA5.1</t>
  </si>
  <si>
    <t>MONTÁŽ + PŘIPOJENÍ - Prostorový ovladač - vypínač, signálka, korekce teploty</t>
  </si>
  <si>
    <t>T5.4     T5.3</t>
  </si>
  <si>
    <t>DODÁVKA + MONTÁŽ + PŘIPOJENÍ - Snímač teploty v provedení do VZT potrubí včetně příruby, Ni1000, délka 180 mm</t>
  </si>
  <si>
    <t>Y5.3</t>
  </si>
  <si>
    <t>DODÁVKA + MONTÁŽ + PŘIPOJENÍ - Servopohon klapky rekuperace, napájení 24V, ovládání 0-10V</t>
  </si>
  <si>
    <t>Y5.4</t>
  </si>
  <si>
    <t>Y5.4.1</t>
  </si>
  <si>
    <t>MONTÁŽ + PŘIPOJENÍ - Servopohon ventilu, napájení 24V, ovládání 0-10V</t>
  </si>
  <si>
    <t>Č5.1</t>
  </si>
  <si>
    <t>DP5.4</t>
  </si>
  <si>
    <t>DODÁVKA + MONTÁŽ + PŘIPOJENÍ - Spínač tlakové diference, 50-500Pa, vč. příslušenství</t>
  </si>
  <si>
    <t>M5.1</t>
  </si>
  <si>
    <t>PŘIPOJENÍ - Ventilátor přívod, EC motor, napájení 400V/5kW</t>
  </si>
  <si>
    <t>M5.2</t>
  </si>
  <si>
    <t>PŘIPOJENÍ - Ventilátor odtah, EC motor, napájení 400V/5kW</t>
  </si>
  <si>
    <t>Z8</t>
  </si>
  <si>
    <t>Zařízení č.8 - Větrání ústředny domovního rozhlasu</t>
  </si>
  <si>
    <t>M8.1</t>
  </si>
  <si>
    <t>MONTÁŽ + PŘIPOJENÍ - Ventilátor odtah, EC motor, napájení 230V/73W/0,6A</t>
  </si>
  <si>
    <t>OVL8.1</t>
  </si>
  <si>
    <t>DODÁVKA + MONTÁŽ + PŘIPOJENÍ - Regulátor prostorové teploty pro jednoduchá zařízení. Kompaktní provedení. S řídícími výstupy 0-10V, napájení 24V</t>
  </si>
  <si>
    <t>UT1</t>
  </si>
  <si>
    <t>Okruh ÚT - VZT jednotky</t>
  </si>
  <si>
    <t>Č6.1</t>
  </si>
  <si>
    <t>PŘIPOJENÍ - Oběhové čerpadlo, napájení 230V/500W</t>
  </si>
  <si>
    <t>UT2</t>
  </si>
  <si>
    <t>Okruh ÚT - Učebny 4.NP</t>
  </si>
  <si>
    <t>Č7.1</t>
  </si>
  <si>
    <t>PŘIPOJENÍ - Oběhové čerpadlo, napájení 230V/360W</t>
  </si>
  <si>
    <t>T7.1</t>
  </si>
  <si>
    <t>DODÁVKA + MONTÁŽ + PŘIPOJENÍ - Snímač teploty příložný, Ni1000</t>
  </si>
  <si>
    <t>Y7.1</t>
  </si>
  <si>
    <t>Třícestný regulační ventil včetně šroubení, montáž provede profese ÚT</t>
  </si>
  <si>
    <t>Y7.1.1</t>
  </si>
  <si>
    <t>MONTÁŽ + PŘIPOJENÍ - Servopohon ventilu, napájení 24V, ovládání 0-10V, včetně montážního příslušenství</t>
  </si>
  <si>
    <t>RA1</t>
  </si>
  <si>
    <t>Rozvaděč RA1</t>
  </si>
  <si>
    <t>Pol407</t>
  </si>
  <si>
    <t>DODÁVKA + MONTÁŽ + PŘIPOJENÍ - Stávající rozvaděč, doplnění nových periferií - jističe, svorky, pojistky, dráty, štítky atd.</t>
  </si>
  <si>
    <t>Pol408</t>
  </si>
  <si>
    <t>Stávající řídící systém Micropel MPC402 EF</t>
  </si>
  <si>
    <t>Pol409</t>
  </si>
  <si>
    <t>DODÁVKA + MONTÁŽ + PŘIPOJENÍ - Rozšiřující modul, 8xDI, 8xDO</t>
  </si>
  <si>
    <t>Pol337</t>
  </si>
  <si>
    <t>Komunikační modul pro webserver s konektorem Ethernet</t>
  </si>
  <si>
    <t>Pol409.1</t>
  </si>
  <si>
    <t>DODÁVKA + MONTÁŽ + PŘIPOJENÍ - Vývod pro EC motor ventilátoru, 5kW/400V, v sestavě: jistič 16A/3CB, montážní příslušenství</t>
  </si>
  <si>
    <t>Pol409.2</t>
  </si>
  <si>
    <t>DODÁVKA + MONTÁŽ + PŘIPOJENÍ - doplnění dalšího příslušenství rozvaděče: bezpečnostní trafo 230V/24V/100VA, napěťový zdroj 24V DC/4A, pomocná relé, jističe, svorky, pojistkové svorky, kabelové průchodky, DIN lišta, lano, atd.</t>
  </si>
  <si>
    <t>Pol410</t>
  </si>
  <si>
    <t>MONTÁŽ + PŘIPOJENÍ - Úprava rozvaděče</t>
  </si>
  <si>
    <t>RA2</t>
  </si>
  <si>
    <t>Rozvaděč RA2</t>
  </si>
  <si>
    <t>Pol411</t>
  </si>
  <si>
    <t>DODÁVKA + MONTÁŽ + PŘIPOJENÍ - plastová skříň rozměry (VxŠxH): 256x319x144 mm, IP54, 12modulů, včetně vnitřní výbavy: hlavní vypínač 16A/230V, napájení zajistí profese elektroinstalace</t>
  </si>
  <si>
    <t>Pol411.1</t>
  </si>
  <si>
    <t>DODÁVKA + MONTÁŽ + PŘIPOJENÍ - Vývod pro napájení CAV regulátorů průtoku vzduchu 230V, v sestavě: jistič 6A/1B, montážní příslušenství</t>
  </si>
  <si>
    <t>RA3</t>
  </si>
  <si>
    <t>Rozvaděč RA3</t>
  </si>
  <si>
    <t>Pol411.2</t>
  </si>
  <si>
    <t>DODÁVKA + MONTÁŽ + PŘIPOJENÍ - plastová skříň rozměry (VxŠxH): 256x319x144 mm, IP54, 12modulů, včetně vnitřní výbavy: hlavní vypínač 6A/230V, napájení zajistí profese elektroinstalace</t>
  </si>
  <si>
    <t>Pol411.3</t>
  </si>
  <si>
    <t>DODÁVKA + MONTÁŽ + PŘIPOJENÍ - Bezpečnostní transformátor 230V/24V, 50Hz, 24VA na DIN lištu</t>
  </si>
  <si>
    <t>Pol411.4</t>
  </si>
  <si>
    <t>DODÁVKA + MONTÁŽ + PŘIPOJENÍ - Vývod pro napájení EC ventilátoru, 230V, v sestavě: jistič 4A/1B, montážní příslušenství</t>
  </si>
  <si>
    <t>RT1</t>
  </si>
  <si>
    <t>Stávající rozvaděč v kotelně RT1</t>
  </si>
  <si>
    <t>Pol412</t>
  </si>
  <si>
    <t>DODÁVKA + MONTÁŽ + PŘIPOJENÍ - Stávající rozvaděč v kotelně RT1, doplnění nových periferií - jističe, stykače, ovladače, svorky, pojistky, dráty, štítky atd.</t>
  </si>
  <si>
    <t>Pol413</t>
  </si>
  <si>
    <t>Stávající řídící systém pro kotelnu a topné okruhy</t>
  </si>
  <si>
    <t>Pol414</t>
  </si>
  <si>
    <t>DODÁVKA + MONTÁŽ + PŘIPOJENÍ - Rozšiřující modul, 4xDI, 1xDO, 1xAI, 1xAO</t>
  </si>
  <si>
    <t>Pol338</t>
  </si>
  <si>
    <t>DODÁVKA + MONTÁŽ + PŘIPOJENÍ - doplnění dalšího příslušenství rozvaděče: bezpečnostní trafo 230V/24V/100VA, napěťový zdroj 24V DC/4A, 1x servisní zásuvka 230V/10A, pomocná relé, jističe, svorky, pojistkové svorky, kabelové průchodky, přepěťová ochrana III.st. DIN lišta, lano, atd.</t>
  </si>
  <si>
    <t>Pol339</t>
  </si>
  <si>
    <t>DODÁVKA + MONTÁŽ + PŘIPOJENÍ - Vývod pro elektronický motor čerpadla do 360W/230V, v sestavě: motorový spouštěč + jednotka pomocných kontaktů, stykač + jednotky pomocných kontaktů, ovladač A-0-R a signálka chodu na panelu, montážní příslušenství</t>
  </si>
  <si>
    <t>Pol340</t>
  </si>
  <si>
    <t>DODÁVKA + MONTÁŽ + PŘIPOJENÍ - Vývod pro elektronický motor čerpadla do 500W/230V, v sestavě: motorový spouštěč + jednotka pomocných kontaktů, stykač + jednotky pomocných kontaktů, ovladač A-0-R a signálka chodu na panelu, montážní příslušenství</t>
  </si>
  <si>
    <t>Pol411.8</t>
  </si>
  <si>
    <t>DODÁVKA + MONTÁŽ + PŘIPOJENÍ - Vývod pro ovládání stykačů 230V/50Hz, v sestavě: jistič 6A/1B, montážní příslušenství</t>
  </si>
  <si>
    <t>Pol411.9</t>
  </si>
  <si>
    <t>DODÁVKA + MONTÁŽ + PŘIPOJENÍ - Vývod pro část MaR v sestavě: jistič 10A/1B, montážní příslušenství</t>
  </si>
  <si>
    <t>Pol411.10</t>
  </si>
  <si>
    <t>DODÁVKA + MONTÁŽ + PŘIPOJENÍ -Vývod rezervní v sestavě: jistič 10A/1B, montážní příslušenství</t>
  </si>
  <si>
    <t>Pol411.11</t>
  </si>
  <si>
    <t>DODÁVKA + MONTÁŽ + PŘIPOJENÍ - Vývod pro ochranné pospojování /kotelna/ pr. 6 mm2 Cu</t>
  </si>
  <si>
    <t>EM</t>
  </si>
  <si>
    <t>Elektroinstalační materiál</t>
  </si>
  <si>
    <t>Pol415</t>
  </si>
  <si>
    <t>Drátěný žlab 50x50 vč. montážního příslušenství</t>
  </si>
  <si>
    <t>Pol416</t>
  </si>
  <si>
    <t>PVC trubka pevná DN25 vč. příchytek a spojek</t>
  </si>
  <si>
    <t>Pol417</t>
  </si>
  <si>
    <t>PVC trubka ohebná DN25 vč. příchytek</t>
  </si>
  <si>
    <t>Pol417a</t>
  </si>
  <si>
    <t>PVC lišta 40x20</t>
  </si>
  <si>
    <t>Pol418</t>
  </si>
  <si>
    <t>Elektroinstalační krabice</t>
  </si>
  <si>
    <t>Pol341</t>
  </si>
  <si>
    <t>Závěsné stropní háky pro kabely vč. příslušenství</t>
  </si>
  <si>
    <t>Pol420</t>
  </si>
  <si>
    <t>Kabelové štítky plastové s popisem kabelu včetně upevnění na kabel</t>
  </si>
  <si>
    <t>Pol421</t>
  </si>
  <si>
    <t>Protipožární kabelové ucpávky - dle PBŘ</t>
  </si>
  <si>
    <t>Pol422</t>
  </si>
  <si>
    <t>Montážní příslušenství (krabice, svorky, pásky, průchodky, šrouby atd.) - sada</t>
  </si>
  <si>
    <t>Pol423</t>
  </si>
  <si>
    <t>JYTY 2Dx1</t>
  </si>
  <si>
    <t>Pol424</t>
  </si>
  <si>
    <t>JYTY 4Dx1</t>
  </si>
  <si>
    <t>Pol425</t>
  </si>
  <si>
    <t>JY(St)Y 1x2x0,8</t>
  </si>
  <si>
    <t>Pol426</t>
  </si>
  <si>
    <t>JY(St)Y 2x2x0,8</t>
  </si>
  <si>
    <t>Pol427</t>
  </si>
  <si>
    <t>JY(St)Y 3x2x0,8</t>
  </si>
  <si>
    <t>Pol428</t>
  </si>
  <si>
    <t>CYKY 3Jx1,5</t>
  </si>
  <si>
    <t>Pol429</t>
  </si>
  <si>
    <t>CYKY 4Jx2,5</t>
  </si>
  <si>
    <t>Pol430</t>
  </si>
  <si>
    <t>CYKY 5Jx1,5</t>
  </si>
  <si>
    <t>Pol431</t>
  </si>
  <si>
    <t>J-H(St)H 1x2x0,8</t>
  </si>
  <si>
    <t>Pol432</t>
  </si>
  <si>
    <t>UTP CAT5e</t>
  </si>
  <si>
    <t>Pol433</t>
  </si>
  <si>
    <t>CYA6 žz</t>
  </si>
  <si>
    <t>S</t>
  </si>
  <si>
    <t>Služby</t>
  </si>
  <si>
    <t>Pol342</t>
  </si>
  <si>
    <t>Výchozí podklady pro zpracování dokumentace skutečného provedení</t>
  </si>
  <si>
    <t>Pol435</t>
  </si>
  <si>
    <t>Výrobní dokumentace rozvaděče (RA2, RA3)</t>
  </si>
  <si>
    <t>Pol436</t>
  </si>
  <si>
    <t>Úprava výrobní dokumentace rozvaděčů (RA1 a rozvaděč v kotelně RT1)</t>
  </si>
  <si>
    <t>Pol437</t>
  </si>
  <si>
    <t>Software - datové body regulátorů (cca 40 bodů)</t>
  </si>
  <si>
    <t>Pol343</t>
  </si>
  <si>
    <t>Sotfware - webový server VZT5.1-větrání kuchyně (signalizace všech poruch VZT jednotky, provozního stavu VZT jednotky, zašpinění filtrů ve VZT jednotce, zobrazení skuteč. teplot - přívod.,odtah., venkov.,odpad. vzduchu, zobrazení chodu ventilátorů přívod a odtah. Možnost nastavení týdenních časových programů pro VZT jednotku, požadované teploty přiváděného vzduchu VZT jednotky, množství vzduchu MIN-MAX pro VZT jednotkou, provozní přepínání režimů AUT-VYP-RUČ VZT jednotky</t>
  </si>
  <si>
    <t>Pol439</t>
  </si>
  <si>
    <t>Zprovoznění a regulace VZT jednotky</t>
  </si>
  <si>
    <t>Pol440</t>
  </si>
  <si>
    <t>Kontrola stávajících periferií a funkcí ŘS</t>
  </si>
  <si>
    <t>Pol441</t>
  </si>
  <si>
    <t>Demontážní práce, ekologická likvidace</t>
  </si>
  <si>
    <t>Pol344</t>
  </si>
  <si>
    <t>Pol345</t>
  </si>
  <si>
    <t>Výchozí revize el. zařízení</t>
  </si>
  <si>
    <t>Pol444</t>
  </si>
  <si>
    <t>Uvedení do provozu, zaregulování</t>
  </si>
  <si>
    <t>Pol445</t>
  </si>
  <si>
    <t>Komplexní zkoušky</t>
  </si>
  <si>
    <t>Pol446</t>
  </si>
  <si>
    <t>Stavební přípomoce</t>
  </si>
  <si>
    <t>Pol447</t>
  </si>
  <si>
    <t>Koordinace s ostatními profesemi</t>
  </si>
  <si>
    <t>Pol448</t>
  </si>
  <si>
    <t>Návody k obsluze</t>
  </si>
  <si>
    <t>Pol449</t>
  </si>
  <si>
    <t>Pol450</t>
  </si>
  <si>
    <t>SO 02.4.5. - ZTI</t>
  </si>
  <si>
    <t xml:space="preserve">    D5 - Odpadní potrubí</t>
  </si>
  <si>
    <t xml:space="preserve">    D6 - Zemní práce</t>
  </si>
  <si>
    <t>D7 - Vnitřní vodovod</t>
  </si>
  <si>
    <t xml:space="preserve">    D8 - Potrubí plast.- PPR-Typ3, PN 16 pro rozvody studené</t>
  </si>
  <si>
    <t xml:space="preserve">    D9 - Potrubí plast.- PPR-Typ3, PN 20 pro rozvody teplé a cirkulace</t>
  </si>
  <si>
    <t xml:space="preserve">    D9A - Požární vodovod</t>
  </si>
  <si>
    <t xml:space="preserve">    D10 - 725-ZAŘIZOVACÍ PŘEDMĚTY</t>
  </si>
  <si>
    <t xml:space="preserve">    D11 - Baterie</t>
  </si>
  <si>
    <t xml:space="preserve">    D12 - Demontáže</t>
  </si>
  <si>
    <t xml:space="preserve">    D13 - Přípomoce</t>
  </si>
  <si>
    <t>Pol131.1</t>
  </si>
  <si>
    <t>včetně tvarovek HTEM d75</t>
  </si>
  <si>
    <t>DN100 zavěšené na kluzných objímkách</t>
  </si>
  <si>
    <t>DN125 zavěšené na kluzných obímkách</t>
  </si>
  <si>
    <t>Pol164</t>
  </si>
  <si>
    <t>PVC DN110 - duální silnostěnná trubka a tvarovky, dvojité hrdlo, dvojité těsnění</t>
  </si>
  <si>
    <t>-211656038</t>
  </si>
  <si>
    <t>Odpadní potrubí</t>
  </si>
  <si>
    <t>Pol166</t>
  </si>
  <si>
    <t>Vodní ZU pro odvod kondenzátu d40</t>
  </si>
  <si>
    <t>Pol167</t>
  </si>
  <si>
    <t>Uložení pomocí jednotáhlových závěsů 2ks/m</t>
  </si>
  <si>
    <t>Pol168</t>
  </si>
  <si>
    <t>Jednotáhlové závěsy se standartní úpravou 0,5kg/m</t>
  </si>
  <si>
    <t>Pol169</t>
  </si>
  <si>
    <t>Napojení kondenzátu na stoupačky včetně sifonu a napojovací pružná hadice DN15 do délky 300 mm</t>
  </si>
  <si>
    <t>Pol170</t>
  </si>
  <si>
    <t>Ventilační hlavice DN100</t>
  </si>
  <si>
    <t>Pol171</t>
  </si>
  <si>
    <t>Protipožární ucpávky</t>
  </si>
  <si>
    <t>Pol173</t>
  </si>
  <si>
    <t>Ponorné čerpadlo 2,5kW</t>
  </si>
  <si>
    <t>Pol627</t>
  </si>
  <si>
    <t>Průzkum stávající kanalizace - kamerová prohlídka se záznamem a protokolem</t>
  </si>
  <si>
    <t>Pol628</t>
  </si>
  <si>
    <t>Napojení na stávající kanalizaci</t>
  </si>
  <si>
    <t>Pol629</t>
  </si>
  <si>
    <t>Napojení na stávající větrací potrubí DN65</t>
  </si>
  <si>
    <t>Pol175</t>
  </si>
  <si>
    <t>Přesun hmot pro kanalizaci</t>
  </si>
  <si>
    <t>132212111</t>
  </si>
  <si>
    <t>Hloubení rýh šířky do 800 mm ručně zapažených i nezapažených, s urovnáním dna do předepsaného profilu a spádu v hornině třídy těžitelnosti I skupiny 3 soudržných</t>
  </si>
  <si>
    <t>291769658</t>
  </si>
  <si>
    <t>"Výkop pro potrubí - průměrná hloubka 70 cm" 12,0*0,6*0,7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</si>
  <si>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</si>
  <si>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-2146147871</t>
  </si>
  <si>
    <t>"Přebytečná zemina" 12,0*0,6*(0,1+0,3)</t>
  </si>
  <si>
    <t>99003222</t>
  </si>
  <si>
    <t>-257529352</t>
  </si>
  <si>
    <t>2,88*1,8 'Přepočtené koeficientem množství</t>
  </si>
  <si>
    <t>497378808</t>
  </si>
  <si>
    <t>641101358</t>
  </si>
  <si>
    <t>12,0*0,6*(0,7-(0,1+0,3))</t>
  </si>
  <si>
    <t>451573111</t>
  </si>
  <si>
    <t>Lože pod potrubí, stoky a drobné objekty v otevřeném výkopu z písku a štěrkopísku do 63 mm</t>
  </si>
  <si>
    <t>-855800275</t>
  </si>
  <si>
    <t>"Lože pod potrubí - tl. 10 cm" 12,0*0,6*0,1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</si>
  <si>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</si>
  <si>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</si>
  <si>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276821381</t>
  </si>
  <si>
    <t>"Zásyp potrubí - tl. 30 cm" 12,0*0,6*0,3</t>
  </si>
  <si>
    <t>58331200</t>
  </si>
  <si>
    <t>štěrkopísek netříděný zásypový</t>
  </si>
  <si>
    <t>-831608969</t>
  </si>
  <si>
    <t>2,16*2 'Přepočtené koeficientem množství</t>
  </si>
  <si>
    <t>Vnitřní vodovod</t>
  </si>
  <si>
    <t>Potrubí plast.- PPR-Typ3, PN 16 pro rozvody studené</t>
  </si>
  <si>
    <t>Pol287</t>
  </si>
  <si>
    <t>PPR DN 40 (50x6,9)</t>
  </si>
  <si>
    <t>Pol288</t>
  </si>
  <si>
    <t>PPR DN 32 (40x5,5)</t>
  </si>
  <si>
    <t>Pol289</t>
  </si>
  <si>
    <t>PPR DN 25 (32x4,4)</t>
  </si>
  <si>
    <t>Potrubí plast.- PPR-Typ3, PN 20 pro rozvody teplé a cirkulace</t>
  </si>
  <si>
    <t>Pol290</t>
  </si>
  <si>
    <t>PPR DN 32 (40x6,7)</t>
  </si>
  <si>
    <t>Pol291</t>
  </si>
  <si>
    <t>PPR DN 25 (32x5,4)</t>
  </si>
  <si>
    <t>Pol189</t>
  </si>
  <si>
    <t>Potrubí lPE20</t>
  </si>
  <si>
    <t>pol6255</t>
  </si>
  <si>
    <t>Potrubí požární vody - pozink DN 20</t>
  </si>
  <si>
    <t>Pol626</t>
  </si>
  <si>
    <t>Potrubí požární vody - pozink d40 mm</t>
  </si>
  <si>
    <t>Pol191</t>
  </si>
  <si>
    <t>Uzavírací ventily, např.Giacomini DN 15 /1/2"/-KK20</t>
  </si>
  <si>
    <t>Pol192</t>
  </si>
  <si>
    <t>Uzavírací ventily, např.Giacomini DN20/3/4"/-KK25</t>
  </si>
  <si>
    <t>Pol193</t>
  </si>
  <si>
    <t>Kulový kohout s vypouštěním KKV20</t>
  </si>
  <si>
    <t>Pol194</t>
  </si>
  <si>
    <t>Kulový kohout s vypouštěním KKV 25</t>
  </si>
  <si>
    <t>Pol195</t>
  </si>
  <si>
    <t>Ventil na hadici 1/2"</t>
  </si>
  <si>
    <t>Pol632</t>
  </si>
  <si>
    <t>Napojení na stávající potrubí v 2.PP</t>
  </si>
  <si>
    <t>D9A</t>
  </si>
  <si>
    <t>Požární vodovod</t>
  </si>
  <si>
    <t>Pol630</t>
  </si>
  <si>
    <t>Potrubí ocelové závitové pozinkované svařované DN20</t>
  </si>
  <si>
    <t>Pol293</t>
  </si>
  <si>
    <t>Potrubí ocelové závitové pozinkované svařované DN32</t>
  </si>
  <si>
    <t>Pol292</t>
  </si>
  <si>
    <t>Potrubí ocelové závitové pozinkované svařované DN50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</si>
  <si>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</si>
  <si>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</si>
  <si>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-1134106813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</si>
  <si>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</si>
  <si>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</si>
  <si>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-94302363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</si>
  <si>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</si>
  <si>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</si>
  <si>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-695680771</t>
  </si>
  <si>
    <t>783614551</t>
  </si>
  <si>
    <t>Základní nátěr armatur a kovových potrubí jednonásobný potrubí do DN 50 mm syntetický</t>
  </si>
  <si>
    <t>815666171</t>
  </si>
  <si>
    <t>58,0+11,0+37,0</t>
  </si>
  <si>
    <t>783617601</t>
  </si>
  <si>
    <t>Krycí nátěr (email) armatur a kovových potrubí potrubí do DN 50 mm jednonásobný syntetický standardní</t>
  </si>
  <si>
    <t>1536683140</t>
  </si>
  <si>
    <t>Pol631</t>
  </si>
  <si>
    <t>Hydrantový systém s tvarově stálou hadicí DN25x30m celoplechový Q=1,1 l/s</t>
  </si>
  <si>
    <t>plo631.1</t>
  </si>
  <si>
    <t>Hydrantová skříň</t>
  </si>
  <si>
    <t>1278423127</t>
  </si>
  <si>
    <t>Pol197</t>
  </si>
  <si>
    <t>Klozet závěsný, bílá keramika, komplet vč. sedátka</t>
  </si>
  <si>
    <t>Poznámka k položce:_x000D_
Instalační systém pro SDK předstěnu je dodávkou stavby_x000D_
Demontáž a zpětná montáž ZZP ve 3.NP je vykázána ve stavební části</t>
  </si>
  <si>
    <t>Pol198</t>
  </si>
  <si>
    <t>Klozet závěsný pro imobilní osoby</t>
  </si>
  <si>
    <t>Poznámka k položce:_x000D_
Instalační systém pro SDK předstěnu je dodávkou stavby</t>
  </si>
  <si>
    <t>Poznámka k položce:_x000D_
Demontáž a zpětná montáž ZZP ve 3.NP je vykázána ve stavební části</t>
  </si>
  <si>
    <t>Pol199</t>
  </si>
  <si>
    <t>Umyvadlo keramické závěsné bílé 550 x 500 mm, pro invalidní osoby, včetně ZU</t>
  </si>
  <si>
    <t>Dřezové zápachové uzávěry DN 40</t>
  </si>
  <si>
    <t>Pol200</t>
  </si>
  <si>
    <t>Výlevka volně stojící, zadní odpad, bílá</t>
  </si>
  <si>
    <t>Pol201</t>
  </si>
  <si>
    <t>Pisoár se senzorem, zadní odpad, bílý</t>
  </si>
  <si>
    <t>Pol202</t>
  </si>
  <si>
    <t>Bidet závěsný, bílý</t>
  </si>
  <si>
    <t>Pol294</t>
  </si>
  <si>
    <t>Ohřívač stacionární zásobníkový s jedním výměníkem PN 1,0/1,6 o objemu 400 l v.pl. 1,80 m2</t>
  </si>
  <si>
    <t>Pol203</t>
  </si>
  <si>
    <t>Přesun hmot pro stavební díl</t>
  </si>
  <si>
    <t>D11</t>
  </si>
  <si>
    <t>Baterie</t>
  </si>
  <si>
    <t>baterie umyvadlová stojánková, páková bez ovládáním výpusti 1/2"</t>
  </si>
  <si>
    <t>Pol204</t>
  </si>
  <si>
    <t>baterie umyvadlová invalidní, stojánková, páková bez ovládáním výpusti 1/2"</t>
  </si>
  <si>
    <t>Pol161</t>
  </si>
  <si>
    <t>baterie dřezová páková stojánková do 1 ovoru s otáčivým ústím dl. Ramínka 265 mm</t>
  </si>
  <si>
    <t>Pol205</t>
  </si>
  <si>
    <t>baterie nástěnná, páková pro výlevku 1/2"</t>
  </si>
  <si>
    <t>Pol206</t>
  </si>
  <si>
    <t>Baterie pro bidet</t>
  </si>
  <si>
    <t>Pol207</t>
  </si>
  <si>
    <t>Splachování pisoáru</t>
  </si>
  <si>
    <t>Pol208</t>
  </si>
  <si>
    <t>Vodní zápachová uzávěrka HL405 pro pračky a myčky</t>
  </si>
  <si>
    <t>Pol209a</t>
  </si>
  <si>
    <t>Přesun hmot pro baterie</t>
  </si>
  <si>
    <t>D12</t>
  </si>
  <si>
    <t>Pol633</t>
  </si>
  <si>
    <t>Klozet KOMBI, bílá keramika, komplet vč. sedátka - demontáž</t>
  </si>
  <si>
    <t>Pol634</t>
  </si>
  <si>
    <t>Umyvadlo keramické - demontáž</t>
  </si>
  <si>
    <t>Pol635</t>
  </si>
  <si>
    <t>Výlevka volně stojící - demontáž</t>
  </si>
  <si>
    <t>Pol636a</t>
  </si>
  <si>
    <t>-1082332332</t>
  </si>
  <si>
    <t>Poznámka k položce:_x000D_
Trasy - kanalizace i vodovod</t>
  </si>
  <si>
    <t>Pol636b</t>
  </si>
  <si>
    <t>Demontáž a likvidace stávajícího zásobníku TUV</t>
  </si>
  <si>
    <t>867025885</t>
  </si>
  <si>
    <t>Pol636c</t>
  </si>
  <si>
    <t>Demontáž a zpětná montáž nábytku</t>
  </si>
  <si>
    <t>-110982979</t>
  </si>
  <si>
    <t>Poznámka k položce:_x000D_
Pro provedení instalací  pro kuchyňky v kancelářích vedle stoupačky K5_x000D_
Včetně uschování po dobu prací</t>
  </si>
  <si>
    <t>Pol209</t>
  </si>
  <si>
    <t>Přesun hmot pro demontáže</t>
  </si>
  <si>
    <t>D13</t>
  </si>
  <si>
    <t>Přípomoce</t>
  </si>
  <si>
    <t>Pol174</t>
  </si>
  <si>
    <t>Zednické výpomoci pro SO</t>
  </si>
  <si>
    <t>Poznámka k položce:_x000D_
Vysekání a zazdívky drážek, závěsy, pomocné lešení, zabetonování podlah apod.</t>
  </si>
  <si>
    <t>SO 02.4.7. - Silnoproud</t>
  </si>
  <si>
    <t>D5 - Hromosvod</t>
  </si>
  <si>
    <t>D6 - Svítidla vč. příslušenství, zdrojů, recykl. poplatků (ref. typy dle knihy svítidel)</t>
  </si>
  <si>
    <t>D7 - Montážní práce</t>
  </si>
  <si>
    <t>D8 - Ostatní (inženýrské práce, měření a revize, pomocný materiál, doprava, apod.)</t>
  </si>
  <si>
    <t>Pol346</t>
  </si>
  <si>
    <t>RE1 - oceloplechový zapuštěný rozvaděč elektroměrový s dveřmi, IP30/20, rozměry:  (š.806 x v. 1055 x hl.250mm), hlavní jistič s vypínací nap. cívkou 160A, 1x elektroměr, nepřímé měření, ochranná a propojovací přípojnice, náplň dle výkresové části, vč. pomocného materiálu pro montáž a propojení, kompletní dodávka rozvaděče</t>
  </si>
  <si>
    <t>Pol347</t>
  </si>
  <si>
    <t>REK - oceloplechový zapuštěný rozvaděč elektroměrový s dveřmi, IP30/20, rozměry:  (š.806 x v. 1055 x hl.250mm), hlavní jistič s vypínací nap. cívkou 250A, 1x elektroměr, nepřímé měření, ochranná a propojovací přípojnice, náplň dle výkresové části, vč. pomocného materiálu pro montáž a propojení, kompletní dodávka rozvaděče</t>
  </si>
  <si>
    <t>Pol348</t>
  </si>
  <si>
    <t>Hlavní rozvaděč R1; oceloplechový, zapuštěný, s dveřmi, IP30/20, přívod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</si>
  <si>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Pol349</t>
  </si>
  <si>
    <t>Patrový rozvaděč R2;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</si>
  <si>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Pol350</t>
  </si>
  <si>
    <t>Patrový rozvaděč R3;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</si>
  <si>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Pol351</t>
  </si>
  <si>
    <t>Patrový rozvaděč R4;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</si>
  <si>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Pol352</t>
  </si>
  <si>
    <t>Patrový rozvaděč R3.1;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</si>
  <si>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Pol353</t>
  </si>
  <si>
    <t>Patrový rozvaděč R5.1;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</si>
  <si>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Pol354</t>
  </si>
  <si>
    <t>Dodavatelská dokumentace rozvaděčů</t>
  </si>
  <si>
    <t>Poznámka k položce:_x000D_
2.NP - 4.NP</t>
  </si>
  <si>
    <t>Pol355</t>
  </si>
  <si>
    <t>Tlačítkový ovladač, 230V, 10A, IP20, kompletní</t>
  </si>
  <si>
    <t>Poznámka k položce:_x000D_
1.PP - fasáda, 4.NP</t>
  </si>
  <si>
    <t>Pol356</t>
  </si>
  <si>
    <t>Zásuvka 400V, 16A , IP44, nástěnná montáž, kompletní</t>
  </si>
  <si>
    <t>Poznámka k položce:_x000D_
4.NP</t>
  </si>
  <si>
    <t>Pol99</t>
  </si>
  <si>
    <t>Zásuvka 230 V, 16 A, s doplňkovým 3. stupněm ochrany proti přepětí, nástěnná montáž, kompletní</t>
  </si>
  <si>
    <t>Pol100</t>
  </si>
  <si>
    <t>Zásuvka 230 V, 16 A, chráněná 3. stupněm ochrany proti přepětí, nástěnná montáž, kompletní</t>
  </si>
  <si>
    <t>Pol357</t>
  </si>
  <si>
    <t>Podlahová krabice do kanceláří pro 6 zásuvkových modulů + slb. náplň ( náplň : 1zás. 230V/16A s přepěťovou ochranou T3 pro PC, 1x zás. 230V/16A chráněná pro PC, 2x zás. 230V/16A),kompletní, vč. montáže</t>
  </si>
  <si>
    <t>Pol358</t>
  </si>
  <si>
    <t>Čidlo pohybu pro stropní montáž, úhel pokrytí 360°, výstupní kontakt relé 230V, kompletní</t>
  </si>
  <si>
    <t>Poznámka k položce:_x000D_
3.NP - 4.NP</t>
  </si>
  <si>
    <t>Pol359</t>
  </si>
  <si>
    <t>Tlačítko požární kryté sklem s označením TOTAL STOP, 2x přepínací kontakt 6A/230V, s aretací včetně popisků</t>
  </si>
  <si>
    <t>Poznámka k položce:_x000D_
1.PP, 1.NP</t>
  </si>
  <si>
    <t>Pol360</t>
  </si>
  <si>
    <t>Tlačítko s časovým spínačem (doběh 3-20min)</t>
  </si>
  <si>
    <t>Pol361</t>
  </si>
  <si>
    <t>Zásuvka 230V, 16A , IP68, nástěnná montáž, kompletní</t>
  </si>
  <si>
    <t>Poznámka k položce:_x000D_
4.NP - terasa_x000D_
Drobný nespecifikovaný a montážní materiál (elektroinstalační krabice, víčka, svorky, příchytky, apod.)</t>
  </si>
  <si>
    <t>Pol362</t>
  </si>
  <si>
    <t>Pol363</t>
  </si>
  <si>
    <t>Plný kabelový žlab 400/110mm s víkem, vč. montážního a upevňovacího materiálu.</t>
  </si>
  <si>
    <t>Poznámka k položce:_x000D_
1.PP - páteřní rozvod</t>
  </si>
  <si>
    <t>Poznámka k položce:_x000D_
2.NP</t>
  </si>
  <si>
    <t>Pol364</t>
  </si>
  <si>
    <t>Stoupací kabelový žebřík 100/50, vč. montážního a upevňovacího materiálu</t>
  </si>
  <si>
    <t>Poznámka k položce:_x000D_
páteřní rozvod</t>
  </si>
  <si>
    <t>Pol365</t>
  </si>
  <si>
    <t>PVC chránička pr. 110mm</t>
  </si>
  <si>
    <t>Pol366</t>
  </si>
  <si>
    <t>UV odolná trubka PVC ohebná pr. 40mm</t>
  </si>
  <si>
    <t>Pol367</t>
  </si>
  <si>
    <t>Pol368</t>
  </si>
  <si>
    <t>Kabel CYKY 3x150+70</t>
  </si>
  <si>
    <t>Pol369</t>
  </si>
  <si>
    <t>Kabel CYKY 3x120+70</t>
  </si>
  <si>
    <t>Pol370</t>
  </si>
  <si>
    <t>Kabel  1-YY70</t>
  </si>
  <si>
    <t>Pol371</t>
  </si>
  <si>
    <t>Kabel CYKY 4x50</t>
  </si>
  <si>
    <t>Poznámka k položce:_x000D_
1.NP</t>
  </si>
  <si>
    <t>Poznámka k položce:_x000D_
délky (1.PP, 1.NP, 2.NP, 3.NP, 4.NP): 30m, 40m, 950m, 120m, 1060m</t>
  </si>
  <si>
    <t>Poznámka k položce:_x000D_
délky (1.PP, 1.NP, 2.NP, 3.NP, 4.NP): 100m, 150m,490m, 730m, 730m</t>
  </si>
  <si>
    <t>Poznámka k položce:_x000D_
délky (2.NP, 3.NP, 4.NP): 100m, 50m, 150m</t>
  </si>
  <si>
    <t>Pol372</t>
  </si>
  <si>
    <t>Kabel Cu 25, zž</t>
  </si>
  <si>
    <t>Pol373</t>
  </si>
  <si>
    <t>PraFlaDur 3x1,5, ohniodolný se zaručenou funkcí při požáru P60-0R, B2 ca s1 d0, vč. ukončení kabeláže (tlačítka TOTAL STOP)</t>
  </si>
  <si>
    <t>Poznámka k položce:_x000D_
TOTAL STOP - 1.PP, 1.NP</t>
  </si>
  <si>
    <t>Pol374</t>
  </si>
  <si>
    <t>Topný kabel proti zamrznutí okapu 40W/m, vč. upevňovacího materiálu, dodávka komplet</t>
  </si>
  <si>
    <t>Pol375</t>
  </si>
  <si>
    <t>Hromosvod</t>
  </si>
  <si>
    <t>Pol451</t>
  </si>
  <si>
    <t>Repase stávajícího hromosvodu na střeše, kde dochází k výměně střešní krytiny - nad podkrovím 2.NP a 4.NP; demontáž této části hromosvodu a opětovné uvedení do původního stavu po položení krytiny (cca 200m jímacího drátu, 2x jímací tyč 3m, 2x jímací tyč 1,5m, 5x připojení na svody, pospojení vodivých částí)</t>
  </si>
  <si>
    <t>Pol452</t>
  </si>
  <si>
    <t>Nově vedený jímací vodič hromosvodu, AlMgSi pr. 8mm vč, upevňovacího materiálu</t>
  </si>
  <si>
    <t>Pol453</t>
  </si>
  <si>
    <t>Nově nainstalovaná oddálená jímací tyč délky 2m, kompletní</t>
  </si>
  <si>
    <t>Pol454</t>
  </si>
  <si>
    <t>Nově nainstalované svorky, podpěry, příchytky do zdiva, ostatní hromosvodní a zemnící materiál, drobný pomcný mteriál, nátěry, atp.</t>
  </si>
  <si>
    <t>Pol258</t>
  </si>
  <si>
    <t>Revize hromosvodu</t>
  </si>
  <si>
    <t>Pol455</t>
  </si>
  <si>
    <t>Montáž nové části hromosvodu</t>
  </si>
  <si>
    <t>Poznámka k položce:_x000D_
počty po patrech viz půdorysy - seznam svítidel</t>
  </si>
  <si>
    <t>Pol456</t>
  </si>
  <si>
    <t>Pol457</t>
  </si>
  <si>
    <t>Pol458</t>
  </si>
  <si>
    <t>AS</t>
  </si>
  <si>
    <t>Pol459</t>
  </si>
  <si>
    <t>Pol462</t>
  </si>
  <si>
    <t>lišta ke svítidlu L1, délka 2m</t>
  </si>
  <si>
    <t>Pol463</t>
  </si>
  <si>
    <t>M - svítidlo LED, zapuštěné, odolné proti nárazu, vhodné do tělocvičny</t>
  </si>
  <si>
    <t>Pol464</t>
  </si>
  <si>
    <t>NmC - nouzové LED svítidlo, s vlastním zdrojem 1h, AUTO test</t>
  </si>
  <si>
    <t>Pol465</t>
  </si>
  <si>
    <t>Pol262</t>
  </si>
  <si>
    <t>Úprava stávajících topných kabelů – odpojení, demontáž a zpětná montáž</t>
  </si>
  <si>
    <t>Pol651</t>
  </si>
  <si>
    <t>Úprava stávající elektroinstalace na půdě (přepojení topných kabelů, zásuvky pro přípojku optického kabelu</t>
  </si>
  <si>
    <t>Pol652</t>
  </si>
  <si>
    <t>Pol653</t>
  </si>
  <si>
    <t>Pol466</t>
  </si>
  <si>
    <t>Pol654</t>
  </si>
  <si>
    <t>Pol655</t>
  </si>
  <si>
    <t>Pol656</t>
  </si>
  <si>
    <t>Pol467</t>
  </si>
  <si>
    <t>Pol263</t>
  </si>
  <si>
    <t>Revize uzemnění a vnitřního pospojení, případná repase</t>
  </si>
  <si>
    <t>Pol658</t>
  </si>
  <si>
    <t>Pol472</t>
  </si>
  <si>
    <t>Pomocné lešení pro montáž svítidel v tělocvičně</t>
  </si>
  <si>
    <t>Pol480</t>
  </si>
  <si>
    <t>Pol264</t>
  </si>
  <si>
    <t>Pol486</t>
  </si>
  <si>
    <t>Pol495</t>
  </si>
  <si>
    <t>SO 02.4.8. - Slaboproud</t>
  </si>
  <si>
    <t>D2 - Jednotný čas – JČ</t>
  </si>
  <si>
    <t>D3 - Evakuační rozhlas - ER</t>
  </si>
  <si>
    <t xml:space="preserve">D4 - Lokální detekce požáru – LDP </t>
  </si>
  <si>
    <t>Pol496</t>
  </si>
  <si>
    <t>Přepojení stávající optické přípojky do nového datového rozvaděče. Odpojení, přesun optického převodníku do datového rozvaděče, nový optický kabel 45 m do nové serverovny, optická spojka, zapojení. Práce musí být provedeny v součinnosti se správcem optického připojení Pe3ny.net</t>
  </si>
  <si>
    <t>Pol498</t>
  </si>
  <si>
    <t>Rozvaděč STK 19“ 800x800, 42 U, uzamykatelné dveře - ventilační jednotka s termostatem - 3x police - 1x optická vana a optický patch panel 12x dupex LC OS2  - 8x patch panel 24xRJ45 CAT6 - 1x patch panel 24xRJ45 CAT6A - 10x vyvazovací panel - 2x napájecí panel 5x 230 V s přep. ochranou Příslušenství, značení kabeláže, komplet</t>
  </si>
  <si>
    <t>Pol500</t>
  </si>
  <si>
    <t>Rozvaděč STK 19“ 800x800, 42 U, uzamykatelné dveře - ventilační jednotka s termostatem - 2x police - 1x patch panel 24xRJ45 CAT6A - 1x vyvazovací panel - 2x napájecí panel 5x 230 V s přep. ochranou Příslušenství, značení kabeláže, komplet</t>
  </si>
  <si>
    <t>Pol501</t>
  </si>
  <si>
    <t>Měření kabeláže, měřící protokoly.</t>
  </si>
  <si>
    <t>Pol502</t>
  </si>
  <si>
    <t>Ukončení optického kabelu ve stávajícím rozvaděči, optická vana a optický patch panel 6x dupex LC OS2</t>
  </si>
  <si>
    <t>Pol505</t>
  </si>
  <si>
    <t>Datová dvojzásuvka 2x RJ45 CAT6, včetně krabice a rámečku, design stejný jako silnoproudé zásuvky</t>
  </si>
  <si>
    <t>Poznámka k položce:_x000D_
Výpočet: Počty po patrech viz schéma</t>
  </si>
  <si>
    <t>Pol520</t>
  </si>
  <si>
    <t>Datová dvojzásuvka 2x RJ45 CAT6, včetně krabice a rámečku, design stejný jako silnoproudé zásuvky (PROJ)</t>
  </si>
  <si>
    <t>Pol521</t>
  </si>
  <si>
    <t>Datová dvojzásuvka 2x RJ45 CAT6, včetně krabice a rámečku, design stejný jako silnoproudé zásuvky (WIFI)</t>
  </si>
  <si>
    <t>Pol522</t>
  </si>
  <si>
    <t>Datová dvojzásuvka 2x RJ45 CAT6, včetně povrchové krabice a rámečku (WIFI nad kazetovým podhledem)</t>
  </si>
  <si>
    <t>Pol523</t>
  </si>
  <si>
    <t>Datová zásuvka 1x RJ45 CAT6 pro instalaci do podlahové krabice. Podlahová krabice je dodávkou silnoproudu.</t>
  </si>
  <si>
    <t>Pol524</t>
  </si>
  <si>
    <t>Kabel U/UTP CAT6</t>
  </si>
  <si>
    <t>Poznámka k položce:_x000D_
Výpočet: 2+3+4.NP 5350+1100+2700</t>
  </si>
  <si>
    <t>Pol525</t>
  </si>
  <si>
    <t>Kabel U/UTP CAT6A</t>
  </si>
  <si>
    <t>Pol529</t>
  </si>
  <si>
    <t>Poznámka k položce:_x000D_
Výpočet: 2+3+4.NP 1500+300+800</t>
  </si>
  <si>
    <t>Pol535</t>
  </si>
  <si>
    <t>Elektroinstalační lišta 40x20/25x15/20x10, včetně příslušenství pro podružné trasy v případě jejich vedení po povrchu</t>
  </si>
  <si>
    <t>Poznámka k položce:_x000D_
1.-3.NP</t>
  </si>
  <si>
    <t>Pol538</t>
  </si>
  <si>
    <t>Elektroinstalační lišta 40x20 mm</t>
  </si>
  <si>
    <t>Pol543</t>
  </si>
  <si>
    <t>Elektroinstalační lišta 80x40 mm</t>
  </si>
  <si>
    <t>Pol544</t>
  </si>
  <si>
    <t>Kabelový žlab drátěný 200x50 mm</t>
  </si>
  <si>
    <t>Poznámka k položce:_x000D_
2.-4.NP</t>
  </si>
  <si>
    <t>Pol545</t>
  </si>
  <si>
    <t>Příprava pro interaktivní tabule / projektory / reproduktory, trubka pr. 50 mm cca 15 m, trubka pr. 25 m cca 10 m, 4x krabice KO125 s víčkem, 1x přístrojová krabice hluboká s rámečkem a záslepkou, protahovací drát do všech trubek</t>
  </si>
  <si>
    <t>Pol546</t>
  </si>
  <si>
    <t>Příprava pro projektor / reproduktory, trubka pr. 50 mm cca 15 m, trubka pr. 25 m cca 10 m, 3x krabice KO125 s víčkem,  protahovací drát do všech trubek</t>
  </si>
  <si>
    <t>Pol547</t>
  </si>
  <si>
    <t>Pol548</t>
  </si>
  <si>
    <t>Aktivní prvky - 4x switch 48x 1Gbit PoE, 2 SFP 1Gbit</t>
  </si>
  <si>
    <t>Pol549</t>
  </si>
  <si>
    <t>Aktivní prvky - 2x 1Gbit SFP SM modul</t>
  </si>
  <si>
    <t>Pol550</t>
  </si>
  <si>
    <t>Aktivní prvky - 2x optický převodník SM 1Gbit do stávajících rozvaděčů</t>
  </si>
  <si>
    <t>Pol551</t>
  </si>
  <si>
    <t>Aktivní prvky - 9x WIFI AP + kontroler pro řízené přepojování klientů</t>
  </si>
  <si>
    <t>Pol552</t>
  </si>
  <si>
    <t>Jednotný čas – JČ</t>
  </si>
  <si>
    <t>Pol553</t>
  </si>
  <si>
    <t>Hlavní hodiny JČ, minutové impulzy</t>
  </si>
  <si>
    <t>Pol554</t>
  </si>
  <si>
    <t>Přepojení stávajících linek na nové hlavní hodiny</t>
  </si>
  <si>
    <t>Pol555</t>
  </si>
  <si>
    <t>Demontáž stávajících zvonků a rozvodů, likvidace odpadu.</t>
  </si>
  <si>
    <t>Pol556</t>
  </si>
  <si>
    <t>Hodiny nástěnné</t>
  </si>
  <si>
    <t>Pol557</t>
  </si>
  <si>
    <t>Hodiny závěsné oboustranné, včetně upevnění</t>
  </si>
  <si>
    <t>Pol558</t>
  </si>
  <si>
    <t>Kabel CYKY 2x1,5 mm2</t>
  </si>
  <si>
    <t>Pol559</t>
  </si>
  <si>
    <t>Pol560</t>
  </si>
  <si>
    <t>Montáž oddílu JČ</t>
  </si>
  <si>
    <t>Pol561</t>
  </si>
  <si>
    <t>Ústředna evakuačního rozhlasu dle EN54, pro min 8 zón s rozdělením na linky A a B (= celkem 16 linek), 1x 19“ rozvaděč 600x600x21U, řídící moduly, zesilovače, záložní zesilovače, napájecí zdroje, baterie (minimálně 24 hodin + 30 minut poplachu), propojovací kabeláže, rozhraní pro LDP, koncové moduly linek EOL, zdroj zvuku pro školní zvonění, zdroj přesného času, komplet, viz TZ</t>
  </si>
  <si>
    <t>Pol562</t>
  </si>
  <si>
    <t>Stanice hlasatele (EN54)</t>
  </si>
  <si>
    <t>Pol563</t>
  </si>
  <si>
    <t>Podhledový reproduktor 6/3/1,5 W, EN54 (bez kovového krytu)</t>
  </si>
  <si>
    <t>Pol564</t>
  </si>
  <si>
    <t>Pol565</t>
  </si>
  <si>
    <t>Poznámka k položce:_x000D_
Výpočet: 1PP+1+2+3+4.NP 120+20+380+640+640</t>
  </si>
  <si>
    <t>Pol566</t>
  </si>
  <si>
    <t>Kabel stíněný pro stanici hlasatele 4x2x0,8 mm, B2ca,s1,d0, P60-R</t>
  </si>
  <si>
    <t>Pol567</t>
  </si>
  <si>
    <t>Poznámka k položce:_x000D_
Výpočet: 1PP+1+2+3+4.NP 0+0+550+930+930</t>
  </si>
  <si>
    <t>Pol568</t>
  </si>
  <si>
    <t>Pol569</t>
  </si>
  <si>
    <t>Pol570</t>
  </si>
  <si>
    <t xml:space="preserve">Lokální detekce požáru – LDP </t>
  </si>
  <si>
    <t>Pol571</t>
  </si>
  <si>
    <t>Ústředna EPS, ovládací panel, 4x kruhová linka, rozhraní pro OPPO, KTPO, ZDP, napájecí zdroj, baterie (minimálně 24 hodin + 30 minut poplachu), komplet, viz TZ</t>
  </si>
  <si>
    <t>Pol572</t>
  </si>
  <si>
    <t>Vstupně výstupní moduly  - Vstupně výstupní moduly pro ovládání a monitorování návazných zařízení - výstupy 6x, vstupy 2x - Napájecí zdroj 24 V / 5 A / 17 Ah</t>
  </si>
  <si>
    <t>Pol573</t>
  </si>
  <si>
    <t>Tlačítkový hlásič EPS</t>
  </si>
  <si>
    <t>Pol574</t>
  </si>
  <si>
    <t>Optický hlásič, včetně patice</t>
  </si>
  <si>
    <t>Pol575</t>
  </si>
  <si>
    <t>Tlačítko pro manuální uzavření dveří, krabice, rámeček, design jako přístroje silnoproudu (vypínače)</t>
  </si>
  <si>
    <t>Pol576</t>
  </si>
  <si>
    <t>Kabel stíněný bezhalogenový 1x2x0,8 mm, B2ca,s1,d0 pro kruhové linky hlásičů</t>
  </si>
  <si>
    <t>Poznámka k položce:_x000D_
Výpočet: 1PP+1+2+3+4.NP 60+110+60+60+60</t>
  </si>
  <si>
    <t>Pol577</t>
  </si>
  <si>
    <t>Kabel funkční při požáru stíněný 4x2x0,8 mm, P60-R, B2ca,s1,d0</t>
  </si>
  <si>
    <t>Pol578</t>
  </si>
  <si>
    <t>Kabel funkční při požáru 2x1,5 mm2, P60-R, B2ca,s1,d0</t>
  </si>
  <si>
    <t>Poznámka k položce:_x000D_
Výpočet: 1PP+1+2+3+4.NP 50+50+50+50+50</t>
  </si>
  <si>
    <t>Pol580</t>
  </si>
  <si>
    <t>Kabelové příchytky včetně uchycení s požární odolností 60 minut</t>
  </si>
  <si>
    <t>Poznámka k položce:_x000D_
Výpočet: 1PP+1+2+3+4.NP 60+60+60+60+60</t>
  </si>
  <si>
    <t>Poznámka k položce:_x000D_
Výpočet: 1PP+1+2+3+4.NP 50+100+50+50+50</t>
  </si>
  <si>
    <t>Poznámka k položce:_x000D_
1.PP-2.NP</t>
  </si>
  <si>
    <t>Pol581</t>
  </si>
  <si>
    <t>Drobný nespecifikovaný materiál (elektroinstalační krabice, požárně odolné krabice, svorkovnice, atd.)</t>
  </si>
  <si>
    <t>Pol582</t>
  </si>
  <si>
    <t>Montáž oddílu LDP</t>
  </si>
  <si>
    <t>Pol583</t>
  </si>
  <si>
    <t>Pol73</t>
  </si>
  <si>
    <t>Pol584</t>
  </si>
  <si>
    <t>Pol75</t>
  </si>
  <si>
    <t>Dodavatelská dokumentace v rozsahu potřebném k realizaci díla</t>
  </si>
  <si>
    <t>Pol77</t>
  </si>
  <si>
    <t>Pol78</t>
  </si>
  <si>
    <t>-1109244187</t>
  </si>
  <si>
    <t>-1191751923</t>
  </si>
  <si>
    <t>SO 03 - Komunikace a zpevněné plochy</t>
  </si>
  <si>
    <t xml:space="preserve">    5 - Komunikace pozemní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</si>
  <si>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</si>
  <si>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</si>
  <si>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2026130446</t>
  </si>
  <si>
    <t>(2,90*2,50)+(1,50*1,60)+(1,10*1,60/2)</t>
  </si>
  <si>
    <t>121151104</t>
  </si>
  <si>
    <t>Sejmutí ornice strojně při souvislé ploše do 100 m2, tl. vrstvy přes 200 do 250 mm</t>
  </si>
  <si>
    <t>-855376063</t>
  </si>
  <si>
    <t>2,0*(4,60+6,45)*0,5+4,50*(2,75+6,50)*0,5+1,10*(6,85+6,85)*0,5+5,90*(4,05+4,15)*0,5+1,15*(4,15+2,50)*0,5+1,95*(2,50+2,50)*0,5</t>
  </si>
  <si>
    <t>160553307</t>
  </si>
  <si>
    <t>72,286*0,25 "plocha nové dlažby</t>
  </si>
  <si>
    <t>1634773681</t>
  </si>
  <si>
    <t>1065297924</t>
  </si>
  <si>
    <t>1091177523</t>
  </si>
  <si>
    <t>18,072*1,8 'Přepočtené koeficientem množství</t>
  </si>
  <si>
    <t>18141113R</t>
  </si>
  <si>
    <t>Vegetační úpravy vč. založení trávníku plochy do 1000 m2 výsevem parkového v rovině nebo na svahu do 1:5</t>
  </si>
  <si>
    <t>1034912203</t>
  </si>
  <si>
    <t>(13,2*1,0)+(6,8*6,25/2)+(13,7*9,1)+(10,8*6,7)+(3,15*6,25)+(4,65*1,0)+(6,1*7,2)+((29,0+53,0)*0,6)</t>
  </si>
  <si>
    <t>00572410</t>
  </si>
  <si>
    <t>osivo směs travní parková</t>
  </si>
  <si>
    <t>336570872</t>
  </si>
  <si>
    <t>348,938*0,02 'Přepočtené koeficientem množství</t>
  </si>
  <si>
    <t>Komunikace pozemní</t>
  </si>
  <si>
    <t>564851111</t>
  </si>
  <si>
    <t>Podklad ze štěrkodrti ŠD s rozprostřením a zhutněním, po zhutnění tl. 150 mm</t>
  </si>
  <si>
    <t>607038096</t>
  </si>
  <si>
    <t>596211120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</si>
  <si>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</si>
  <si>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-185596475</t>
  </si>
  <si>
    <t>10,5" předláždění</t>
  </si>
  <si>
    <t>596211121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</si>
  <si>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50 do 100 m2</t>
  </si>
  <si>
    <t>934447996</t>
  </si>
  <si>
    <t>72,5+10,5</t>
  </si>
  <si>
    <t>596211124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</si>
  <si>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Příplatek k cenám za dlažbu z prvků dvou barev</t>
  </si>
  <si>
    <t>-1193290903</t>
  </si>
  <si>
    <t>59245212</t>
  </si>
  <si>
    <t>dlažba zámková tvaru cihla 60mm přírodní</t>
  </si>
  <si>
    <t>1853220816</t>
  </si>
  <si>
    <t>72,5*0,8 "odměřeno ze situace</t>
  </si>
  <si>
    <t>59245202</t>
  </si>
  <si>
    <t>dlažba zámková tvaru cihla 60mm barevná</t>
  </si>
  <si>
    <t>1505849337</t>
  </si>
  <si>
    <t>72,5*0,2 "odměřeno ze situace</t>
  </si>
  <si>
    <t>637211112</t>
  </si>
  <si>
    <t>Okapový chodník z dlaždic betonových se zalitím spár cementovou maltou do cementové malty MC-10, tl. dlaždic 40-60 mm</t>
  </si>
  <si>
    <t>-1315759683</t>
  </si>
  <si>
    <t>(6,66+2,36+0,5)*0,4</t>
  </si>
  <si>
    <t>914111111</t>
  </si>
  <si>
    <t>Montáž svislé dopravní značky základní velikosti do 1 m2 objímkami na sloupky nebo konzoly</t>
  </si>
  <si>
    <t>-387360119</t>
  </si>
  <si>
    <t>40445623</t>
  </si>
  <si>
    <t>informativní značky provozní IP12 + O01 retroreflexní (500x700)</t>
  </si>
  <si>
    <t>-1349748072</t>
  </si>
  <si>
    <t>914511111</t>
  </si>
  <si>
    <t>Montáž sloupku dopravních značek délky do 3,5 m do betonového základu</t>
  </si>
  <si>
    <t>1742619407</t>
  </si>
  <si>
    <t>40445225</t>
  </si>
  <si>
    <t>sloupek pro dopravní značku Zn D 60mm v 3,5m</t>
  </si>
  <si>
    <t>-1933651737</t>
  </si>
  <si>
    <t>40445256</t>
  </si>
  <si>
    <t>svorka upínací na sloupek dopravní značky D 60mm</t>
  </si>
  <si>
    <t>-1704426322</t>
  </si>
  <si>
    <t>915221111</t>
  </si>
  <si>
    <t>Vodorovné dopravní značení stříkaným plastem vodící čára bílá šířky 250 mm souvislá základní</t>
  </si>
  <si>
    <t>-663644135</t>
  </si>
  <si>
    <t>5*4</t>
  </si>
  <si>
    <t>915231111</t>
  </si>
  <si>
    <t>Vodorovné dopravní značení stříkaným plastem přechody pro chodce, šipky, symboly nápisy bílé základní</t>
  </si>
  <si>
    <t>218965560</t>
  </si>
  <si>
    <t>915611111</t>
  </si>
  <si>
    <t>Předznačení pro vodorovné značení stříkané barvou nebo prováděné z nátěrových hmot liniové dělicí čáry, vodicí proužky</t>
  </si>
  <si>
    <t>-32082614</t>
  </si>
  <si>
    <t>915621111</t>
  </si>
  <si>
    <t>Předznačení pro vodorovné značení stříkané barvou nebo prováděné z nátěrových hmot plošné šipky, symboly, nápisy</t>
  </si>
  <si>
    <t>1281327276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</si>
  <si>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</si>
  <si>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</si>
  <si>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-1270166307</t>
  </si>
  <si>
    <t>59217016</t>
  </si>
  <si>
    <t>obrubník betonový chodníkový 1000x80x250mm</t>
  </si>
  <si>
    <t>-1095656847</t>
  </si>
  <si>
    <t>31*1,02 'Přepočtené koeficientem množství</t>
  </si>
  <si>
    <t>935113111</t>
  </si>
  <si>
    <t>Osazení odvodňovacího žlabu s krycím roštem polymerbetonového šířky do 200 mm</t>
  </si>
  <si>
    <t>-596242055</t>
  </si>
  <si>
    <t>59227006</t>
  </si>
  <si>
    <t>žlab odvodňovací se systémovou vpustí polymerbetonový se spádem dna 0,5% 1000x100x150 (O32)</t>
  </si>
  <si>
    <t>-1889661654</t>
  </si>
  <si>
    <t>997211511</t>
  </si>
  <si>
    <t>Vodorovná doprava suti nebo vybouraných hmot suti se složením a hrubým urovnáním, na vzdálenost do 1 km</t>
  </si>
  <si>
    <t>1508141748</t>
  </si>
  <si>
    <t>997211519</t>
  </si>
  <si>
    <t>Vodorovná doprava suti nebo vybouraných hmot suti se složením a hrubým urovnáním, na vzdálenost Příplatek k ceně za každý další i započatý 1 km přes 1 km (10km)</t>
  </si>
  <si>
    <t>1103398754</t>
  </si>
  <si>
    <t>3,03333333333333*9 'Přepočtené koeficientem množství</t>
  </si>
  <si>
    <t>997221612</t>
  </si>
  <si>
    <t>Nakládání na dopravní prostředky pro vodorovnou dopravu vybouraných hmot</t>
  </si>
  <si>
    <t>-558589463</t>
  </si>
  <si>
    <t>997221615</t>
  </si>
  <si>
    <t>Poplatek za uložení stavebního odpadu na skládce (skládkovné) z prostého betonu zatříděného do Katalogu odpadů pod kódem 17 01 01</t>
  </si>
  <si>
    <t>-575166894</t>
  </si>
  <si>
    <t>998225111</t>
  </si>
  <si>
    <t>Přesun hmot pro komunikace s krytem z kameniva, monolitickým betonovým nebo živičným dopravní vzdálenost do 200 m jakékoliv délky objektu</t>
  </si>
  <si>
    <t>2078802602</t>
  </si>
  <si>
    <t>SO 05 - Přeložka horkovodu</t>
  </si>
  <si>
    <t>PSV - Horkovod - přeložka</t>
  </si>
  <si>
    <t>Horkovod - přeložka</t>
  </si>
  <si>
    <t>Pol609</t>
  </si>
  <si>
    <t>Přediz. rovná ocelová trubka; s PEHD pláštěm; dle EN 253; s detekcí Nordic; 76,1x2,9; Tmax=153°C; tlaková řada PN25. DN65/140 12m al. N</t>
  </si>
  <si>
    <t>Pol610</t>
  </si>
  <si>
    <t>Přediz. ocelový oblouk; s PEHD pláštěm; dle EN 448; s detekcí Nordic; 76,1x2,9; Tmax=153°C; tlaková řada PN25; DN65/140 90° R=3D al. N L=1x1m</t>
  </si>
  <si>
    <t>Pol611</t>
  </si>
  <si>
    <t>Smršťovací rukávy; uzavírací pásky; odvz. zátky; tavné zátky 25; podpěrky a konektory detekčního vodiče; SET D140 - Montážní sada</t>
  </si>
  <si>
    <t>sada</t>
  </si>
  <si>
    <t>Pol612</t>
  </si>
  <si>
    <t>Krycí smrštitelné pouzdro vč. mastiku D140 L=600 mm</t>
  </si>
  <si>
    <t>Pol613</t>
  </si>
  <si>
    <t>Směsné lahve typ 3; DN 50/125 DN 65/140 DN 32,40/125</t>
  </si>
  <si>
    <t>Pol614</t>
  </si>
  <si>
    <t>Koncové těsnění Ø140</t>
  </si>
  <si>
    <t>Pol615</t>
  </si>
  <si>
    <t>Gumová průchodka stěnou Ø140; Pro: I.- DN65</t>
  </si>
  <si>
    <t>Pol616</t>
  </si>
  <si>
    <t>Dilatační PE polštář - Velikost 1, 120x1000x40mm</t>
  </si>
  <si>
    <t>Pol617</t>
  </si>
  <si>
    <t>Značkovací páska do výkopu zelená; potisk. text: TEPLOVOD; velikost písma: 80 mm, Sign. folie, šíře 220 mm (jednotka m)</t>
  </si>
  <si>
    <t>Pol618</t>
  </si>
  <si>
    <t>Montáž + Doprava výrobků</t>
  </si>
  <si>
    <t>Pol619</t>
  </si>
  <si>
    <t>Demontáž stávajícího vedení potrubí DN65, včetně tepelné izolace</t>
  </si>
  <si>
    <t>Pol620</t>
  </si>
  <si>
    <t>Odvoz na skládku a ekologická likvidace stávajícího vedení potrubí DN65, včetně tepelné izolace</t>
  </si>
  <si>
    <t>Pol621</t>
  </si>
  <si>
    <t>Výkopové práce (za předpokladu že potrubí je uloženo v 1m pod úrovní terénu)</t>
  </si>
  <si>
    <t>Pol622</t>
  </si>
  <si>
    <t>Odvoz nevyužité zeminy na skládku</t>
  </si>
  <si>
    <t>Pol623</t>
  </si>
  <si>
    <t>Pískový zásyp zrnitost 0-8mm, zhutnění 94-98% Proctor</t>
  </si>
  <si>
    <t>Pol624</t>
  </si>
  <si>
    <t>Pískový zásyp zrnitost 2-8mm, standardní zhutnění</t>
  </si>
  <si>
    <t>Pol625</t>
  </si>
  <si>
    <t>Zásyp vykopanou zeminou</t>
  </si>
  <si>
    <t>v - VRN</t>
  </si>
  <si>
    <t>VRN - Vedlejší a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</si>
  <si>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</si>
  <si>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</si>
  <si>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</si>
  <si>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</si>
  <si>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</si>
  <si>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</si>
  <si>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a ostatní náklady</t>
  </si>
  <si>
    <t>VRN1</t>
  </si>
  <si>
    <t>Průzkumné, geodetické a projektové práce</t>
  </si>
  <si>
    <t>011203R01</t>
  </si>
  <si>
    <t>Průzkumné práce a doplňující mykologický průzkum</t>
  </si>
  <si>
    <t>1024</t>
  </si>
  <si>
    <t>Poznámka k položce:_x000D_
provedení sond do konstrukcí v průběhu realizace (ověření nosných kcí - stěn, průvlaků, překladů, napojení říms na žb věnece,  apod.)_x000D_
mykologický průzkum zakrytých dřevěných konstrukcí (záklop v podlaze, horní hrany krokví, apod.)_x000D_
Předpokládá se provedení ceklem 8 sond do zdiva, 8 sond do stropní konstrukce a 10 sond do dřevěných prvků</t>
  </si>
  <si>
    <t>011434R01</t>
  </si>
  <si>
    <t>Měření požadovaná ke kolaudaci stavby</t>
  </si>
  <si>
    <t>Poznámka k položce:_x000D_
měření hluku ze stacionárních zdrojů, měření doby dozvuku, měření intenzity osvělení, apod._x000D_
TIČR - Odborné a závazné stanovisko o tom, že jsou splněny požadavky bezpečnosti vyhrazených technických zařízení – posouzení technického stavu: elektroinstalace silnoproud a ochrana před bleskem</t>
  </si>
  <si>
    <t>012002000</t>
  </si>
  <si>
    <t>Geodetické práce</t>
  </si>
  <si>
    <t>Poznámka k položce:_x000D_
geodetické práce při výstavbě_x000D_
geodetické práce po dokončení stavby_x000D_
neobsahuje geodetické prace související s přípojkou NN (jsou řešeny samostatně v SO 04 Přípojka NN)</t>
  </si>
  <si>
    <t>013203R02</t>
  </si>
  <si>
    <t>Dopracování projektové dokumentace stavby</t>
  </si>
  <si>
    <t>Poznámka k položce:_x000D_
výkresy výztuže apod.</t>
  </si>
  <si>
    <t>013203R01</t>
  </si>
  <si>
    <t>Dodavatelská a dílenská dokumentace</t>
  </si>
  <si>
    <t>Poznámka k položce:_x000D_
Dodavatelská a dílenská dokumentace_x000D_
- stavebních dodávek (výtahová šachta, výtah, ocelové konstrukce, zámečnické konstrukce, výplně otvorů, apod.)_x000D_
- profesí ZTI, gastrotechnologie (u ostatních profesí je dodavatelská dokumentace vykázaná v příslušném soupisu)</t>
  </si>
  <si>
    <t>013254000</t>
  </si>
  <si>
    <t>Dokumentace skutečného provedení stavby</t>
  </si>
  <si>
    <t>Poznámka k položce:_x000D_
Dokumentace skutečného provedení stavby včetně veškerých profesí, tj. ZTI, vytápění, chlazení, VZT, MaR, elektroinstalace silnoproud a slaboproud, gastrotechnologie</t>
  </si>
  <si>
    <t>VRN3</t>
  </si>
  <si>
    <t>Zařízení staveniště</t>
  </si>
  <si>
    <t>030001000</t>
  </si>
  <si>
    <t>Zařízení staveniště, GZS</t>
  </si>
  <si>
    <t>Poznámka k položce:_x000D_
Veškeré náklady zařízení staveniště a provozu při výstavbě, včetně etapizace_x000D__x000D_
stavební mechanizace včetně zvedacího zařízení pro svislý přesun hmot (jeřáb, stavební výtah)_x000D__x000D_
včetně energií a dalších médií_x000D__x000D_
Náklady na zajištění pomocných provozů nutných k provedení stavebních a montážních prací _x000D__x000D_
Pro ocenění se předpokládá ZS o rozsahu: 2 buňky pro kancelář a šatnu, 1 buňka sklad nářadí, 1 buňka sociálního zažízení (umývárna + WC);  oplocení z mobilních plných panelů výšky 2m, uzamykatelné vstupy (trvalé uzavření/uzamčení): 180 m; označení staveniště: 1 tabule u vjezdu; skládka materiálu: 360 m² _x000D_
Doba používání: po dobu výstavby, předpoklad 14 měsíců _x000D_
Včetně odstranění a úklidu plochy ZS _x000D_
Rozsah bude upraven podle zvyklostí a zařízení zhotovitele</t>
  </si>
  <si>
    <t>VRN4</t>
  </si>
  <si>
    <t>Inženýrská činnost</t>
  </si>
  <si>
    <t>044002000</t>
  </si>
  <si>
    <t>Inženýrská činnost - Revize</t>
  </si>
  <si>
    <t>Poznámka k položce:_x000D_
zajištění veškerých revizí a podkladů pro přejímku a kolaudaci stavby</t>
  </si>
  <si>
    <t>045002000</t>
  </si>
  <si>
    <t>Kompletační a koordinační činnost</t>
  </si>
  <si>
    <t>Poznámka k položce:_x000D_
činnost zajišťovaná GD   _x000D_
- zajištění vybudování zařízení staveniště i pro subdodavatele,  _x000D_
- zajištění provozu a údržby zařízení staveniště včetně společných sociálních a provozních objektů, - převzítí staveniště a předávání jeho části poddodavatelům,  _x000D_
- koordinace práce poddodavatelů na základě projektu, provádět věcné kontroly včetně přejímky a zajišťovat plnění dílčích termínů dodávky,  _x000D_
- zajištění a poskytnutí zednické a ostatní výpomoci organizacím zúčastněným na stavbě,  _x000D_
- zúčastnění se kolaudace a předání stavby do užívání</t>
  </si>
  <si>
    <t>049103R01</t>
  </si>
  <si>
    <t>Zajištění dopravně inženýrských rozhodnutí (DIR)</t>
  </si>
  <si>
    <t>VRN6</t>
  </si>
  <si>
    <t>Územní vlivy</t>
  </si>
  <si>
    <t>060001000</t>
  </si>
  <si>
    <t>Poznámka k položce:_x000D_
výstavba v blízkosti obytných objektů v centrální části obce - ztížené dopravní podmínky</t>
  </si>
  <si>
    <t>VRN7</t>
  </si>
  <si>
    <t>Provozní vlivy</t>
  </si>
  <si>
    <t>070001000</t>
  </si>
  <si>
    <t>Poznámka k položce:_x000D_
ztížené provádění stavebních a montážních prací způsobené provozem - výstavba v souběhu provozu školy (oddělení provozů - vliv na organizaci prací; provádění hlučných prací v dobách odsouhlasených školou)</t>
  </si>
  <si>
    <t>VRN9</t>
  </si>
  <si>
    <t>Ostatní náklady</t>
  </si>
  <si>
    <t>09100300.1</t>
  </si>
  <si>
    <t>Náklady na oddělení prostoru školy od staveniště a zajištění provozu školy</t>
  </si>
  <si>
    <t>Poznámka k položce:_x000D_
Poznámka k položce: podrobný popis v části D.6 - SO.06_ZOV (zřízení zábran, vymezení průchodů, vybudování přístupů přes prostor stavby, zakrytí vstupů, úklid společných prostor, apod.)</t>
  </si>
  <si>
    <t>09100300.1.1</t>
  </si>
  <si>
    <t>Provizorní zakrytí střechy včetně opatření proti zatečení a následné odstranění</t>
  </si>
  <si>
    <t>Poznámka k položce:_x000D_
provizorní zakrytí střechy plachtováním - jednorázové/střednědobé  po dobu – rozebrání střešního pláště, montáže ocelové konstrukce, bednění střechy, vytvoření konstrukce ploché střechy, montáže pojistné hydroizolace,  pohotovost v době nepříznivých klimatických podmínek</t>
  </si>
  <si>
    <t xml:space="preserve">"Šikmá střecha" </t>
  </si>
  <si>
    <t>"Plochá střecha"</t>
  </si>
  <si>
    <t>"Terasa 4.NP" 32,9</t>
  </si>
  <si>
    <t>1726,64*1,2 'Přepočtené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</si>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</sst>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Protection="1">
      <protection locked="0"/>
    </xf>
    <xf numFmtId="4" fontId="36" fillId="5" borderId="23" xfId="0" applyNumberFormat="1" applyFont="1" applyFill="1" applyBorder="1" applyAlignment="1">
      <alignment vertical="center"/>
    </xf>
    <xf numFmtId="4" fontId="22" fillId="5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5" t="s">
        <v>14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4"/>
      <c r="AQ5" s="24"/>
      <c r="AR5" s="22"/>
      <c r="BE5" s="35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7" t="s">
        <v>17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4"/>
      <c r="AQ6" s="24"/>
      <c r="AR6" s="22"/>
      <c r="BE6" s="35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5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5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3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53"/>
      <c r="BS13" s="19" t="s">
        <v>6</v>
      </c>
    </row>
    <row r="14" spans="1:74" ht="12.75">
      <c r="B14" s="23"/>
      <c r="C14" s="24"/>
      <c r="D14" s="24"/>
      <c r="E14" s="358" t="s">
        <v>30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5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3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5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53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3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5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5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3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3"/>
    </row>
    <row r="23" spans="1:71" s="1" customFormat="1" ht="47.25" customHeight="1">
      <c r="B23" s="23"/>
      <c r="C23" s="24"/>
      <c r="D23" s="24"/>
      <c r="E23" s="360" t="s">
        <v>38</v>
      </c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24"/>
      <c r="AP23" s="24"/>
      <c r="AQ23" s="24"/>
      <c r="AR23" s="22"/>
      <c r="BE23" s="35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3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1">
        <f>ROUND(AG54,2)</f>
        <v>0</v>
      </c>
      <c r="AL26" s="362"/>
      <c r="AM26" s="362"/>
      <c r="AN26" s="362"/>
      <c r="AO26" s="362"/>
      <c r="AP26" s="38"/>
      <c r="AQ26" s="38"/>
      <c r="AR26" s="41"/>
      <c r="BE26" s="35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3" t="s">
        <v>40</v>
      </c>
      <c r="M28" s="363"/>
      <c r="N28" s="363"/>
      <c r="O28" s="363"/>
      <c r="P28" s="363"/>
      <c r="Q28" s="38"/>
      <c r="R28" s="38"/>
      <c r="S28" s="38"/>
      <c r="T28" s="38"/>
      <c r="U28" s="38"/>
      <c r="V28" s="38"/>
      <c r="W28" s="363" t="s">
        <v>41</v>
      </c>
      <c r="X28" s="363"/>
      <c r="Y28" s="363"/>
      <c r="Z28" s="363"/>
      <c r="AA28" s="363"/>
      <c r="AB28" s="363"/>
      <c r="AC28" s="363"/>
      <c r="AD28" s="363"/>
      <c r="AE28" s="363"/>
      <c r="AF28" s="38"/>
      <c r="AG28" s="38"/>
      <c r="AH28" s="38"/>
      <c r="AI28" s="38"/>
      <c r="AJ28" s="38"/>
      <c r="AK28" s="363" t="s">
        <v>42</v>
      </c>
      <c r="AL28" s="363"/>
      <c r="AM28" s="363"/>
      <c r="AN28" s="363"/>
      <c r="AO28" s="363"/>
      <c r="AP28" s="38"/>
      <c r="AQ28" s="38"/>
      <c r="AR28" s="41"/>
      <c r="BE28" s="353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66">
        <v>0.21</v>
      </c>
      <c r="M29" s="365"/>
      <c r="N29" s="365"/>
      <c r="O29" s="365"/>
      <c r="P29" s="365"/>
      <c r="Q29" s="43"/>
      <c r="R29" s="43"/>
      <c r="S29" s="43"/>
      <c r="T29" s="43"/>
      <c r="U29" s="43"/>
      <c r="V29" s="43"/>
      <c r="W29" s="364">
        <f>ROUND(AZ54, 2)</f>
        <v>0</v>
      </c>
      <c r="X29" s="365"/>
      <c r="Y29" s="365"/>
      <c r="Z29" s="365"/>
      <c r="AA29" s="365"/>
      <c r="AB29" s="365"/>
      <c r="AC29" s="365"/>
      <c r="AD29" s="365"/>
      <c r="AE29" s="365"/>
      <c r="AF29" s="43"/>
      <c r="AG29" s="43"/>
      <c r="AH29" s="43"/>
      <c r="AI29" s="43"/>
      <c r="AJ29" s="43"/>
      <c r="AK29" s="364">
        <f>ROUND(AV54, 2)</f>
        <v>0</v>
      </c>
      <c r="AL29" s="365"/>
      <c r="AM29" s="365"/>
      <c r="AN29" s="365"/>
      <c r="AO29" s="365"/>
      <c r="AP29" s="43"/>
      <c r="AQ29" s="43"/>
      <c r="AR29" s="44"/>
      <c r="BE29" s="354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66">
        <v>0.15</v>
      </c>
      <c r="M30" s="365"/>
      <c r="N30" s="365"/>
      <c r="O30" s="365"/>
      <c r="P30" s="365"/>
      <c r="Q30" s="43"/>
      <c r="R30" s="43"/>
      <c r="S30" s="43"/>
      <c r="T30" s="43"/>
      <c r="U30" s="43"/>
      <c r="V30" s="43"/>
      <c r="W30" s="364">
        <f>ROUND(BA54, 2)</f>
        <v>0</v>
      </c>
      <c r="X30" s="365"/>
      <c r="Y30" s="365"/>
      <c r="Z30" s="365"/>
      <c r="AA30" s="365"/>
      <c r="AB30" s="365"/>
      <c r="AC30" s="365"/>
      <c r="AD30" s="365"/>
      <c r="AE30" s="365"/>
      <c r="AF30" s="43"/>
      <c r="AG30" s="43"/>
      <c r="AH30" s="43"/>
      <c r="AI30" s="43"/>
      <c r="AJ30" s="43"/>
      <c r="AK30" s="364">
        <f>ROUND(AW54, 2)</f>
        <v>0</v>
      </c>
      <c r="AL30" s="365"/>
      <c r="AM30" s="365"/>
      <c r="AN30" s="365"/>
      <c r="AO30" s="365"/>
      <c r="AP30" s="43"/>
      <c r="AQ30" s="43"/>
      <c r="AR30" s="44"/>
      <c r="BE30" s="354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66">
        <v>0.21</v>
      </c>
      <c r="M31" s="365"/>
      <c r="N31" s="365"/>
      <c r="O31" s="365"/>
      <c r="P31" s="365"/>
      <c r="Q31" s="43"/>
      <c r="R31" s="43"/>
      <c r="S31" s="43"/>
      <c r="T31" s="43"/>
      <c r="U31" s="43"/>
      <c r="V31" s="43"/>
      <c r="W31" s="364">
        <f>ROUND(BB54, 2)</f>
        <v>0</v>
      </c>
      <c r="X31" s="365"/>
      <c r="Y31" s="365"/>
      <c r="Z31" s="365"/>
      <c r="AA31" s="365"/>
      <c r="AB31" s="365"/>
      <c r="AC31" s="365"/>
      <c r="AD31" s="365"/>
      <c r="AE31" s="365"/>
      <c r="AF31" s="43"/>
      <c r="AG31" s="43"/>
      <c r="AH31" s="43"/>
      <c r="AI31" s="43"/>
      <c r="AJ31" s="43"/>
      <c r="AK31" s="364">
        <v>0</v>
      </c>
      <c r="AL31" s="365"/>
      <c r="AM31" s="365"/>
      <c r="AN31" s="365"/>
      <c r="AO31" s="365"/>
      <c r="AP31" s="43"/>
      <c r="AQ31" s="43"/>
      <c r="AR31" s="44"/>
      <c r="BE31" s="354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66">
        <v>0.15</v>
      </c>
      <c r="M32" s="365"/>
      <c r="N32" s="365"/>
      <c r="O32" s="365"/>
      <c r="P32" s="365"/>
      <c r="Q32" s="43"/>
      <c r="R32" s="43"/>
      <c r="S32" s="43"/>
      <c r="T32" s="43"/>
      <c r="U32" s="43"/>
      <c r="V32" s="43"/>
      <c r="W32" s="364">
        <f>ROUND(BC54, 2)</f>
        <v>0</v>
      </c>
      <c r="X32" s="365"/>
      <c r="Y32" s="365"/>
      <c r="Z32" s="365"/>
      <c r="AA32" s="365"/>
      <c r="AB32" s="365"/>
      <c r="AC32" s="365"/>
      <c r="AD32" s="365"/>
      <c r="AE32" s="365"/>
      <c r="AF32" s="43"/>
      <c r="AG32" s="43"/>
      <c r="AH32" s="43"/>
      <c r="AI32" s="43"/>
      <c r="AJ32" s="43"/>
      <c r="AK32" s="364">
        <v>0</v>
      </c>
      <c r="AL32" s="365"/>
      <c r="AM32" s="365"/>
      <c r="AN32" s="365"/>
      <c r="AO32" s="365"/>
      <c r="AP32" s="43"/>
      <c r="AQ32" s="43"/>
      <c r="AR32" s="44"/>
      <c r="BE32" s="354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66">
        <v>0</v>
      </c>
      <c r="M33" s="365"/>
      <c r="N33" s="365"/>
      <c r="O33" s="365"/>
      <c r="P33" s="365"/>
      <c r="Q33" s="43"/>
      <c r="R33" s="43"/>
      <c r="S33" s="43"/>
      <c r="T33" s="43"/>
      <c r="U33" s="43"/>
      <c r="V33" s="43"/>
      <c r="W33" s="364">
        <f>ROUND(BD54, 2)</f>
        <v>0</v>
      </c>
      <c r="X33" s="365"/>
      <c r="Y33" s="365"/>
      <c r="Z33" s="365"/>
      <c r="AA33" s="365"/>
      <c r="AB33" s="365"/>
      <c r="AC33" s="365"/>
      <c r="AD33" s="365"/>
      <c r="AE33" s="365"/>
      <c r="AF33" s="43"/>
      <c r="AG33" s="43"/>
      <c r="AH33" s="43"/>
      <c r="AI33" s="43"/>
      <c r="AJ33" s="43"/>
      <c r="AK33" s="364">
        <v>0</v>
      </c>
      <c r="AL33" s="365"/>
      <c r="AM33" s="365"/>
      <c r="AN33" s="365"/>
      <c r="AO33" s="36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70" t="s">
        <v>51</v>
      </c>
      <c r="Y35" s="368"/>
      <c r="Z35" s="368"/>
      <c r="AA35" s="368"/>
      <c r="AB35" s="368"/>
      <c r="AC35" s="47"/>
      <c r="AD35" s="47"/>
      <c r="AE35" s="47"/>
      <c r="AF35" s="47"/>
      <c r="AG35" s="47"/>
      <c r="AH35" s="47"/>
      <c r="AI35" s="47"/>
      <c r="AJ35" s="47"/>
      <c r="AK35" s="367">
        <f>SUM(AK26:AK33)</f>
        <v>0</v>
      </c>
      <c r="AL35" s="368"/>
      <c r="AM35" s="368"/>
      <c r="AN35" s="368"/>
      <c r="AO35" s="36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4188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9" t="str">
        <f>K6</f>
        <v>ZŠ J. A. Komenského - půdní vestavba</v>
      </c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U Dělnického cvičiště 1100/1, 169 00 Praha 6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7" t="str">
        <f>IF(AN8= "","",AN8)</f>
        <v>20. 12. 2020</v>
      </c>
      <c r="AN47" s="37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MČ.Praha 6, Odbor Školství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78" t="str">
        <f>IF(E17="","",E17)</f>
        <v>D-PLUS PROJEKTOVÁ A INŽENÝRSKÁ a.s.</v>
      </c>
      <c r="AN49" s="379"/>
      <c r="AO49" s="379"/>
      <c r="AP49" s="379"/>
      <c r="AQ49" s="38"/>
      <c r="AR49" s="41"/>
      <c r="AS49" s="381" t="s">
        <v>53</v>
      </c>
      <c r="AT49" s="38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78" t="str">
        <f>IF(E20="","",E20)</f>
        <v xml:space="preserve"> </v>
      </c>
      <c r="AN50" s="379"/>
      <c r="AO50" s="379"/>
      <c r="AP50" s="379"/>
      <c r="AQ50" s="38"/>
      <c r="AR50" s="41"/>
      <c r="AS50" s="383"/>
      <c r="AT50" s="38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5"/>
      <c r="AT51" s="38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4" t="s">
        <v>54</v>
      </c>
      <c r="D52" s="345"/>
      <c r="E52" s="345"/>
      <c r="F52" s="345"/>
      <c r="G52" s="345"/>
      <c r="H52" s="68"/>
      <c r="I52" s="348" t="s">
        <v>55</v>
      </c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76" t="s">
        <v>56</v>
      </c>
      <c r="AH52" s="345"/>
      <c r="AI52" s="345"/>
      <c r="AJ52" s="345"/>
      <c r="AK52" s="345"/>
      <c r="AL52" s="345"/>
      <c r="AM52" s="345"/>
      <c r="AN52" s="348" t="s">
        <v>57</v>
      </c>
      <c r="AO52" s="345"/>
      <c r="AP52" s="345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1">
        <f>ROUND(AG55+AG62+SUM(AG70:AG72),2)</f>
        <v>0</v>
      </c>
      <c r="AH54" s="351"/>
      <c r="AI54" s="351"/>
      <c r="AJ54" s="351"/>
      <c r="AK54" s="351"/>
      <c r="AL54" s="351"/>
      <c r="AM54" s="351"/>
      <c r="AN54" s="387">
        <f t="shared" ref="AN54:AN72" si="0">SUM(AG54,AT54)</f>
        <v>0</v>
      </c>
      <c r="AO54" s="387"/>
      <c r="AP54" s="387"/>
      <c r="AQ54" s="80" t="s">
        <v>19</v>
      </c>
      <c r="AR54" s="81"/>
      <c r="AS54" s="82">
        <f>ROUND(AS55+AS62+SUM(AS70:AS72),2)</f>
        <v>0</v>
      </c>
      <c r="AT54" s="83">
        <f t="shared" ref="AT54:AT72" si="1">ROUND(SUM(AV54:AW54),2)</f>
        <v>0</v>
      </c>
      <c r="AU54" s="84">
        <f>ROUND(AU55+AU62+SUM(AU70:AU72),5)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ROUND(AZ55+AZ62+SUM(AZ70:AZ72),2)</f>
        <v>0</v>
      </c>
      <c r="BA54" s="83">
        <f>ROUND(BA55+BA62+SUM(BA70:BA72),2)</f>
        <v>0</v>
      </c>
      <c r="BB54" s="83">
        <f>ROUND(BB55+BB62+SUM(BB70:BB72),2)</f>
        <v>0</v>
      </c>
      <c r="BC54" s="83">
        <f>ROUND(BC55+BC62+SUM(BC70:BC72),2)</f>
        <v>0</v>
      </c>
      <c r="BD54" s="85">
        <f>ROUND(BD55+BD62+SUM(BD70:BD72),2)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B55" s="88"/>
      <c r="C55" s="89"/>
      <c r="D55" s="346" t="s">
        <v>77</v>
      </c>
      <c r="E55" s="346"/>
      <c r="F55" s="346"/>
      <c r="G55" s="346"/>
      <c r="H55" s="346"/>
      <c r="I55" s="90"/>
      <c r="J55" s="346" t="s">
        <v>78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74">
        <f>ROUND(SUM(AG56:AG61),2)</f>
        <v>0</v>
      </c>
      <c r="AH55" s="375"/>
      <c r="AI55" s="375"/>
      <c r="AJ55" s="375"/>
      <c r="AK55" s="375"/>
      <c r="AL55" s="375"/>
      <c r="AM55" s="375"/>
      <c r="AN55" s="380">
        <f t="shared" si="0"/>
        <v>0</v>
      </c>
      <c r="AO55" s="375"/>
      <c r="AP55" s="375"/>
      <c r="AQ55" s="91" t="s">
        <v>79</v>
      </c>
      <c r="AR55" s="92"/>
      <c r="AS55" s="93">
        <f>ROUND(SUM(AS56:AS61),2)</f>
        <v>0</v>
      </c>
      <c r="AT55" s="94">
        <f t="shared" si="1"/>
        <v>0</v>
      </c>
      <c r="AU55" s="95">
        <f>ROUND(SUM(AU56:AU61),5)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ROUND(SUM(AZ56:AZ61),2)</f>
        <v>0</v>
      </c>
      <c r="BA55" s="94">
        <f>ROUND(SUM(BA56:BA61),2)</f>
        <v>0</v>
      </c>
      <c r="BB55" s="94">
        <f>ROUND(SUM(BB56:BB61),2)</f>
        <v>0</v>
      </c>
      <c r="BC55" s="94">
        <f>ROUND(SUM(BC56:BC61),2)</f>
        <v>0</v>
      </c>
      <c r="BD55" s="96">
        <f>ROUND(SUM(BD56:BD61),2)</f>
        <v>0</v>
      </c>
      <c r="BS55" s="97" t="s">
        <v>72</v>
      </c>
      <c r="BT55" s="97" t="s">
        <v>80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4" customFormat="1" ht="16.5" customHeight="1">
      <c r="A56" s="98" t="s">
        <v>83</v>
      </c>
      <c r="B56" s="53"/>
      <c r="C56" s="99"/>
      <c r="D56" s="99"/>
      <c r="E56" s="347" t="s">
        <v>77</v>
      </c>
      <c r="F56" s="347"/>
      <c r="G56" s="347"/>
      <c r="H56" s="347"/>
      <c r="I56" s="347"/>
      <c r="J56" s="99"/>
      <c r="K56" s="347" t="s">
        <v>78</v>
      </c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72">
        <f>'SO 01 - Jídelna'!J30</f>
        <v>0</v>
      </c>
      <c r="AH56" s="373"/>
      <c r="AI56" s="373"/>
      <c r="AJ56" s="373"/>
      <c r="AK56" s="373"/>
      <c r="AL56" s="373"/>
      <c r="AM56" s="373"/>
      <c r="AN56" s="372">
        <f t="shared" si="0"/>
        <v>0</v>
      </c>
      <c r="AO56" s="373"/>
      <c r="AP56" s="373"/>
      <c r="AQ56" s="100" t="s">
        <v>84</v>
      </c>
      <c r="AR56" s="55"/>
      <c r="AS56" s="101">
        <v>0</v>
      </c>
      <c r="AT56" s="102">
        <f t="shared" si="1"/>
        <v>0</v>
      </c>
      <c r="AU56" s="103">
        <f>'SO 01 - Jídelna'!P100</f>
        <v>0</v>
      </c>
      <c r="AV56" s="102">
        <f>'SO 01 - Jídelna'!J33</f>
        <v>0</v>
      </c>
      <c r="AW56" s="102">
        <f>'SO 01 - Jídelna'!J34</f>
        <v>0</v>
      </c>
      <c r="AX56" s="102">
        <f>'SO 01 - Jídelna'!J35</f>
        <v>0</v>
      </c>
      <c r="AY56" s="102">
        <f>'SO 01 - Jídelna'!J36</f>
        <v>0</v>
      </c>
      <c r="AZ56" s="102">
        <f>'SO 01 - Jídelna'!F33</f>
        <v>0</v>
      </c>
      <c r="BA56" s="102">
        <f>'SO 01 - Jídelna'!F34</f>
        <v>0</v>
      </c>
      <c r="BB56" s="102">
        <f>'SO 01 - Jídelna'!F35</f>
        <v>0</v>
      </c>
      <c r="BC56" s="102">
        <f>'SO 01 - Jídelna'!F36</f>
        <v>0</v>
      </c>
      <c r="BD56" s="104">
        <f>'SO 01 - Jídelna'!F37</f>
        <v>0</v>
      </c>
      <c r="BT56" s="105" t="s">
        <v>82</v>
      </c>
      <c r="BU56" s="105" t="s">
        <v>85</v>
      </c>
      <c r="BV56" s="105" t="s">
        <v>75</v>
      </c>
      <c r="BW56" s="105" t="s">
        <v>81</v>
      </c>
      <c r="BX56" s="105" t="s">
        <v>5</v>
      </c>
      <c r="CL56" s="105" t="s">
        <v>19</v>
      </c>
      <c r="CM56" s="105" t="s">
        <v>82</v>
      </c>
    </row>
    <row r="57" spans="1:91" s="4" customFormat="1" ht="23.25" customHeight="1">
      <c r="A57" s="98" t="s">
        <v>83</v>
      </c>
      <c r="B57" s="53"/>
      <c r="C57" s="99"/>
      <c r="D57" s="99"/>
      <c r="E57" s="347" t="s">
        <v>86</v>
      </c>
      <c r="F57" s="347"/>
      <c r="G57" s="347"/>
      <c r="H57" s="347"/>
      <c r="I57" s="347"/>
      <c r="J57" s="99"/>
      <c r="K57" s="347" t="s">
        <v>87</v>
      </c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72">
        <f>'SO 01.4.3. - VZT a chlazení'!J32</f>
        <v>0</v>
      </c>
      <c r="AH57" s="373"/>
      <c r="AI57" s="373"/>
      <c r="AJ57" s="373"/>
      <c r="AK57" s="373"/>
      <c r="AL57" s="373"/>
      <c r="AM57" s="373"/>
      <c r="AN57" s="372">
        <f t="shared" si="0"/>
        <v>0</v>
      </c>
      <c r="AO57" s="373"/>
      <c r="AP57" s="373"/>
      <c r="AQ57" s="100" t="s">
        <v>84</v>
      </c>
      <c r="AR57" s="55"/>
      <c r="AS57" s="101">
        <v>0</v>
      </c>
      <c r="AT57" s="102">
        <f t="shared" si="1"/>
        <v>0</v>
      </c>
      <c r="AU57" s="103">
        <f>'SO 01.4.3. - VZT a chlazení'!P87</f>
        <v>0</v>
      </c>
      <c r="AV57" s="102">
        <f>'SO 01.4.3. - VZT a chlazení'!J35</f>
        <v>0</v>
      </c>
      <c r="AW57" s="102">
        <f>'SO 01.4.3. - VZT a chlazení'!J36</f>
        <v>0</v>
      </c>
      <c r="AX57" s="102">
        <f>'SO 01.4.3. - VZT a chlazení'!J37</f>
        <v>0</v>
      </c>
      <c r="AY57" s="102">
        <f>'SO 01.4.3. - VZT a chlazení'!J38</f>
        <v>0</v>
      </c>
      <c r="AZ57" s="102">
        <f>'SO 01.4.3. - VZT a chlazení'!F35</f>
        <v>0</v>
      </c>
      <c r="BA57" s="102">
        <f>'SO 01.4.3. - VZT a chlazení'!F36</f>
        <v>0</v>
      </c>
      <c r="BB57" s="102">
        <f>'SO 01.4.3. - VZT a chlazení'!F37</f>
        <v>0</v>
      </c>
      <c r="BC57" s="102">
        <f>'SO 01.4.3. - VZT a chlazení'!F38</f>
        <v>0</v>
      </c>
      <c r="BD57" s="104">
        <f>'SO 01.4.3. - VZT a chlazení'!F39</f>
        <v>0</v>
      </c>
      <c r="BT57" s="105" t="s">
        <v>82</v>
      </c>
      <c r="BV57" s="105" t="s">
        <v>75</v>
      </c>
      <c r="BW57" s="105" t="s">
        <v>88</v>
      </c>
      <c r="BX57" s="105" t="s">
        <v>81</v>
      </c>
      <c r="CL57" s="105" t="s">
        <v>19</v>
      </c>
    </row>
    <row r="58" spans="1:91" s="4" customFormat="1" ht="23.25" customHeight="1">
      <c r="A58" s="98" t="s">
        <v>83</v>
      </c>
      <c r="B58" s="53"/>
      <c r="C58" s="99"/>
      <c r="D58" s="99"/>
      <c r="E58" s="347" t="s">
        <v>89</v>
      </c>
      <c r="F58" s="347"/>
      <c r="G58" s="347"/>
      <c r="H58" s="347"/>
      <c r="I58" s="347"/>
      <c r="J58" s="99"/>
      <c r="K58" s="347" t="s">
        <v>90</v>
      </c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72">
        <f>'SO 01.4.5. - ZTI'!J32</f>
        <v>0</v>
      </c>
      <c r="AH58" s="373"/>
      <c r="AI58" s="373"/>
      <c r="AJ58" s="373"/>
      <c r="AK58" s="373"/>
      <c r="AL58" s="373"/>
      <c r="AM58" s="373"/>
      <c r="AN58" s="372">
        <f t="shared" si="0"/>
        <v>0</v>
      </c>
      <c r="AO58" s="373"/>
      <c r="AP58" s="373"/>
      <c r="AQ58" s="100" t="s">
        <v>84</v>
      </c>
      <c r="AR58" s="55"/>
      <c r="AS58" s="101">
        <v>0</v>
      </c>
      <c r="AT58" s="102">
        <f t="shared" si="1"/>
        <v>0</v>
      </c>
      <c r="AU58" s="103">
        <f>'SO 01.4.5. - ZTI'!P95</f>
        <v>0</v>
      </c>
      <c r="AV58" s="102">
        <f>'SO 01.4.5. - ZTI'!J35</f>
        <v>0</v>
      </c>
      <c r="AW58" s="102">
        <f>'SO 01.4.5. - ZTI'!J36</f>
        <v>0</v>
      </c>
      <c r="AX58" s="102">
        <f>'SO 01.4.5. - ZTI'!J37</f>
        <v>0</v>
      </c>
      <c r="AY58" s="102">
        <f>'SO 01.4.5. - ZTI'!J38</f>
        <v>0</v>
      </c>
      <c r="AZ58" s="102">
        <f>'SO 01.4.5. - ZTI'!F35</f>
        <v>0</v>
      </c>
      <c r="BA58" s="102">
        <f>'SO 01.4.5. - ZTI'!F36</f>
        <v>0</v>
      </c>
      <c r="BB58" s="102">
        <f>'SO 01.4.5. - ZTI'!F37</f>
        <v>0</v>
      </c>
      <c r="BC58" s="102">
        <f>'SO 01.4.5. - ZTI'!F38</f>
        <v>0</v>
      </c>
      <c r="BD58" s="104">
        <f>'SO 01.4.5. - ZTI'!F39</f>
        <v>0</v>
      </c>
      <c r="BT58" s="105" t="s">
        <v>82</v>
      </c>
      <c r="BV58" s="105" t="s">
        <v>75</v>
      </c>
      <c r="BW58" s="105" t="s">
        <v>91</v>
      </c>
      <c r="BX58" s="105" t="s">
        <v>81</v>
      </c>
      <c r="CL58" s="105" t="s">
        <v>19</v>
      </c>
    </row>
    <row r="59" spans="1:91" s="4" customFormat="1" ht="23.25" customHeight="1">
      <c r="A59" s="98" t="s">
        <v>83</v>
      </c>
      <c r="B59" s="53"/>
      <c r="C59" s="99"/>
      <c r="D59" s="99"/>
      <c r="E59" s="347" t="s">
        <v>92</v>
      </c>
      <c r="F59" s="347"/>
      <c r="G59" s="347"/>
      <c r="H59" s="347"/>
      <c r="I59" s="347"/>
      <c r="J59" s="99"/>
      <c r="K59" s="347" t="s">
        <v>93</v>
      </c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72">
        <f>'SO 01.4.7. - Silnoproud'!J32</f>
        <v>0</v>
      </c>
      <c r="AH59" s="373"/>
      <c r="AI59" s="373"/>
      <c r="AJ59" s="373"/>
      <c r="AK59" s="373"/>
      <c r="AL59" s="373"/>
      <c r="AM59" s="373"/>
      <c r="AN59" s="372">
        <f t="shared" si="0"/>
        <v>0</v>
      </c>
      <c r="AO59" s="373"/>
      <c r="AP59" s="373"/>
      <c r="AQ59" s="100" t="s">
        <v>84</v>
      </c>
      <c r="AR59" s="55"/>
      <c r="AS59" s="101">
        <v>0</v>
      </c>
      <c r="AT59" s="102">
        <f t="shared" si="1"/>
        <v>0</v>
      </c>
      <c r="AU59" s="103">
        <f>'SO 01.4.7. - Silnoproud'!P92</f>
        <v>0</v>
      </c>
      <c r="AV59" s="102">
        <f>'SO 01.4.7. - Silnoproud'!J35</f>
        <v>0</v>
      </c>
      <c r="AW59" s="102">
        <f>'SO 01.4.7. - Silnoproud'!J36</f>
        <v>0</v>
      </c>
      <c r="AX59" s="102">
        <f>'SO 01.4.7. - Silnoproud'!J37</f>
        <v>0</v>
      </c>
      <c r="AY59" s="102">
        <f>'SO 01.4.7. - Silnoproud'!J38</f>
        <v>0</v>
      </c>
      <c r="AZ59" s="102">
        <f>'SO 01.4.7. - Silnoproud'!F35</f>
        <v>0</v>
      </c>
      <c r="BA59" s="102">
        <f>'SO 01.4.7. - Silnoproud'!F36</f>
        <v>0</v>
      </c>
      <c r="BB59" s="102">
        <f>'SO 01.4.7. - Silnoproud'!F37</f>
        <v>0</v>
      </c>
      <c r="BC59" s="102">
        <f>'SO 01.4.7. - Silnoproud'!F38</f>
        <v>0</v>
      </c>
      <c r="BD59" s="104">
        <f>'SO 01.4.7. - Silnoproud'!F39</f>
        <v>0</v>
      </c>
      <c r="BT59" s="105" t="s">
        <v>82</v>
      </c>
      <c r="BV59" s="105" t="s">
        <v>75</v>
      </c>
      <c r="BW59" s="105" t="s">
        <v>94</v>
      </c>
      <c r="BX59" s="105" t="s">
        <v>81</v>
      </c>
      <c r="CL59" s="105" t="s">
        <v>19</v>
      </c>
    </row>
    <row r="60" spans="1:91" s="4" customFormat="1" ht="23.25" customHeight="1">
      <c r="A60" s="98" t="s">
        <v>83</v>
      </c>
      <c r="B60" s="53"/>
      <c r="C60" s="99"/>
      <c r="D60" s="99"/>
      <c r="E60" s="347" t="s">
        <v>95</v>
      </c>
      <c r="F60" s="347"/>
      <c r="G60" s="347"/>
      <c r="H60" s="347"/>
      <c r="I60" s="347"/>
      <c r="J60" s="99"/>
      <c r="K60" s="347" t="s">
        <v>96</v>
      </c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72">
        <f>'SO 01.4.8. - Slaboproud'!J32</f>
        <v>0</v>
      </c>
      <c r="AH60" s="373"/>
      <c r="AI60" s="373"/>
      <c r="AJ60" s="373"/>
      <c r="AK60" s="373"/>
      <c r="AL60" s="373"/>
      <c r="AM60" s="373"/>
      <c r="AN60" s="372">
        <f t="shared" si="0"/>
        <v>0</v>
      </c>
      <c r="AO60" s="373"/>
      <c r="AP60" s="373"/>
      <c r="AQ60" s="100" t="s">
        <v>84</v>
      </c>
      <c r="AR60" s="55"/>
      <c r="AS60" s="101">
        <v>0</v>
      </c>
      <c r="AT60" s="102">
        <f t="shared" si="1"/>
        <v>0</v>
      </c>
      <c r="AU60" s="103">
        <f>'SO 01.4.8. - Slaboproud'!P90</f>
        <v>0</v>
      </c>
      <c r="AV60" s="102">
        <f>'SO 01.4.8. - Slaboproud'!J35</f>
        <v>0</v>
      </c>
      <c r="AW60" s="102">
        <f>'SO 01.4.8. - Slaboproud'!J36</f>
        <v>0</v>
      </c>
      <c r="AX60" s="102">
        <f>'SO 01.4.8. - Slaboproud'!J37</f>
        <v>0</v>
      </c>
      <c r="AY60" s="102">
        <f>'SO 01.4.8. - Slaboproud'!J38</f>
        <v>0</v>
      </c>
      <c r="AZ60" s="102">
        <f>'SO 01.4.8. - Slaboproud'!F35</f>
        <v>0</v>
      </c>
      <c r="BA60" s="102">
        <f>'SO 01.4.8. - Slaboproud'!F36</f>
        <v>0</v>
      </c>
      <c r="BB60" s="102">
        <f>'SO 01.4.8. - Slaboproud'!F37</f>
        <v>0</v>
      </c>
      <c r="BC60" s="102">
        <f>'SO 01.4.8. - Slaboproud'!F38</f>
        <v>0</v>
      </c>
      <c r="BD60" s="104">
        <f>'SO 01.4.8. - Slaboproud'!F39</f>
        <v>0</v>
      </c>
      <c r="BT60" s="105" t="s">
        <v>82</v>
      </c>
      <c r="BV60" s="105" t="s">
        <v>75</v>
      </c>
      <c r="BW60" s="105" t="s">
        <v>97</v>
      </c>
      <c r="BX60" s="105" t="s">
        <v>81</v>
      </c>
      <c r="CL60" s="105" t="s">
        <v>19</v>
      </c>
    </row>
    <row r="61" spans="1:91" s="4" customFormat="1" ht="23.25" customHeight="1">
      <c r="A61" s="98" t="s">
        <v>83</v>
      </c>
      <c r="B61" s="53"/>
      <c r="C61" s="99"/>
      <c r="D61" s="99"/>
      <c r="E61" s="347" t="s">
        <v>98</v>
      </c>
      <c r="F61" s="347"/>
      <c r="G61" s="347"/>
      <c r="H61" s="347"/>
      <c r="I61" s="347"/>
      <c r="J61" s="99"/>
      <c r="K61" s="347" t="s">
        <v>99</v>
      </c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72">
        <f>'SO 01.4.9 - Gastro'!J32</f>
        <v>0</v>
      </c>
      <c r="AH61" s="373"/>
      <c r="AI61" s="373"/>
      <c r="AJ61" s="373"/>
      <c r="AK61" s="373"/>
      <c r="AL61" s="373"/>
      <c r="AM61" s="373"/>
      <c r="AN61" s="372">
        <f t="shared" si="0"/>
        <v>0</v>
      </c>
      <c r="AO61" s="373"/>
      <c r="AP61" s="373"/>
      <c r="AQ61" s="100" t="s">
        <v>84</v>
      </c>
      <c r="AR61" s="55"/>
      <c r="AS61" s="101">
        <v>0</v>
      </c>
      <c r="AT61" s="102">
        <f t="shared" si="1"/>
        <v>0</v>
      </c>
      <c r="AU61" s="103">
        <f>'SO 01.4.9 - Gastro'!P104</f>
        <v>0</v>
      </c>
      <c r="AV61" s="102">
        <f>'SO 01.4.9 - Gastro'!J35</f>
        <v>0</v>
      </c>
      <c r="AW61" s="102">
        <f>'SO 01.4.9 - Gastro'!J36</f>
        <v>0</v>
      </c>
      <c r="AX61" s="102">
        <f>'SO 01.4.9 - Gastro'!J37</f>
        <v>0</v>
      </c>
      <c r="AY61" s="102">
        <f>'SO 01.4.9 - Gastro'!J38</f>
        <v>0</v>
      </c>
      <c r="AZ61" s="102">
        <f>'SO 01.4.9 - Gastro'!F35</f>
        <v>0</v>
      </c>
      <c r="BA61" s="102">
        <f>'SO 01.4.9 - Gastro'!F36</f>
        <v>0</v>
      </c>
      <c r="BB61" s="102">
        <f>'SO 01.4.9 - Gastro'!F37</f>
        <v>0</v>
      </c>
      <c r="BC61" s="102">
        <f>'SO 01.4.9 - Gastro'!F38</f>
        <v>0</v>
      </c>
      <c r="BD61" s="104">
        <f>'SO 01.4.9 - Gastro'!F39</f>
        <v>0</v>
      </c>
      <c r="BT61" s="105" t="s">
        <v>82</v>
      </c>
      <c r="BV61" s="105" t="s">
        <v>75</v>
      </c>
      <c r="BW61" s="105" t="s">
        <v>100</v>
      </c>
      <c r="BX61" s="105" t="s">
        <v>81</v>
      </c>
      <c r="CL61" s="105" t="s">
        <v>19</v>
      </c>
    </row>
    <row r="62" spans="1:91" s="7" customFormat="1" ht="16.5" customHeight="1">
      <c r="B62" s="88"/>
      <c r="C62" s="89"/>
      <c r="D62" s="346" t="s">
        <v>101</v>
      </c>
      <c r="E62" s="346"/>
      <c r="F62" s="346"/>
      <c r="G62" s="346"/>
      <c r="H62" s="346"/>
      <c r="I62" s="90"/>
      <c r="J62" s="346" t="s">
        <v>102</v>
      </c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74">
        <f>ROUND(SUM(AG63:AG69),2)</f>
        <v>0</v>
      </c>
      <c r="AH62" s="375"/>
      <c r="AI62" s="375"/>
      <c r="AJ62" s="375"/>
      <c r="AK62" s="375"/>
      <c r="AL62" s="375"/>
      <c r="AM62" s="375"/>
      <c r="AN62" s="380">
        <f t="shared" si="0"/>
        <v>0</v>
      </c>
      <c r="AO62" s="375"/>
      <c r="AP62" s="375"/>
      <c r="AQ62" s="91" t="s">
        <v>79</v>
      </c>
      <c r="AR62" s="92"/>
      <c r="AS62" s="93">
        <f>ROUND(SUM(AS63:AS69),2)</f>
        <v>0</v>
      </c>
      <c r="AT62" s="94">
        <f t="shared" si="1"/>
        <v>0</v>
      </c>
      <c r="AU62" s="95">
        <f>ROUND(SUM(AU63:AU69),5)</f>
        <v>0</v>
      </c>
      <c r="AV62" s="94">
        <f>ROUND(AZ62*L29,2)</f>
        <v>0</v>
      </c>
      <c r="AW62" s="94">
        <f>ROUND(BA62*L30,2)</f>
        <v>0</v>
      </c>
      <c r="AX62" s="94">
        <f>ROUND(BB62*L29,2)</f>
        <v>0</v>
      </c>
      <c r="AY62" s="94">
        <f>ROUND(BC62*L30,2)</f>
        <v>0</v>
      </c>
      <c r="AZ62" s="94">
        <f>ROUND(SUM(AZ63:AZ69),2)</f>
        <v>0</v>
      </c>
      <c r="BA62" s="94">
        <f>ROUND(SUM(BA63:BA69),2)</f>
        <v>0</v>
      </c>
      <c r="BB62" s="94">
        <f>ROUND(SUM(BB63:BB69),2)</f>
        <v>0</v>
      </c>
      <c r="BC62" s="94">
        <f>ROUND(SUM(BC63:BC69),2)</f>
        <v>0</v>
      </c>
      <c r="BD62" s="96">
        <f>ROUND(SUM(BD63:BD69),2)</f>
        <v>0</v>
      </c>
      <c r="BS62" s="97" t="s">
        <v>72</v>
      </c>
      <c r="BT62" s="97" t="s">
        <v>80</v>
      </c>
      <c r="BV62" s="97" t="s">
        <v>75</v>
      </c>
      <c r="BW62" s="97" t="s">
        <v>103</v>
      </c>
      <c r="BX62" s="97" t="s">
        <v>5</v>
      </c>
      <c r="CL62" s="97" t="s">
        <v>19</v>
      </c>
      <c r="CM62" s="97" t="s">
        <v>82</v>
      </c>
    </row>
    <row r="63" spans="1:91" s="4" customFormat="1" ht="16.5" customHeight="1">
      <c r="A63" s="98" t="s">
        <v>83</v>
      </c>
      <c r="B63" s="53"/>
      <c r="C63" s="99"/>
      <c r="D63" s="99"/>
      <c r="E63" s="347" t="s">
        <v>101</v>
      </c>
      <c r="F63" s="347"/>
      <c r="G63" s="347"/>
      <c r="H63" s="347"/>
      <c r="I63" s="347"/>
      <c r="J63" s="99"/>
      <c r="K63" s="347" t="s">
        <v>102</v>
      </c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72">
        <f>'SO 02 - Půdní vestavba'!J30</f>
        <v>0</v>
      </c>
      <c r="AH63" s="373"/>
      <c r="AI63" s="373"/>
      <c r="AJ63" s="373"/>
      <c r="AK63" s="373"/>
      <c r="AL63" s="373"/>
      <c r="AM63" s="373"/>
      <c r="AN63" s="372">
        <f t="shared" si="0"/>
        <v>0</v>
      </c>
      <c r="AO63" s="373"/>
      <c r="AP63" s="373"/>
      <c r="AQ63" s="100" t="s">
        <v>84</v>
      </c>
      <c r="AR63" s="55"/>
      <c r="AS63" s="101">
        <v>0</v>
      </c>
      <c r="AT63" s="102">
        <f t="shared" si="1"/>
        <v>0</v>
      </c>
      <c r="AU63" s="103">
        <f>'SO 02 - Půdní vestavba'!P110</f>
        <v>0</v>
      </c>
      <c r="AV63" s="102">
        <f>'SO 02 - Půdní vestavba'!J33</f>
        <v>0</v>
      </c>
      <c r="AW63" s="102">
        <f>'SO 02 - Půdní vestavba'!J34</f>
        <v>0</v>
      </c>
      <c r="AX63" s="102">
        <f>'SO 02 - Půdní vestavba'!J35</f>
        <v>0</v>
      </c>
      <c r="AY63" s="102">
        <f>'SO 02 - Půdní vestavba'!J36</f>
        <v>0</v>
      </c>
      <c r="AZ63" s="102">
        <f>'SO 02 - Půdní vestavba'!F33</f>
        <v>0</v>
      </c>
      <c r="BA63" s="102">
        <f>'SO 02 - Půdní vestavba'!F34</f>
        <v>0</v>
      </c>
      <c r="BB63" s="102">
        <f>'SO 02 - Půdní vestavba'!F35</f>
        <v>0</v>
      </c>
      <c r="BC63" s="102">
        <f>'SO 02 - Půdní vestavba'!F36</f>
        <v>0</v>
      </c>
      <c r="BD63" s="104">
        <f>'SO 02 - Půdní vestavba'!F37</f>
        <v>0</v>
      </c>
      <c r="BT63" s="105" t="s">
        <v>82</v>
      </c>
      <c r="BU63" s="105" t="s">
        <v>85</v>
      </c>
      <c r="BV63" s="105" t="s">
        <v>75</v>
      </c>
      <c r="BW63" s="105" t="s">
        <v>103</v>
      </c>
      <c r="BX63" s="105" t="s">
        <v>5</v>
      </c>
      <c r="CL63" s="105" t="s">
        <v>19</v>
      </c>
      <c r="CM63" s="105" t="s">
        <v>82</v>
      </c>
    </row>
    <row r="64" spans="1:91" s="4" customFormat="1" ht="23.25" customHeight="1">
      <c r="A64" s="98" t="s">
        <v>83</v>
      </c>
      <c r="B64" s="53"/>
      <c r="C64" s="99"/>
      <c r="D64" s="99"/>
      <c r="E64" s="347" t="s">
        <v>104</v>
      </c>
      <c r="F64" s="347"/>
      <c r="G64" s="347"/>
      <c r="H64" s="347"/>
      <c r="I64" s="347"/>
      <c r="J64" s="99"/>
      <c r="K64" s="347" t="s">
        <v>105</v>
      </c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72">
        <f>'SO 02.4.1. - ÚT'!J32</f>
        <v>0</v>
      </c>
      <c r="AH64" s="373"/>
      <c r="AI64" s="373"/>
      <c r="AJ64" s="373"/>
      <c r="AK64" s="373"/>
      <c r="AL64" s="373"/>
      <c r="AM64" s="373"/>
      <c r="AN64" s="372">
        <f t="shared" si="0"/>
        <v>0</v>
      </c>
      <c r="AO64" s="373"/>
      <c r="AP64" s="373"/>
      <c r="AQ64" s="100" t="s">
        <v>84</v>
      </c>
      <c r="AR64" s="55"/>
      <c r="AS64" s="101">
        <v>0</v>
      </c>
      <c r="AT64" s="102">
        <f t="shared" si="1"/>
        <v>0</v>
      </c>
      <c r="AU64" s="103">
        <f>'SO 02.4.1. - ÚT'!P100</f>
        <v>0</v>
      </c>
      <c r="AV64" s="102">
        <f>'SO 02.4.1. - ÚT'!J35</f>
        <v>0</v>
      </c>
      <c r="AW64" s="102">
        <f>'SO 02.4.1. - ÚT'!J36</f>
        <v>0</v>
      </c>
      <c r="AX64" s="102">
        <f>'SO 02.4.1. - ÚT'!J37</f>
        <v>0</v>
      </c>
      <c r="AY64" s="102">
        <f>'SO 02.4.1. - ÚT'!J38</f>
        <v>0</v>
      </c>
      <c r="AZ64" s="102">
        <f>'SO 02.4.1. - ÚT'!F35</f>
        <v>0</v>
      </c>
      <c r="BA64" s="102">
        <f>'SO 02.4.1. - ÚT'!F36</f>
        <v>0</v>
      </c>
      <c r="BB64" s="102">
        <f>'SO 02.4.1. - ÚT'!F37</f>
        <v>0</v>
      </c>
      <c r="BC64" s="102">
        <f>'SO 02.4.1. - ÚT'!F38</f>
        <v>0</v>
      </c>
      <c r="BD64" s="104">
        <f>'SO 02.4.1. - ÚT'!F39</f>
        <v>0</v>
      </c>
      <c r="BT64" s="105" t="s">
        <v>82</v>
      </c>
      <c r="BV64" s="105" t="s">
        <v>75</v>
      </c>
      <c r="BW64" s="105" t="s">
        <v>106</v>
      </c>
      <c r="BX64" s="105" t="s">
        <v>103</v>
      </c>
      <c r="CL64" s="105" t="s">
        <v>19</v>
      </c>
    </row>
    <row r="65" spans="1:91" s="4" customFormat="1" ht="23.25" customHeight="1">
      <c r="A65" s="98" t="s">
        <v>83</v>
      </c>
      <c r="B65" s="53"/>
      <c r="C65" s="99"/>
      <c r="D65" s="99"/>
      <c r="E65" s="347" t="s">
        <v>107</v>
      </c>
      <c r="F65" s="347"/>
      <c r="G65" s="347"/>
      <c r="H65" s="347"/>
      <c r="I65" s="347"/>
      <c r="J65" s="99"/>
      <c r="K65" s="347" t="s">
        <v>87</v>
      </c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72">
        <f>'SO 02.4.3. - VZT a chlazení'!J32</f>
        <v>0</v>
      </c>
      <c r="AH65" s="373"/>
      <c r="AI65" s="373"/>
      <c r="AJ65" s="373"/>
      <c r="AK65" s="373"/>
      <c r="AL65" s="373"/>
      <c r="AM65" s="373"/>
      <c r="AN65" s="372">
        <f t="shared" si="0"/>
        <v>0</v>
      </c>
      <c r="AO65" s="373"/>
      <c r="AP65" s="373"/>
      <c r="AQ65" s="100" t="s">
        <v>84</v>
      </c>
      <c r="AR65" s="55"/>
      <c r="AS65" s="101">
        <v>0</v>
      </c>
      <c r="AT65" s="102">
        <f t="shared" si="1"/>
        <v>0</v>
      </c>
      <c r="AU65" s="103">
        <f>'SO 02.4.3. - VZT a chlazení'!P95</f>
        <v>0</v>
      </c>
      <c r="AV65" s="102">
        <f>'SO 02.4.3. - VZT a chlazení'!J35</f>
        <v>0</v>
      </c>
      <c r="AW65" s="102">
        <f>'SO 02.4.3. - VZT a chlazení'!J36</f>
        <v>0</v>
      </c>
      <c r="AX65" s="102">
        <f>'SO 02.4.3. - VZT a chlazení'!J37</f>
        <v>0</v>
      </c>
      <c r="AY65" s="102">
        <f>'SO 02.4.3. - VZT a chlazení'!J38</f>
        <v>0</v>
      </c>
      <c r="AZ65" s="102">
        <f>'SO 02.4.3. - VZT a chlazení'!F35</f>
        <v>0</v>
      </c>
      <c r="BA65" s="102">
        <f>'SO 02.4.3. - VZT a chlazení'!F36</f>
        <v>0</v>
      </c>
      <c r="BB65" s="102">
        <f>'SO 02.4.3. - VZT a chlazení'!F37</f>
        <v>0</v>
      </c>
      <c r="BC65" s="102">
        <f>'SO 02.4.3. - VZT a chlazení'!F38</f>
        <v>0</v>
      </c>
      <c r="BD65" s="104">
        <f>'SO 02.4.3. - VZT a chlazení'!F39</f>
        <v>0</v>
      </c>
      <c r="BT65" s="105" t="s">
        <v>82</v>
      </c>
      <c r="BV65" s="105" t="s">
        <v>75</v>
      </c>
      <c r="BW65" s="105" t="s">
        <v>108</v>
      </c>
      <c r="BX65" s="105" t="s">
        <v>103</v>
      </c>
      <c r="CL65" s="105" t="s">
        <v>19</v>
      </c>
    </row>
    <row r="66" spans="1:91" s="4" customFormat="1" ht="23.25" customHeight="1">
      <c r="A66" s="98" t="s">
        <v>83</v>
      </c>
      <c r="B66" s="53"/>
      <c r="C66" s="99"/>
      <c r="D66" s="99"/>
      <c r="E66" s="347" t="s">
        <v>109</v>
      </c>
      <c r="F66" s="347"/>
      <c r="G66" s="347"/>
      <c r="H66" s="347"/>
      <c r="I66" s="347"/>
      <c r="J66" s="99"/>
      <c r="K66" s="347" t="s">
        <v>110</v>
      </c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72">
        <f>'SO 02.4.4. - MaR'!J32</f>
        <v>0</v>
      </c>
      <c r="AH66" s="373"/>
      <c r="AI66" s="373"/>
      <c r="AJ66" s="373"/>
      <c r="AK66" s="373"/>
      <c r="AL66" s="373"/>
      <c r="AM66" s="373"/>
      <c r="AN66" s="372">
        <f t="shared" si="0"/>
        <v>0</v>
      </c>
      <c r="AO66" s="373"/>
      <c r="AP66" s="373"/>
      <c r="AQ66" s="100" t="s">
        <v>84</v>
      </c>
      <c r="AR66" s="55"/>
      <c r="AS66" s="101">
        <v>0</v>
      </c>
      <c r="AT66" s="102">
        <f t="shared" si="1"/>
        <v>0</v>
      </c>
      <c r="AU66" s="103">
        <f>'SO 02.4.4. - MaR'!P97</f>
        <v>0</v>
      </c>
      <c r="AV66" s="102">
        <f>'SO 02.4.4. - MaR'!J35</f>
        <v>0</v>
      </c>
      <c r="AW66" s="102">
        <f>'SO 02.4.4. - MaR'!J36</f>
        <v>0</v>
      </c>
      <c r="AX66" s="102">
        <f>'SO 02.4.4. - MaR'!J37</f>
        <v>0</v>
      </c>
      <c r="AY66" s="102">
        <f>'SO 02.4.4. - MaR'!J38</f>
        <v>0</v>
      </c>
      <c r="AZ66" s="102">
        <f>'SO 02.4.4. - MaR'!F35</f>
        <v>0</v>
      </c>
      <c r="BA66" s="102">
        <f>'SO 02.4.4. - MaR'!F36</f>
        <v>0</v>
      </c>
      <c r="BB66" s="102">
        <f>'SO 02.4.4. - MaR'!F37</f>
        <v>0</v>
      </c>
      <c r="BC66" s="102">
        <f>'SO 02.4.4. - MaR'!F38</f>
        <v>0</v>
      </c>
      <c r="BD66" s="104">
        <f>'SO 02.4.4. - MaR'!F39</f>
        <v>0</v>
      </c>
      <c r="BT66" s="105" t="s">
        <v>82</v>
      </c>
      <c r="BV66" s="105" t="s">
        <v>75</v>
      </c>
      <c r="BW66" s="105" t="s">
        <v>111</v>
      </c>
      <c r="BX66" s="105" t="s">
        <v>103</v>
      </c>
      <c r="CL66" s="105" t="s">
        <v>19</v>
      </c>
    </row>
    <row r="67" spans="1:91" s="4" customFormat="1" ht="23.25" customHeight="1">
      <c r="A67" s="98" t="s">
        <v>83</v>
      </c>
      <c r="B67" s="53"/>
      <c r="C67" s="99"/>
      <c r="D67" s="99"/>
      <c r="E67" s="347" t="s">
        <v>112</v>
      </c>
      <c r="F67" s="347"/>
      <c r="G67" s="347"/>
      <c r="H67" s="347"/>
      <c r="I67" s="347"/>
      <c r="J67" s="99"/>
      <c r="K67" s="347" t="s">
        <v>90</v>
      </c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72">
        <f>'SO 02.4.5. - ZTI'!J32</f>
        <v>0</v>
      </c>
      <c r="AH67" s="373"/>
      <c r="AI67" s="373"/>
      <c r="AJ67" s="373"/>
      <c r="AK67" s="373"/>
      <c r="AL67" s="373"/>
      <c r="AM67" s="373"/>
      <c r="AN67" s="372">
        <f t="shared" si="0"/>
        <v>0</v>
      </c>
      <c r="AO67" s="373"/>
      <c r="AP67" s="373"/>
      <c r="AQ67" s="100" t="s">
        <v>84</v>
      </c>
      <c r="AR67" s="55"/>
      <c r="AS67" s="101">
        <v>0</v>
      </c>
      <c r="AT67" s="102">
        <f t="shared" si="1"/>
        <v>0</v>
      </c>
      <c r="AU67" s="103">
        <f>'SO 02.4.5. - ZTI'!P99</f>
        <v>0</v>
      </c>
      <c r="AV67" s="102">
        <f>'SO 02.4.5. - ZTI'!J35</f>
        <v>0</v>
      </c>
      <c r="AW67" s="102">
        <f>'SO 02.4.5. - ZTI'!J36</f>
        <v>0</v>
      </c>
      <c r="AX67" s="102">
        <f>'SO 02.4.5. - ZTI'!J37</f>
        <v>0</v>
      </c>
      <c r="AY67" s="102">
        <f>'SO 02.4.5. - ZTI'!J38</f>
        <v>0</v>
      </c>
      <c r="AZ67" s="102">
        <f>'SO 02.4.5. - ZTI'!F35</f>
        <v>0</v>
      </c>
      <c r="BA67" s="102">
        <f>'SO 02.4.5. - ZTI'!F36</f>
        <v>0</v>
      </c>
      <c r="BB67" s="102">
        <f>'SO 02.4.5. - ZTI'!F37</f>
        <v>0</v>
      </c>
      <c r="BC67" s="102">
        <f>'SO 02.4.5. - ZTI'!F38</f>
        <v>0</v>
      </c>
      <c r="BD67" s="104">
        <f>'SO 02.4.5. - ZTI'!F39</f>
        <v>0</v>
      </c>
      <c r="BT67" s="105" t="s">
        <v>82</v>
      </c>
      <c r="BV67" s="105" t="s">
        <v>75</v>
      </c>
      <c r="BW67" s="105" t="s">
        <v>113</v>
      </c>
      <c r="BX67" s="105" t="s">
        <v>103</v>
      </c>
      <c r="CL67" s="105" t="s">
        <v>19</v>
      </c>
    </row>
    <row r="68" spans="1:91" s="4" customFormat="1" ht="23.25" customHeight="1">
      <c r="A68" s="98" t="s">
        <v>83</v>
      </c>
      <c r="B68" s="53"/>
      <c r="C68" s="99"/>
      <c r="D68" s="99"/>
      <c r="E68" s="347" t="s">
        <v>114</v>
      </c>
      <c r="F68" s="347"/>
      <c r="G68" s="347"/>
      <c r="H68" s="347"/>
      <c r="I68" s="347"/>
      <c r="J68" s="99"/>
      <c r="K68" s="347" t="s">
        <v>93</v>
      </c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  <c r="AF68" s="347"/>
      <c r="AG68" s="372">
        <f>'SO 02.4.7. - Silnoproud'!J32</f>
        <v>0</v>
      </c>
      <c r="AH68" s="373"/>
      <c r="AI68" s="373"/>
      <c r="AJ68" s="373"/>
      <c r="AK68" s="373"/>
      <c r="AL68" s="373"/>
      <c r="AM68" s="373"/>
      <c r="AN68" s="372">
        <f t="shared" si="0"/>
        <v>0</v>
      </c>
      <c r="AO68" s="373"/>
      <c r="AP68" s="373"/>
      <c r="AQ68" s="100" t="s">
        <v>84</v>
      </c>
      <c r="AR68" s="55"/>
      <c r="AS68" s="101">
        <v>0</v>
      </c>
      <c r="AT68" s="102">
        <f t="shared" si="1"/>
        <v>0</v>
      </c>
      <c r="AU68" s="103">
        <f>'SO 02.4.7. - Silnoproud'!P93</f>
        <v>0</v>
      </c>
      <c r="AV68" s="102">
        <f>'SO 02.4.7. - Silnoproud'!J35</f>
        <v>0</v>
      </c>
      <c r="AW68" s="102">
        <f>'SO 02.4.7. - Silnoproud'!J36</f>
        <v>0</v>
      </c>
      <c r="AX68" s="102">
        <f>'SO 02.4.7. - Silnoproud'!J37</f>
        <v>0</v>
      </c>
      <c r="AY68" s="102">
        <f>'SO 02.4.7. - Silnoproud'!J38</f>
        <v>0</v>
      </c>
      <c r="AZ68" s="102">
        <f>'SO 02.4.7. - Silnoproud'!F35</f>
        <v>0</v>
      </c>
      <c r="BA68" s="102">
        <f>'SO 02.4.7. - Silnoproud'!F36</f>
        <v>0</v>
      </c>
      <c r="BB68" s="102">
        <f>'SO 02.4.7. - Silnoproud'!F37</f>
        <v>0</v>
      </c>
      <c r="BC68" s="102">
        <f>'SO 02.4.7. - Silnoproud'!F38</f>
        <v>0</v>
      </c>
      <c r="BD68" s="104">
        <f>'SO 02.4.7. - Silnoproud'!F39</f>
        <v>0</v>
      </c>
      <c r="BT68" s="105" t="s">
        <v>82</v>
      </c>
      <c r="BV68" s="105" t="s">
        <v>75</v>
      </c>
      <c r="BW68" s="105" t="s">
        <v>115</v>
      </c>
      <c r="BX68" s="105" t="s">
        <v>103</v>
      </c>
      <c r="CL68" s="105" t="s">
        <v>19</v>
      </c>
    </row>
    <row r="69" spans="1:91" s="4" customFormat="1" ht="23.25" customHeight="1">
      <c r="A69" s="98" t="s">
        <v>83</v>
      </c>
      <c r="B69" s="53"/>
      <c r="C69" s="99"/>
      <c r="D69" s="99"/>
      <c r="E69" s="347" t="s">
        <v>116</v>
      </c>
      <c r="F69" s="347"/>
      <c r="G69" s="347"/>
      <c r="H69" s="347"/>
      <c r="I69" s="347"/>
      <c r="J69" s="99"/>
      <c r="K69" s="347" t="s">
        <v>96</v>
      </c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72">
        <f>'SO 02.4.8. - Slaboproud'!J32</f>
        <v>0</v>
      </c>
      <c r="AH69" s="373"/>
      <c r="AI69" s="373"/>
      <c r="AJ69" s="373"/>
      <c r="AK69" s="373"/>
      <c r="AL69" s="373"/>
      <c r="AM69" s="373"/>
      <c r="AN69" s="372">
        <f t="shared" si="0"/>
        <v>0</v>
      </c>
      <c r="AO69" s="373"/>
      <c r="AP69" s="373"/>
      <c r="AQ69" s="100" t="s">
        <v>84</v>
      </c>
      <c r="AR69" s="55"/>
      <c r="AS69" s="101">
        <v>0</v>
      </c>
      <c r="AT69" s="102">
        <f t="shared" si="1"/>
        <v>0</v>
      </c>
      <c r="AU69" s="103">
        <f>'SO 02.4.8. - Slaboproud'!P90</f>
        <v>0</v>
      </c>
      <c r="AV69" s="102">
        <f>'SO 02.4.8. - Slaboproud'!J35</f>
        <v>0</v>
      </c>
      <c r="AW69" s="102">
        <f>'SO 02.4.8. - Slaboproud'!J36</f>
        <v>0</v>
      </c>
      <c r="AX69" s="102">
        <f>'SO 02.4.8. - Slaboproud'!J37</f>
        <v>0</v>
      </c>
      <c r="AY69" s="102">
        <f>'SO 02.4.8. - Slaboproud'!J38</f>
        <v>0</v>
      </c>
      <c r="AZ69" s="102">
        <f>'SO 02.4.8. - Slaboproud'!F35</f>
        <v>0</v>
      </c>
      <c r="BA69" s="102">
        <f>'SO 02.4.8. - Slaboproud'!F36</f>
        <v>0</v>
      </c>
      <c r="BB69" s="102">
        <f>'SO 02.4.8. - Slaboproud'!F37</f>
        <v>0</v>
      </c>
      <c r="BC69" s="102">
        <f>'SO 02.4.8. - Slaboproud'!F38</f>
        <v>0</v>
      </c>
      <c r="BD69" s="104">
        <f>'SO 02.4.8. - Slaboproud'!F39</f>
        <v>0</v>
      </c>
      <c r="BT69" s="105" t="s">
        <v>82</v>
      </c>
      <c r="BV69" s="105" t="s">
        <v>75</v>
      </c>
      <c r="BW69" s="105" t="s">
        <v>117</v>
      </c>
      <c r="BX69" s="105" t="s">
        <v>103</v>
      </c>
      <c r="CL69" s="105" t="s">
        <v>19</v>
      </c>
    </row>
    <row r="70" spans="1:91" s="7" customFormat="1" ht="16.5" customHeight="1">
      <c r="A70" s="98" t="s">
        <v>83</v>
      </c>
      <c r="B70" s="88"/>
      <c r="C70" s="89"/>
      <c r="D70" s="346" t="s">
        <v>118</v>
      </c>
      <c r="E70" s="346"/>
      <c r="F70" s="346"/>
      <c r="G70" s="346"/>
      <c r="H70" s="346"/>
      <c r="I70" s="90"/>
      <c r="J70" s="346" t="s">
        <v>119</v>
      </c>
      <c r="K70" s="346"/>
      <c r="L70" s="346"/>
      <c r="M70" s="346"/>
      <c r="N70" s="346"/>
      <c r="O70" s="346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80">
        <f>'SO 03 - Komunikace a zpev...'!J30</f>
        <v>0</v>
      </c>
      <c r="AH70" s="375"/>
      <c r="AI70" s="375"/>
      <c r="AJ70" s="375"/>
      <c r="AK70" s="375"/>
      <c r="AL70" s="375"/>
      <c r="AM70" s="375"/>
      <c r="AN70" s="380">
        <f t="shared" si="0"/>
        <v>0</v>
      </c>
      <c r="AO70" s="375"/>
      <c r="AP70" s="375"/>
      <c r="AQ70" s="91" t="s">
        <v>79</v>
      </c>
      <c r="AR70" s="92"/>
      <c r="AS70" s="93">
        <v>0</v>
      </c>
      <c r="AT70" s="94">
        <f t="shared" si="1"/>
        <v>0</v>
      </c>
      <c r="AU70" s="95">
        <f>'SO 03 - Komunikace a zpev...'!P86</f>
        <v>0</v>
      </c>
      <c r="AV70" s="94">
        <f>'SO 03 - Komunikace a zpev...'!J33</f>
        <v>0</v>
      </c>
      <c r="AW70" s="94">
        <f>'SO 03 - Komunikace a zpev...'!J34</f>
        <v>0</v>
      </c>
      <c r="AX70" s="94">
        <f>'SO 03 - Komunikace a zpev...'!J35</f>
        <v>0</v>
      </c>
      <c r="AY70" s="94">
        <f>'SO 03 - Komunikace a zpev...'!J36</f>
        <v>0</v>
      </c>
      <c r="AZ70" s="94">
        <f>'SO 03 - Komunikace a zpev...'!F33</f>
        <v>0</v>
      </c>
      <c r="BA70" s="94">
        <f>'SO 03 - Komunikace a zpev...'!F34</f>
        <v>0</v>
      </c>
      <c r="BB70" s="94">
        <f>'SO 03 - Komunikace a zpev...'!F35</f>
        <v>0</v>
      </c>
      <c r="BC70" s="94">
        <f>'SO 03 - Komunikace a zpev...'!F36</f>
        <v>0</v>
      </c>
      <c r="BD70" s="96">
        <f>'SO 03 - Komunikace a zpev...'!F37</f>
        <v>0</v>
      </c>
      <c r="BT70" s="97" t="s">
        <v>80</v>
      </c>
      <c r="BV70" s="97" t="s">
        <v>75</v>
      </c>
      <c r="BW70" s="97" t="s">
        <v>120</v>
      </c>
      <c r="BX70" s="97" t="s">
        <v>5</v>
      </c>
      <c r="CL70" s="97" t="s">
        <v>19</v>
      </c>
      <c r="CM70" s="97" t="s">
        <v>82</v>
      </c>
    </row>
    <row r="71" spans="1:91" s="7" customFormat="1" ht="16.5" customHeight="1">
      <c r="A71" s="98" t="s">
        <v>83</v>
      </c>
      <c r="B71" s="88"/>
      <c r="C71" s="89"/>
      <c r="D71" s="346" t="s">
        <v>121</v>
      </c>
      <c r="E71" s="346"/>
      <c r="F71" s="346"/>
      <c r="G71" s="346"/>
      <c r="H71" s="346"/>
      <c r="I71" s="90"/>
      <c r="J71" s="346" t="s">
        <v>122</v>
      </c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6"/>
      <c r="AE71" s="346"/>
      <c r="AF71" s="346"/>
      <c r="AG71" s="380">
        <f>'SO 05 - Přeložka horkovodu'!J30</f>
        <v>0</v>
      </c>
      <c r="AH71" s="375"/>
      <c r="AI71" s="375"/>
      <c r="AJ71" s="375"/>
      <c r="AK71" s="375"/>
      <c r="AL71" s="375"/>
      <c r="AM71" s="375"/>
      <c r="AN71" s="380">
        <f t="shared" si="0"/>
        <v>0</v>
      </c>
      <c r="AO71" s="375"/>
      <c r="AP71" s="375"/>
      <c r="AQ71" s="91" t="s">
        <v>79</v>
      </c>
      <c r="AR71" s="92"/>
      <c r="AS71" s="93">
        <v>0</v>
      </c>
      <c r="AT71" s="94">
        <f t="shared" si="1"/>
        <v>0</v>
      </c>
      <c r="AU71" s="95">
        <f>'SO 05 - Přeložka horkovodu'!P80</f>
        <v>0</v>
      </c>
      <c r="AV71" s="94">
        <f>'SO 05 - Přeložka horkovodu'!J33</f>
        <v>0</v>
      </c>
      <c r="AW71" s="94">
        <f>'SO 05 - Přeložka horkovodu'!J34</f>
        <v>0</v>
      </c>
      <c r="AX71" s="94">
        <f>'SO 05 - Přeložka horkovodu'!J35</f>
        <v>0</v>
      </c>
      <c r="AY71" s="94">
        <f>'SO 05 - Přeložka horkovodu'!J36</f>
        <v>0</v>
      </c>
      <c r="AZ71" s="94">
        <f>'SO 05 - Přeložka horkovodu'!F33</f>
        <v>0</v>
      </c>
      <c r="BA71" s="94">
        <f>'SO 05 - Přeložka horkovodu'!F34</f>
        <v>0</v>
      </c>
      <c r="BB71" s="94">
        <f>'SO 05 - Přeložka horkovodu'!F35</f>
        <v>0</v>
      </c>
      <c r="BC71" s="94">
        <f>'SO 05 - Přeložka horkovodu'!F36</f>
        <v>0</v>
      </c>
      <c r="BD71" s="96">
        <f>'SO 05 - Přeložka horkovodu'!F37</f>
        <v>0</v>
      </c>
      <c r="BT71" s="97" t="s">
        <v>80</v>
      </c>
      <c r="BV71" s="97" t="s">
        <v>75</v>
      </c>
      <c r="BW71" s="97" t="s">
        <v>123</v>
      </c>
      <c r="BX71" s="97" t="s">
        <v>5</v>
      </c>
      <c r="CL71" s="97" t="s">
        <v>19</v>
      </c>
      <c r="CM71" s="97" t="s">
        <v>82</v>
      </c>
    </row>
    <row r="72" spans="1:91" s="7" customFormat="1" ht="16.5" customHeight="1">
      <c r="A72" s="98" t="s">
        <v>83</v>
      </c>
      <c r="B72" s="88"/>
      <c r="C72" s="89"/>
      <c r="D72" s="346" t="s">
        <v>50</v>
      </c>
      <c r="E72" s="346"/>
      <c r="F72" s="346"/>
      <c r="G72" s="346"/>
      <c r="H72" s="346"/>
      <c r="I72" s="90"/>
      <c r="J72" s="346" t="s">
        <v>124</v>
      </c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  <c r="V72" s="346"/>
      <c r="W72" s="346"/>
      <c r="X72" s="346"/>
      <c r="Y72" s="346"/>
      <c r="Z72" s="346"/>
      <c r="AA72" s="346"/>
      <c r="AB72" s="346"/>
      <c r="AC72" s="346"/>
      <c r="AD72" s="346"/>
      <c r="AE72" s="346"/>
      <c r="AF72" s="346"/>
      <c r="AG72" s="380">
        <f>'v - VRN'!J30</f>
        <v>0</v>
      </c>
      <c r="AH72" s="375"/>
      <c r="AI72" s="375"/>
      <c r="AJ72" s="375"/>
      <c r="AK72" s="375"/>
      <c r="AL72" s="375"/>
      <c r="AM72" s="375"/>
      <c r="AN72" s="380">
        <f t="shared" si="0"/>
        <v>0</v>
      </c>
      <c r="AO72" s="375"/>
      <c r="AP72" s="375"/>
      <c r="AQ72" s="91" t="s">
        <v>125</v>
      </c>
      <c r="AR72" s="92"/>
      <c r="AS72" s="106">
        <v>0</v>
      </c>
      <c r="AT72" s="107">
        <f t="shared" si="1"/>
        <v>0</v>
      </c>
      <c r="AU72" s="108">
        <f>'v - VRN'!P86</f>
        <v>0</v>
      </c>
      <c r="AV72" s="107">
        <f>'v - VRN'!J33</f>
        <v>0</v>
      </c>
      <c r="AW72" s="107">
        <f>'v - VRN'!J34</f>
        <v>0</v>
      </c>
      <c r="AX72" s="107">
        <f>'v - VRN'!J35</f>
        <v>0</v>
      </c>
      <c r="AY72" s="107">
        <f>'v - VRN'!J36</f>
        <v>0</v>
      </c>
      <c r="AZ72" s="107">
        <f>'v - VRN'!F33</f>
        <v>0</v>
      </c>
      <c r="BA72" s="107">
        <f>'v - VRN'!F34</f>
        <v>0</v>
      </c>
      <c r="BB72" s="107">
        <f>'v - VRN'!F35</f>
        <v>0</v>
      </c>
      <c r="BC72" s="107">
        <f>'v - VRN'!F36</f>
        <v>0</v>
      </c>
      <c r="BD72" s="109">
        <f>'v - VRN'!F37</f>
        <v>0</v>
      </c>
      <c r="BT72" s="97" t="s">
        <v>80</v>
      </c>
      <c r="BV72" s="97" t="s">
        <v>75</v>
      </c>
      <c r="BW72" s="97" t="s">
        <v>126</v>
      </c>
      <c r="BX72" s="97" t="s">
        <v>5</v>
      </c>
      <c r="CL72" s="97" t="s">
        <v>19</v>
      </c>
      <c r="CM72" s="97" t="s">
        <v>82</v>
      </c>
    </row>
    <row r="73" spans="1:91" s="2" customFormat="1" ht="30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41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</row>
    <row r="74" spans="1:9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41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</row>
  </sheetData>
  <sheetProtection algorithmName="SHA-512" hashValue="WspaulDC/epmplcP+bqj3pElTLEceiMYS6jKBjzh5P2zOBjr0VNKyPCTqv1Bsl65UoNqNcrRniT7lgOsinq0nQ==" saltValue="AVWu3aHyx6LxLrNHpt5d61qirco5yTIkw9zakhAq4bmBSB1suhivdNBOcIqttK9/GFMNk9yfkkreSRprUPfKOQ==" spinCount="100000" sheet="1" objects="1" scenarios="1" formatColumns="0" formatRows="0"/>
  <mergeCells count="110"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3:P33"/>
    <mergeCell ref="AK33:AO33"/>
    <mergeCell ref="W33:AE33"/>
    <mergeCell ref="AK35:AO35"/>
    <mergeCell ref="X35:AB35"/>
    <mergeCell ref="AR2:BE2"/>
    <mergeCell ref="AG61:AM61"/>
    <mergeCell ref="AG62:AM62"/>
    <mergeCell ref="AG59:AM59"/>
    <mergeCell ref="AG60:AM60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52:AP52"/>
    <mergeCell ref="AN59:AP59"/>
    <mergeCell ref="AN55:AP55"/>
    <mergeCell ref="AN61:AP61"/>
    <mergeCell ref="AN60:AP60"/>
    <mergeCell ref="AN56:AP56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E69:I69"/>
    <mergeCell ref="K69:AF69"/>
    <mergeCell ref="D70:H70"/>
    <mergeCell ref="J70:AF70"/>
    <mergeCell ref="D71:H71"/>
    <mergeCell ref="J71:AF71"/>
    <mergeCell ref="D72:H72"/>
    <mergeCell ref="J72:AF72"/>
    <mergeCell ref="AG54:AM54"/>
    <mergeCell ref="AG63:AM63"/>
    <mergeCell ref="AG64:AM64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AN64:AP64"/>
    <mergeCell ref="AN63:AP63"/>
    <mergeCell ref="AN57:AP57"/>
    <mergeCell ref="AN62:AP62"/>
    <mergeCell ref="AN58:AP58"/>
    <mergeCell ref="E63:I63"/>
    <mergeCell ref="E64:I64"/>
    <mergeCell ref="I52:AF52"/>
    <mergeCell ref="J62:AF62"/>
    <mergeCell ref="J55:AF55"/>
    <mergeCell ref="K60:AF60"/>
    <mergeCell ref="K57:AF57"/>
    <mergeCell ref="K58:AF58"/>
    <mergeCell ref="K59:AF59"/>
    <mergeCell ref="K56:AF56"/>
    <mergeCell ref="K61:AF61"/>
    <mergeCell ref="K63:AF63"/>
    <mergeCell ref="K64:AF64"/>
    <mergeCell ref="C52:G52"/>
    <mergeCell ref="D55:H55"/>
    <mergeCell ref="D62:H62"/>
    <mergeCell ref="E61:I61"/>
    <mergeCell ref="E59:I59"/>
    <mergeCell ref="E57:I57"/>
    <mergeCell ref="E56:I56"/>
    <mergeCell ref="E60:I60"/>
    <mergeCell ref="E58:I58"/>
  </mergeCells>
  <hyperlinks>
    <hyperlink ref="A56" location="'SO 01 - Jídelna'!C2" display="/" xr:uid="{00000000-0004-0000-0000-000000000000}"/>
    <hyperlink ref="A57" location="'SO 01.4.3. - VZT a chlazení'!C2" display="/" xr:uid="{00000000-0004-0000-0000-000001000000}"/>
    <hyperlink ref="A58" location="'SO 01.4.5. - ZTI'!C2" display="/" xr:uid="{00000000-0004-0000-0000-000002000000}"/>
    <hyperlink ref="A59" location="'SO 01.4.7. - Silnoproud'!C2" display="/" xr:uid="{00000000-0004-0000-0000-000003000000}"/>
    <hyperlink ref="A60" location="'SO 01.4.8. - Slaboproud'!C2" display="/" xr:uid="{00000000-0004-0000-0000-000004000000}"/>
    <hyperlink ref="A61" location="'SO 01.4.9 - Gastro'!C2" display="/" xr:uid="{00000000-0004-0000-0000-000005000000}"/>
    <hyperlink ref="A63" location="'SO 02 - Půdní vestavba'!C2" display="/" xr:uid="{00000000-0004-0000-0000-000006000000}"/>
    <hyperlink ref="A64" location="'SO 02.4.1. - ÚT'!C2" display="/" xr:uid="{00000000-0004-0000-0000-000007000000}"/>
    <hyperlink ref="A65" location="'SO 02.4.3. - VZT a chlazení'!C2" display="/" xr:uid="{00000000-0004-0000-0000-000008000000}"/>
    <hyperlink ref="A66" location="'SO 02.4.4. - MaR'!C2" display="/" xr:uid="{00000000-0004-0000-0000-000009000000}"/>
    <hyperlink ref="A67" location="'SO 02.4.5. - ZTI'!C2" display="/" xr:uid="{00000000-0004-0000-0000-00000A000000}"/>
    <hyperlink ref="A68" location="'SO 02.4.7. - Silnoproud'!C2" display="/" xr:uid="{00000000-0004-0000-0000-00000B000000}"/>
    <hyperlink ref="A69" location="'SO 02.4.8. - Slaboproud'!C2" display="/" xr:uid="{00000000-0004-0000-0000-00000C000000}"/>
    <hyperlink ref="A70" location="'SO 03 - Komunikace a zpev...'!C2" display="/" xr:uid="{00000000-0004-0000-0000-00000D000000}"/>
    <hyperlink ref="A71" location="'SO 05 - Přeložka horkovodu'!C2" display="/" xr:uid="{00000000-0004-0000-0000-00000E000000}"/>
    <hyperlink ref="A72" location="'v - VRN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33"/>
  <sheetViews>
    <sheetView showGridLines="0" topLeftCell="A30" workbookViewId="0">
      <selection activeCell="J30" sqref="J3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81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128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0" t="s">
        <v>129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20. 12. 2020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35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28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37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4" t="s">
        <v>19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39</v>
      </c>
      <c r="E30" s="36"/>
      <c r="F30" s="36"/>
      <c r="G30" s="36"/>
      <c r="H30" s="36"/>
      <c r="I30" s="36"/>
      <c r="J30" s="122">
        <f>ROUND(J100,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41</v>
      </c>
      <c r="G32" s="36"/>
      <c r="H32" s="36"/>
      <c r="I32" s="123" t="s">
        <v>40</v>
      </c>
      <c r="J32" s="123" t="s">
        <v>42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43</v>
      </c>
      <c r="E33" s="114" t="s">
        <v>44</v>
      </c>
      <c r="F33" s="125">
        <f>ROUND((SUM(BE100:BE532)),  2)</f>
        <v>0</v>
      </c>
      <c r="G33" s="36"/>
      <c r="H33" s="36"/>
      <c r="I33" s="126">
        <v>0.21</v>
      </c>
      <c r="J33" s="125">
        <f>ROUND(((SUM(BE100:BE532))*I33),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45</v>
      </c>
      <c r="F34" s="125">
        <f>ROUND((SUM(BF100:BF532)),  2)</f>
        <v>0</v>
      </c>
      <c r="G34" s="36"/>
      <c r="H34" s="36"/>
      <c r="I34" s="126">
        <v>0.15</v>
      </c>
      <c r="J34" s="125">
        <f>ROUND(((SUM(BF100:BF532))*I34),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46</v>
      </c>
      <c r="F35" s="125">
        <f>ROUND((SUM(BG100:BG532)),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47</v>
      </c>
      <c r="F36" s="125">
        <f>ROUND((SUM(BH100:BH532)),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ROUND((SUM(BI100:BI532)),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49</v>
      </c>
      <c r="E39" s="129"/>
      <c r="F39" s="129"/>
      <c r="G39" s="130" t="s">
        <v>50</v>
      </c>
      <c r="H39" s="131" t="s">
        <v>51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130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5" t="str">
        <f>E7</f>
        <v>ZŠ J. A. Komenského - půdní vestavba</v>
      </c>
      <c r="F48" s="396"/>
      <c r="G48" s="396"/>
      <c r="H48" s="396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SO 01 - Jídelna</v>
      </c>
      <c r="F50" s="397"/>
      <c r="G50" s="397"/>
      <c r="H50" s="39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 Dělnického cvičiště 1100/1, 169 00 Praha 6</v>
      </c>
      <c r="G52" s="38"/>
      <c r="H52" s="38"/>
      <c r="I52" s="31" t="s">
        <v>23</v>
      </c>
      <c r="J52" s="61" t="str">
        <f>IF(J12="","",J12)</f>
        <v>20. 12. 2020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MČ.Praha 6, Odbor Školství</v>
      </c>
      <c r="G54" s="38"/>
      <c r="H54" s="38"/>
      <c r="I54" s="31" t="s">
        <v>31</v>
      </c>
      <c r="J54" s="34" t="str">
        <f>E21</f>
        <v>D-PLUS PROJEKTOVÁ A INŽENÝRSKÁ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131</v>
      </c>
      <c r="D57" s="139"/>
      <c r="E57" s="139"/>
      <c r="F57" s="139"/>
      <c r="G57" s="139"/>
      <c r="H57" s="139"/>
      <c r="I57" s="139"/>
      <c r="J57" s="140" t="s">
        <v>132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71</v>
      </c>
      <c r="D59" s="38"/>
      <c r="E59" s="38"/>
      <c r="F59" s="38"/>
      <c r="G59" s="38"/>
      <c r="H59" s="38"/>
      <c r="I59" s="38"/>
      <c r="J59" s="79">
        <f>J100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133</v>
      </c>
    </row>
    <row r="60" spans="1:47" s="9" customFormat="1" ht="24.95" customHeight="1">
      <c r="B60" s="142"/>
      <c r="C60" s="143"/>
      <c r="D60" s="144" t="s">
        <v>134</v>
      </c>
      <c r="E60" s="145"/>
      <c r="F60" s="145"/>
      <c r="G60" s="145"/>
      <c r="H60" s="145"/>
      <c r="I60" s="145"/>
      <c r="J60" s="146">
        <f>J101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135</v>
      </c>
      <c r="E61" s="150"/>
      <c r="F61" s="150"/>
      <c r="G61" s="150"/>
      <c r="H61" s="150"/>
      <c r="I61" s="150"/>
      <c r="J61" s="151">
        <f>J102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136</v>
      </c>
      <c r="E62" s="150"/>
      <c r="F62" s="150"/>
      <c r="G62" s="150"/>
      <c r="H62" s="150"/>
      <c r="I62" s="150"/>
      <c r="J62" s="151">
        <f>J136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137</v>
      </c>
      <c r="E63" s="150"/>
      <c r="F63" s="150"/>
      <c r="G63" s="150"/>
      <c r="H63" s="150"/>
      <c r="I63" s="150"/>
      <c r="J63" s="151">
        <f>J211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138</v>
      </c>
      <c r="E64" s="150"/>
      <c r="F64" s="150"/>
      <c r="G64" s="150"/>
      <c r="H64" s="150"/>
      <c r="I64" s="150"/>
      <c r="J64" s="151">
        <f>J263</f>
        <v>0</v>
      </c>
      <c r="K64" s="99"/>
      <c r="L64" s="152"/>
    </row>
    <row r="65" spans="2:12" s="10" customFormat="1" ht="19.899999999999999" customHeight="1">
      <c r="B65" s="148"/>
      <c r="C65" s="99"/>
      <c r="D65" s="149" t="s">
        <v>139</v>
      </c>
      <c r="E65" s="150"/>
      <c r="F65" s="150"/>
      <c r="G65" s="150"/>
      <c r="H65" s="150"/>
      <c r="I65" s="150"/>
      <c r="J65" s="151">
        <f>J269</f>
        <v>0</v>
      </c>
      <c r="K65" s="99"/>
      <c r="L65" s="152"/>
    </row>
    <row r="66" spans="2:12" s="9" customFormat="1" ht="24.95" customHeight="1">
      <c r="B66" s="142"/>
      <c r="C66" s="143"/>
      <c r="D66" s="144" t="s">
        <v>140</v>
      </c>
      <c r="E66" s="145"/>
      <c r="F66" s="145"/>
      <c r="G66" s="145"/>
      <c r="H66" s="145"/>
      <c r="I66" s="145"/>
      <c r="J66" s="146">
        <f>J271</f>
        <v>0</v>
      </c>
      <c r="K66" s="143"/>
      <c r="L66" s="147"/>
    </row>
    <row r="67" spans="2:12" s="10" customFormat="1" ht="19.899999999999999" customHeight="1">
      <c r="B67" s="148"/>
      <c r="C67" s="99"/>
      <c r="D67" s="149" t="s">
        <v>141</v>
      </c>
      <c r="E67" s="150"/>
      <c r="F67" s="150"/>
      <c r="G67" s="150"/>
      <c r="H67" s="150"/>
      <c r="I67" s="150"/>
      <c r="J67" s="151">
        <f>J272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142</v>
      </c>
      <c r="E68" s="150"/>
      <c r="F68" s="150"/>
      <c r="G68" s="150"/>
      <c r="H68" s="150"/>
      <c r="I68" s="150"/>
      <c r="J68" s="151">
        <f>J289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143</v>
      </c>
      <c r="E69" s="150"/>
      <c r="F69" s="150"/>
      <c r="G69" s="150"/>
      <c r="H69" s="150"/>
      <c r="I69" s="150"/>
      <c r="J69" s="151">
        <f>J294</f>
        <v>0</v>
      </c>
      <c r="K69" s="99"/>
      <c r="L69" s="152"/>
    </row>
    <row r="70" spans="2:12" s="10" customFormat="1" ht="19.899999999999999" customHeight="1">
      <c r="B70" s="148"/>
      <c r="C70" s="99"/>
      <c r="D70" s="149" t="s">
        <v>144</v>
      </c>
      <c r="E70" s="150"/>
      <c r="F70" s="150"/>
      <c r="G70" s="150"/>
      <c r="H70" s="150"/>
      <c r="I70" s="150"/>
      <c r="J70" s="151">
        <f>J307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145</v>
      </c>
      <c r="E71" s="150"/>
      <c r="F71" s="150"/>
      <c r="G71" s="150"/>
      <c r="H71" s="150"/>
      <c r="I71" s="150"/>
      <c r="J71" s="151">
        <f>J325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146</v>
      </c>
      <c r="E72" s="150"/>
      <c r="F72" s="150"/>
      <c r="G72" s="150"/>
      <c r="H72" s="150"/>
      <c r="I72" s="150"/>
      <c r="J72" s="151">
        <f>J356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147</v>
      </c>
      <c r="E73" s="150"/>
      <c r="F73" s="150"/>
      <c r="G73" s="150"/>
      <c r="H73" s="150"/>
      <c r="I73" s="150"/>
      <c r="J73" s="151">
        <f>J389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148</v>
      </c>
      <c r="E74" s="150"/>
      <c r="F74" s="150"/>
      <c r="G74" s="150"/>
      <c r="H74" s="150"/>
      <c r="I74" s="150"/>
      <c r="J74" s="151">
        <f>J394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149</v>
      </c>
      <c r="E75" s="150"/>
      <c r="F75" s="150"/>
      <c r="G75" s="150"/>
      <c r="H75" s="150"/>
      <c r="I75" s="150"/>
      <c r="J75" s="151">
        <f>J425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150</v>
      </c>
      <c r="E76" s="150"/>
      <c r="F76" s="150"/>
      <c r="G76" s="150"/>
      <c r="H76" s="150"/>
      <c r="I76" s="150"/>
      <c r="J76" s="151">
        <f>J431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151</v>
      </c>
      <c r="E77" s="150"/>
      <c r="F77" s="150"/>
      <c r="G77" s="150"/>
      <c r="H77" s="150"/>
      <c r="I77" s="150"/>
      <c r="J77" s="151">
        <f>J460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152</v>
      </c>
      <c r="E78" s="150"/>
      <c r="F78" s="150"/>
      <c r="G78" s="150"/>
      <c r="H78" s="150"/>
      <c r="I78" s="150"/>
      <c r="J78" s="151">
        <f>J485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153</v>
      </c>
      <c r="E79" s="150"/>
      <c r="F79" s="150"/>
      <c r="G79" s="150"/>
      <c r="H79" s="150"/>
      <c r="I79" s="150"/>
      <c r="J79" s="151">
        <f>J488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154</v>
      </c>
      <c r="E80" s="150"/>
      <c r="F80" s="150"/>
      <c r="G80" s="150"/>
      <c r="H80" s="150"/>
      <c r="I80" s="150"/>
      <c r="J80" s="151">
        <f>J519</f>
        <v>0</v>
      </c>
      <c r="K80" s="99"/>
      <c r="L80" s="152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155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95" t="str">
        <f>E7</f>
        <v>ZŠ J. A. Komenského - půdní vestavba</v>
      </c>
      <c r="F90" s="396"/>
      <c r="G90" s="396"/>
      <c r="H90" s="396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128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49" t="str">
        <f>E9</f>
        <v>SO 01 - Jídelna</v>
      </c>
      <c r="F92" s="397"/>
      <c r="G92" s="397"/>
      <c r="H92" s="397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F12</f>
        <v>U Dělnického cvičiště 1100/1, 169 00 Praha 6</v>
      </c>
      <c r="G94" s="38"/>
      <c r="H94" s="38"/>
      <c r="I94" s="31" t="s">
        <v>23</v>
      </c>
      <c r="J94" s="61" t="str">
        <f>IF(J12="","",J12)</f>
        <v>20. 12. 2020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40.15" customHeight="1">
      <c r="A96" s="36"/>
      <c r="B96" s="37"/>
      <c r="C96" s="31" t="s">
        <v>25</v>
      </c>
      <c r="D96" s="38"/>
      <c r="E96" s="38"/>
      <c r="F96" s="29" t="str">
        <f>E15</f>
        <v>MČ.Praha 6, Odbor Školství</v>
      </c>
      <c r="G96" s="38"/>
      <c r="H96" s="38"/>
      <c r="I96" s="31" t="s">
        <v>31</v>
      </c>
      <c r="J96" s="34" t="str">
        <f>E21</f>
        <v>D-PLUS PROJEKTOVÁ A INŽENÝRSKÁ a.s.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29</v>
      </c>
      <c r="D97" s="38"/>
      <c r="E97" s="38"/>
      <c r="F97" s="29" t="str">
        <f>IF(E18="","",E18)</f>
        <v>Vyplň údaj</v>
      </c>
      <c r="G97" s="38"/>
      <c r="H97" s="38"/>
      <c r="I97" s="31" t="s">
        <v>35</v>
      </c>
      <c r="J97" s="34" t="str">
        <f>E24</f>
        <v xml:space="preserve"> 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3"/>
      <c r="B99" s="154"/>
      <c r="C99" s="155" t="s">
        <v>156</v>
      </c>
      <c r="D99" s="156" t="s">
        <v>58</v>
      </c>
      <c r="E99" s="156" t="s">
        <v>54</v>
      </c>
      <c r="F99" s="156" t="s">
        <v>55</v>
      </c>
      <c r="G99" s="156" t="s">
        <v>157</v>
      </c>
      <c r="H99" s="156" t="s">
        <v>158</v>
      </c>
      <c r="I99" s="156" t="s">
        <v>159</v>
      </c>
      <c r="J99" s="156" t="s">
        <v>132</v>
      </c>
      <c r="K99" s="157" t="s">
        <v>160</v>
      </c>
      <c r="L99" s="158"/>
      <c r="M99" s="70" t="s">
        <v>19</v>
      </c>
      <c r="N99" s="71" t="s">
        <v>43</v>
      </c>
      <c r="O99" s="71" t="s">
        <v>161</v>
      </c>
      <c r="P99" s="71" t="s">
        <v>162</v>
      </c>
      <c r="Q99" s="71" t="s">
        <v>163</v>
      </c>
      <c r="R99" s="71" t="s">
        <v>164</v>
      </c>
      <c r="S99" s="71" t="s">
        <v>165</v>
      </c>
      <c r="T99" s="72" t="s">
        <v>166</v>
      </c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</row>
    <row r="100" spans="1:65" s="2" customFormat="1" ht="22.9" customHeight="1">
      <c r="A100" s="36"/>
      <c r="B100" s="37"/>
      <c r="C100" s="77" t="s">
        <v>167</v>
      </c>
      <c r="D100" s="38"/>
      <c r="E100" s="38"/>
      <c r="F100" s="38"/>
      <c r="G100" s="38"/>
      <c r="H100" s="38"/>
      <c r="I100" s="38"/>
      <c r="J100" s="159">
        <f>BK100</f>
        <v>0</v>
      </c>
      <c r="K100" s="38"/>
      <c r="L100" s="41"/>
      <c r="M100" s="73"/>
      <c r="N100" s="160"/>
      <c r="O100" s="74"/>
      <c r="P100" s="161">
        <f>P101+P271</f>
        <v>0</v>
      </c>
      <c r="Q100" s="74"/>
      <c r="R100" s="161">
        <f>R101+R271</f>
        <v>125.19936039000004</v>
      </c>
      <c r="S100" s="74"/>
      <c r="T100" s="162">
        <f>T101+T271</f>
        <v>197.63846741000003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72</v>
      </c>
      <c r="AU100" s="19" t="s">
        <v>133</v>
      </c>
      <c r="BK100" s="163">
        <f>BK101+BK271</f>
        <v>0</v>
      </c>
    </row>
    <row r="101" spans="1:65" s="12" customFormat="1" ht="25.9" customHeight="1">
      <c r="B101" s="164"/>
      <c r="C101" s="165"/>
      <c r="D101" s="166" t="s">
        <v>72</v>
      </c>
      <c r="E101" s="167" t="s">
        <v>168</v>
      </c>
      <c r="F101" s="167" t="s">
        <v>169</v>
      </c>
      <c r="G101" s="165"/>
      <c r="H101" s="165"/>
      <c r="I101" s="168"/>
      <c r="J101" s="169">
        <f>BK101</f>
        <v>0</v>
      </c>
      <c r="K101" s="165"/>
      <c r="L101" s="170"/>
      <c r="M101" s="171"/>
      <c r="N101" s="172"/>
      <c r="O101" s="172"/>
      <c r="P101" s="173">
        <f>P102+P136+P211+P263+P269</f>
        <v>0</v>
      </c>
      <c r="Q101" s="172"/>
      <c r="R101" s="173">
        <f>R102+R136+R211+R263+R269</f>
        <v>104.34406483000004</v>
      </c>
      <c r="S101" s="172"/>
      <c r="T101" s="174">
        <f>T102+T136+T211+T263+T269</f>
        <v>135.71101000000002</v>
      </c>
      <c r="AR101" s="175" t="s">
        <v>80</v>
      </c>
      <c r="AT101" s="176" t="s">
        <v>72</v>
      </c>
      <c r="AU101" s="176" t="s">
        <v>73</v>
      </c>
      <c r="AY101" s="175" t="s">
        <v>170</v>
      </c>
      <c r="BK101" s="177">
        <f>BK102+BK136+BK211+BK263+BK269</f>
        <v>0</v>
      </c>
    </row>
    <row r="102" spans="1:65" s="12" customFormat="1" ht="22.9" customHeight="1">
      <c r="B102" s="164"/>
      <c r="C102" s="165"/>
      <c r="D102" s="166" t="s">
        <v>72</v>
      </c>
      <c r="E102" s="178" t="s">
        <v>171</v>
      </c>
      <c r="F102" s="178" t="s">
        <v>172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SUM(P103:P135)</f>
        <v>0</v>
      </c>
      <c r="Q102" s="172"/>
      <c r="R102" s="173">
        <f>SUM(R103:R135)</f>
        <v>16.548927300000003</v>
      </c>
      <c r="S102" s="172"/>
      <c r="T102" s="174">
        <f>SUM(T103:T135)</f>
        <v>0</v>
      </c>
      <c r="AR102" s="175" t="s">
        <v>80</v>
      </c>
      <c r="AT102" s="176" t="s">
        <v>72</v>
      </c>
      <c r="AU102" s="176" t="s">
        <v>80</v>
      </c>
      <c r="AY102" s="175" t="s">
        <v>170</v>
      </c>
      <c r="BK102" s="177">
        <f>SUM(BK103:BK135)</f>
        <v>0</v>
      </c>
    </row>
    <row r="103" spans="1:65" s="2" customFormat="1" ht="21.75" customHeight="1">
      <c r="A103" s="36"/>
      <c r="B103" s="37"/>
      <c r="C103" s="180" t="s">
        <v>80</v>
      </c>
      <c r="D103" s="180" t="s">
        <v>173</v>
      </c>
      <c r="E103" s="181" t="s">
        <v>174</v>
      </c>
      <c r="F103" s="182" t="s">
        <v>175</v>
      </c>
      <c r="G103" s="183" t="s">
        <v>176</v>
      </c>
      <c r="H103" s="184">
        <v>32</v>
      </c>
      <c r="I103" s="185"/>
      <c r="J103" s="186">
        <f>ROUND(I103*H103,2)</f>
        <v>0</v>
      </c>
      <c r="K103" s="182" t="s">
        <v>177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7.2849999999999998E-2</v>
      </c>
      <c r="R103" s="189">
        <f>Q103*H103</f>
        <v>2.3311999999999999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82</v>
      </c>
      <c r="AY103" s="19" t="s">
        <v>170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178</v>
      </c>
      <c r="BM103" s="191" t="s">
        <v>179</v>
      </c>
    </row>
    <row r="104" spans="1:65" s="13" customFormat="1" ht="11.25">
      <c r="B104" s="193"/>
      <c r="C104" s="194"/>
      <c r="D104" s="195" t="s">
        <v>180</v>
      </c>
      <c r="E104" s="196" t="s">
        <v>19</v>
      </c>
      <c r="F104" s="197" t="s">
        <v>181</v>
      </c>
      <c r="G104" s="194"/>
      <c r="H104" s="198">
        <v>32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180</v>
      </c>
      <c r="AU104" s="204" t="s">
        <v>82</v>
      </c>
      <c r="AV104" s="13" t="s">
        <v>82</v>
      </c>
      <c r="AW104" s="13" t="s">
        <v>34</v>
      </c>
      <c r="AX104" s="13" t="s">
        <v>73</v>
      </c>
      <c r="AY104" s="204" t="s">
        <v>170</v>
      </c>
    </row>
    <row r="105" spans="1:65" s="14" customFormat="1" ht="11.25">
      <c r="B105" s="205"/>
      <c r="C105" s="206"/>
      <c r="D105" s="195" t="s">
        <v>180</v>
      </c>
      <c r="E105" s="207" t="s">
        <v>19</v>
      </c>
      <c r="F105" s="208" t="s">
        <v>182</v>
      </c>
      <c r="G105" s="206"/>
      <c r="H105" s="209">
        <v>32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180</v>
      </c>
      <c r="AU105" s="215" t="s">
        <v>82</v>
      </c>
      <c r="AV105" s="14" t="s">
        <v>178</v>
      </c>
      <c r="AW105" s="14" t="s">
        <v>34</v>
      </c>
      <c r="AX105" s="14" t="s">
        <v>80</v>
      </c>
      <c r="AY105" s="215" t="s">
        <v>170</v>
      </c>
    </row>
    <row r="106" spans="1:65" s="2" customFormat="1" ht="16.5" customHeight="1">
      <c r="A106" s="36"/>
      <c r="B106" s="37"/>
      <c r="C106" s="180" t="s">
        <v>82</v>
      </c>
      <c r="D106" s="180" t="s">
        <v>173</v>
      </c>
      <c r="E106" s="181" t="s">
        <v>183</v>
      </c>
      <c r="F106" s="182" t="s">
        <v>184</v>
      </c>
      <c r="G106" s="183" t="s">
        <v>185</v>
      </c>
      <c r="H106" s="184">
        <v>2.1840000000000002</v>
      </c>
      <c r="I106" s="185"/>
      <c r="J106" s="186">
        <f>ROUND(I106*H106,2)</f>
        <v>0</v>
      </c>
      <c r="K106" s="182" t="s">
        <v>177</v>
      </c>
      <c r="L106" s="41"/>
      <c r="M106" s="187" t="s">
        <v>19</v>
      </c>
      <c r="N106" s="188" t="s">
        <v>44</v>
      </c>
      <c r="O106" s="66"/>
      <c r="P106" s="189">
        <f>O106*H106</f>
        <v>0</v>
      </c>
      <c r="Q106" s="189">
        <v>1.94302</v>
      </c>
      <c r="R106" s="189">
        <f>Q106*H106</f>
        <v>4.2435556800000001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82</v>
      </c>
      <c r="AY106" s="19" t="s">
        <v>170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178</v>
      </c>
      <c r="BM106" s="191" t="s">
        <v>186</v>
      </c>
    </row>
    <row r="107" spans="1:65" s="13" customFormat="1" ht="11.25">
      <c r="B107" s="193"/>
      <c r="C107" s="194"/>
      <c r="D107" s="195" t="s">
        <v>180</v>
      </c>
      <c r="E107" s="196" t="s">
        <v>19</v>
      </c>
      <c r="F107" s="197" t="s">
        <v>187</v>
      </c>
      <c r="G107" s="194"/>
      <c r="H107" s="198">
        <v>2.1840000000000002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180</v>
      </c>
      <c r="AU107" s="204" t="s">
        <v>82</v>
      </c>
      <c r="AV107" s="13" t="s">
        <v>82</v>
      </c>
      <c r="AW107" s="13" t="s">
        <v>34</v>
      </c>
      <c r="AX107" s="13" t="s">
        <v>80</v>
      </c>
      <c r="AY107" s="204" t="s">
        <v>170</v>
      </c>
    </row>
    <row r="108" spans="1:65" s="2" customFormat="1" ht="24">
      <c r="A108" s="36"/>
      <c r="B108" s="37"/>
      <c r="C108" s="180" t="s">
        <v>171</v>
      </c>
      <c r="D108" s="180" t="s">
        <v>173</v>
      </c>
      <c r="E108" s="181" t="s">
        <v>188</v>
      </c>
      <c r="F108" s="182" t="s">
        <v>189</v>
      </c>
      <c r="G108" s="183" t="s">
        <v>190</v>
      </c>
      <c r="H108" s="184">
        <v>0.19500000000000001</v>
      </c>
      <c r="I108" s="185"/>
      <c r="J108" s="186">
        <f>ROUND(I108*H108,2)</f>
        <v>0</v>
      </c>
      <c r="K108" s="182" t="s">
        <v>177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1.9539999999999998E-2</v>
      </c>
      <c r="R108" s="189">
        <f>Q108*H108</f>
        <v>3.8103E-3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178</v>
      </c>
      <c r="AT108" s="191" t="s">
        <v>173</v>
      </c>
      <c r="AU108" s="191" t="s">
        <v>82</v>
      </c>
      <c r="AY108" s="19" t="s">
        <v>170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178</v>
      </c>
      <c r="BM108" s="191" t="s">
        <v>191</v>
      </c>
    </row>
    <row r="109" spans="1:65" s="2" customFormat="1" ht="16.5" customHeight="1">
      <c r="A109" s="36"/>
      <c r="B109" s="37"/>
      <c r="C109" s="216" t="s">
        <v>178</v>
      </c>
      <c r="D109" s="216" t="s">
        <v>192</v>
      </c>
      <c r="E109" s="217" t="s">
        <v>193</v>
      </c>
      <c r="F109" s="218" t="s">
        <v>194</v>
      </c>
      <c r="G109" s="219" t="s">
        <v>190</v>
      </c>
      <c r="H109" s="220">
        <v>0.19500000000000001</v>
      </c>
      <c r="I109" s="221"/>
      <c r="J109" s="222">
        <f>ROUND(I109*H109,2)</f>
        <v>0</v>
      </c>
      <c r="K109" s="218" t="s">
        <v>177</v>
      </c>
      <c r="L109" s="223"/>
      <c r="M109" s="224" t="s">
        <v>19</v>
      </c>
      <c r="N109" s="225" t="s">
        <v>44</v>
      </c>
      <c r="O109" s="66"/>
      <c r="P109" s="189">
        <f>O109*H109</f>
        <v>0</v>
      </c>
      <c r="Q109" s="189">
        <v>1</v>
      </c>
      <c r="R109" s="189">
        <f>Q109*H109</f>
        <v>0.19500000000000001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82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196</v>
      </c>
    </row>
    <row r="110" spans="1:65" s="13" customFormat="1" ht="11.25">
      <c r="B110" s="193"/>
      <c r="C110" s="194"/>
      <c r="D110" s="195" t="s">
        <v>180</v>
      </c>
      <c r="E110" s="196" t="s">
        <v>19</v>
      </c>
      <c r="F110" s="197" t="s">
        <v>197</v>
      </c>
      <c r="G110" s="194"/>
      <c r="H110" s="198">
        <v>2.5000000000000001E-2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180</v>
      </c>
      <c r="AU110" s="204" t="s">
        <v>82</v>
      </c>
      <c r="AV110" s="13" t="s">
        <v>82</v>
      </c>
      <c r="AW110" s="13" t="s">
        <v>34</v>
      </c>
      <c r="AX110" s="13" t="s">
        <v>73</v>
      </c>
      <c r="AY110" s="204" t="s">
        <v>170</v>
      </c>
    </row>
    <row r="111" spans="1:65" s="13" customFormat="1" ht="11.25">
      <c r="B111" s="193"/>
      <c r="C111" s="194"/>
      <c r="D111" s="195" t="s">
        <v>180</v>
      </c>
      <c r="E111" s="196" t="s">
        <v>19</v>
      </c>
      <c r="F111" s="197" t="s">
        <v>198</v>
      </c>
      <c r="G111" s="194"/>
      <c r="H111" s="198">
        <v>0.17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180</v>
      </c>
      <c r="AU111" s="204" t="s">
        <v>82</v>
      </c>
      <c r="AV111" s="13" t="s">
        <v>82</v>
      </c>
      <c r="AW111" s="13" t="s">
        <v>34</v>
      </c>
      <c r="AX111" s="13" t="s">
        <v>73</v>
      </c>
      <c r="AY111" s="204" t="s">
        <v>170</v>
      </c>
    </row>
    <row r="112" spans="1:65" s="14" customFormat="1" ht="11.25">
      <c r="B112" s="205"/>
      <c r="C112" s="206"/>
      <c r="D112" s="195" t="s">
        <v>180</v>
      </c>
      <c r="E112" s="207" t="s">
        <v>19</v>
      </c>
      <c r="F112" s="208" t="s">
        <v>182</v>
      </c>
      <c r="G112" s="206"/>
      <c r="H112" s="209">
        <v>0.19500000000000001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180</v>
      </c>
      <c r="AU112" s="215" t="s">
        <v>82</v>
      </c>
      <c r="AV112" s="14" t="s">
        <v>178</v>
      </c>
      <c r="AW112" s="14" t="s">
        <v>34</v>
      </c>
      <c r="AX112" s="14" t="s">
        <v>80</v>
      </c>
      <c r="AY112" s="215" t="s">
        <v>170</v>
      </c>
    </row>
    <row r="113" spans="1:65" s="2" customFormat="1" ht="24">
      <c r="A113" s="36"/>
      <c r="B113" s="37"/>
      <c r="C113" s="180" t="s">
        <v>199</v>
      </c>
      <c r="D113" s="180" t="s">
        <v>173</v>
      </c>
      <c r="E113" s="181" t="s">
        <v>200</v>
      </c>
      <c r="F113" s="182" t="s">
        <v>201</v>
      </c>
      <c r="G113" s="183" t="s">
        <v>190</v>
      </c>
      <c r="H113" s="184">
        <v>1.248</v>
      </c>
      <c r="I113" s="185"/>
      <c r="J113" s="186">
        <f>ROUND(I113*H113,2)</f>
        <v>0</v>
      </c>
      <c r="K113" s="182" t="s">
        <v>177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1.7090000000000001E-2</v>
      </c>
      <c r="R113" s="189">
        <f>Q113*H113</f>
        <v>2.1328320000000001E-2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82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202</v>
      </c>
    </row>
    <row r="114" spans="1:65" s="2" customFormat="1" ht="16.5" customHeight="1">
      <c r="A114" s="36"/>
      <c r="B114" s="37"/>
      <c r="C114" s="216" t="s">
        <v>203</v>
      </c>
      <c r="D114" s="216" t="s">
        <v>192</v>
      </c>
      <c r="E114" s="217" t="s">
        <v>204</v>
      </c>
      <c r="F114" s="218" t="s">
        <v>205</v>
      </c>
      <c r="G114" s="219" t="s">
        <v>190</v>
      </c>
      <c r="H114" s="220">
        <v>0.12</v>
      </c>
      <c r="I114" s="221"/>
      <c r="J114" s="222">
        <f>ROUND(I114*H114,2)</f>
        <v>0</v>
      </c>
      <c r="K114" s="218" t="s">
        <v>177</v>
      </c>
      <c r="L114" s="223"/>
      <c r="M114" s="224" t="s">
        <v>19</v>
      </c>
      <c r="N114" s="225" t="s">
        <v>44</v>
      </c>
      <c r="O114" s="66"/>
      <c r="P114" s="189">
        <f>O114*H114</f>
        <v>0</v>
      </c>
      <c r="Q114" s="189">
        <v>1</v>
      </c>
      <c r="R114" s="189">
        <f>Q114*H114</f>
        <v>0.12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195</v>
      </c>
      <c r="AT114" s="191" t="s">
        <v>192</v>
      </c>
      <c r="AU114" s="191" t="s">
        <v>82</v>
      </c>
      <c r="AY114" s="19" t="s">
        <v>170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178</v>
      </c>
      <c r="BM114" s="191" t="s">
        <v>206</v>
      </c>
    </row>
    <row r="115" spans="1:65" s="2" customFormat="1" ht="16.5" customHeight="1">
      <c r="A115" s="36"/>
      <c r="B115" s="37"/>
      <c r="C115" s="216" t="s">
        <v>207</v>
      </c>
      <c r="D115" s="216" t="s">
        <v>192</v>
      </c>
      <c r="E115" s="217" t="s">
        <v>208</v>
      </c>
      <c r="F115" s="218" t="s">
        <v>209</v>
      </c>
      <c r="G115" s="219" t="s">
        <v>190</v>
      </c>
      <c r="H115" s="220">
        <v>0.39600000000000002</v>
      </c>
      <c r="I115" s="221"/>
      <c r="J115" s="222">
        <f>ROUND(I115*H115,2)</f>
        <v>0</v>
      </c>
      <c r="K115" s="218" t="s">
        <v>177</v>
      </c>
      <c r="L115" s="223"/>
      <c r="M115" s="224" t="s">
        <v>19</v>
      </c>
      <c r="N115" s="225" t="s">
        <v>44</v>
      </c>
      <c r="O115" s="66"/>
      <c r="P115" s="189">
        <f>O115*H115</f>
        <v>0</v>
      </c>
      <c r="Q115" s="189">
        <v>1</v>
      </c>
      <c r="R115" s="189">
        <f>Q115*H115</f>
        <v>0.39600000000000002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82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178</v>
      </c>
      <c r="BM115" s="191" t="s">
        <v>210</v>
      </c>
    </row>
    <row r="116" spans="1:65" s="2" customFormat="1" ht="16.5" customHeight="1">
      <c r="A116" s="36"/>
      <c r="B116" s="37"/>
      <c r="C116" s="216" t="s">
        <v>195</v>
      </c>
      <c r="D116" s="216" t="s">
        <v>192</v>
      </c>
      <c r="E116" s="217" t="s">
        <v>211</v>
      </c>
      <c r="F116" s="218" t="s">
        <v>212</v>
      </c>
      <c r="G116" s="219" t="s">
        <v>190</v>
      </c>
      <c r="H116" s="220">
        <v>0.73199999999999998</v>
      </c>
      <c r="I116" s="221"/>
      <c r="J116" s="222">
        <f>ROUND(I116*H116,2)</f>
        <v>0</v>
      </c>
      <c r="K116" s="218" t="s">
        <v>177</v>
      </c>
      <c r="L116" s="223"/>
      <c r="M116" s="224" t="s">
        <v>19</v>
      </c>
      <c r="N116" s="225" t="s">
        <v>44</v>
      </c>
      <c r="O116" s="66"/>
      <c r="P116" s="189">
        <f>O116*H116</f>
        <v>0</v>
      </c>
      <c r="Q116" s="189">
        <v>1</v>
      </c>
      <c r="R116" s="189">
        <f>Q116*H116</f>
        <v>0.73199999999999998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82</v>
      </c>
      <c r="AY116" s="19" t="s">
        <v>170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178</v>
      </c>
      <c r="BM116" s="191" t="s">
        <v>213</v>
      </c>
    </row>
    <row r="117" spans="1:65" s="2" customFormat="1" ht="24">
      <c r="A117" s="36"/>
      <c r="B117" s="37"/>
      <c r="C117" s="180" t="s">
        <v>214</v>
      </c>
      <c r="D117" s="180" t="s">
        <v>173</v>
      </c>
      <c r="E117" s="181" t="s">
        <v>215</v>
      </c>
      <c r="F117" s="182" t="s">
        <v>216</v>
      </c>
      <c r="G117" s="183" t="s">
        <v>217</v>
      </c>
      <c r="H117" s="184">
        <v>30.38</v>
      </c>
      <c r="I117" s="185"/>
      <c r="J117" s="186">
        <f>ROUND(I117*H117,2)</f>
        <v>0</v>
      </c>
      <c r="K117" s="182" t="s">
        <v>177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0.11549</v>
      </c>
      <c r="R117" s="189">
        <f>Q117*H117</f>
        <v>3.5085861999999999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82</v>
      </c>
      <c r="AY117" s="19" t="s">
        <v>170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178</v>
      </c>
      <c r="BM117" s="191" t="s">
        <v>218</v>
      </c>
    </row>
    <row r="118" spans="1:65" s="13" customFormat="1" ht="11.25">
      <c r="B118" s="193"/>
      <c r="C118" s="194"/>
      <c r="D118" s="195" t="s">
        <v>180</v>
      </c>
      <c r="E118" s="196" t="s">
        <v>19</v>
      </c>
      <c r="F118" s="197" t="s">
        <v>219</v>
      </c>
      <c r="G118" s="194"/>
      <c r="H118" s="198">
        <v>8.58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180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170</v>
      </c>
    </row>
    <row r="119" spans="1:65" s="13" customFormat="1" ht="11.25">
      <c r="B119" s="193"/>
      <c r="C119" s="194"/>
      <c r="D119" s="195" t="s">
        <v>180</v>
      </c>
      <c r="E119" s="196" t="s">
        <v>19</v>
      </c>
      <c r="F119" s="197" t="s">
        <v>220</v>
      </c>
      <c r="G119" s="194"/>
      <c r="H119" s="198">
        <v>21.8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180</v>
      </c>
      <c r="AU119" s="204" t="s">
        <v>82</v>
      </c>
      <c r="AV119" s="13" t="s">
        <v>82</v>
      </c>
      <c r="AW119" s="13" t="s">
        <v>34</v>
      </c>
      <c r="AX119" s="13" t="s">
        <v>73</v>
      </c>
      <c r="AY119" s="204" t="s">
        <v>170</v>
      </c>
    </row>
    <row r="120" spans="1:65" s="14" customFormat="1" ht="11.25">
      <c r="B120" s="205"/>
      <c r="C120" s="206"/>
      <c r="D120" s="195" t="s">
        <v>180</v>
      </c>
      <c r="E120" s="207" t="s">
        <v>19</v>
      </c>
      <c r="F120" s="208" t="s">
        <v>182</v>
      </c>
      <c r="G120" s="206"/>
      <c r="H120" s="209">
        <v>30.38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180</v>
      </c>
      <c r="AU120" s="215" t="s">
        <v>82</v>
      </c>
      <c r="AV120" s="14" t="s">
        <v>178</v>
      </c>
      <c r="AW120" s="14" t="s">
        <v>34</v>
      </c>
      <c r="AX120" s="14" t="s">
        <v>80</v>
      </c>
      <c r="AY120" s="215" t="s">
        <v>170</v>
      </c>
    </row>
    <row r="121" spans="1:65" s="2" customFormat="1" ht="24">
      <c r="A121" s="36"/>
      <c r="B121" s="37"/>
      <c r="C121" s="180" t="s">
        <v>221</v>
      </c>
      <c r="D121" s="180" t="s">
        <v>173</v>
      </c>
      <c r="E121" s="181" t="s">
        <v>222</v>
      </c>
      <c r="F121" s="182" t="s">
        <v>223</v>
      </c>
      <c r="G121" s="183" t="s">
        <v>217</v>
      </c>
      <c r="H121" s="184">
        <v>32.261000000000003</v>
      </c>
      <c r="I121" s="185"/>
      <c r="J121" s="186">
        <f>ROUND(I121*H121,2)</f>
        <v>0</v>
      </c>
      <c r="K121" s="182" t="s">
        <v>177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0.14030000000000001</v>
      </c>
      <c r="R121" s="189">
        <f>Q121*H121</f>
        <v>4.5262183000000009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82</v>
      </c>
      <c r="AY121" s="19" t="s">
        <v>170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178</v>
      </c>
      <c r="BM121" s="191" t="s">
        <v>224</v>
      </c>
    </row>
    <row r="122" spans="1:65" s="13" customFormat="1" ht="11.25">
      <c r="B122" s="193"/>
      <c r="C122" s="194"/>
      <c r="D122" s="195" t="s">
        <v>180</v>
      </c>
      <c r="E122" s="196" t="s">
        <v>19</v>
      </c>
      <c r="F122" s="197" t="s">
        <v>225</v>
      </c>
      <c r="G122" s="194"/>
      <c r="H122" s="198">
        <v>35.860999999999997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180</v>
      </c>
      <c r="AU122" s="204" t="s">
        <v>82</v>
      </c>
      <c r="AV122" s="13" t="s">
        <v>82</v>
      </c>
      <c r="AW122" s="13" t="s">
        <v>34</v>
      </c>
      <c r="AX122" s="13" t="s">
        <v>73</v>
      </c>
      <c r="AY122" s="204" t="s">
        <v>170</v>
      </c>
    </row>
    <row r="123" spans="1:65" s="13" customFormat="1" ht="11.25">
      <c r="B123" s="193"/>
      <c r="C123" s="194"/>
      <c r="D123" s="195" t="s">
        <v>180</v>
      </c>
      <c r="E123" s="196" t="s">
        <v>19</v>
      </c>
      <c r="F123" s="197" t="s">
        <v>226</v>
      </c>
      <c r="G123" s="194"/>
      <c r="H123" s="198">
        <v>-3.6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180</v>
      </c>
      <c r="AU123" s="204" t="s">
        <v>82</v>
      </c>
      <c r="AV123" s="13" t="s">
        <v>82</v>
      </c>
      <c r="AW123" s="13" t="s">
        <v>34</v>
      </c>
      <c r="AX123" s="13" t="s">
        <v>73</v>
      </c>
      <c r="AY123" s="204" t="s">
        <v>170</v>
      </c>
    </row>
    <row r="124" spans="1:65" s="14" customFormat="1" ht="11.25">
      <c r="B124" s="205"/>
      <c r="C124" s="206"/>
      <c r="D124" s="195" t="s">
        <v>180</v>
      </c>
      <c r="E124" s="207" t="s">
        <v>19</v>
      </c>
      <c r="F124" s="208" t="s">
        <v>182</v>
      </c>
      <c r="G124" s="206"/>
      <c r="H124" s="209">
        <v>32.261000000000003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180</v>
      </c>
      <c r="AU124" s="215" t="s">
        <v>82</v>
      </c>
      <c r="AV124" s="14" t="s">
        <v>178</v>
      </c>
      <c r="AW124" s="14" t="s">
        <v>34</v>
      </c>
      <c r="AX124" s="14" t="s">
        <v>80</v>
      </c>
      <c r="AY124" s="215" t="s">
        <v>170</v>
      </c>
    </row>
    <row r="125" spans="1:65" s="2" customFormat="1" ht="16.5" customHeight="1">
      <c r="A125" s="36"/>
      <c r="B125" s="37"/>
      <c r="C125" s="180" t="s">
        <v>227</v>
      </c>
      <c r="D125" s="180" t="s">
        <v>173</v>
      </c>
      <c r="E125" s="181" t="s">
        <v>228</v>
      </c>
      <c r="F125" s="182" t="s">
        <v>229</v>
      </c>
      <c r="G125" s="183" t="s">
        <v>217</v>
      </c>
      <c r="H125" s="184">
        <v>2.5499999999999998</v>
      </c>
      <c r="I125" s="185"/>
      <c r="J125" s="186">
        <f>ROUND(I125*H125,2)</f>
        <v>0</v>
      </c>
      <c r="K125" s="182" t="s">
        <v>177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0.12335</v>
      </c>
      <c r="R125" s="189">
        <f>Q125*H125</f>
        <v>0.3145425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82</v>
      </c>
      <c r="AY125" s="19" t="s">
        <v>170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178</v>
      </c>
      <c r="BM125" s="191" t="s">
        <v>230</v>
      </c>
    </row>
    <row r="126" spans="1:65" s="13" customFormat="1" ht="11.25">
      <c r="B126" s="193"/>
      <c r="C126" s="194"/>
      <c r="D126" s="195" t="s">
        <v>180</v>
      </c>
      <c r="E126" s="196" t="s">
        <v>19</v>
      </c>
      <c r="F126" s="197" t="s">
        <v>231</v>
      </c>
      <c r="G126" s="194"/>
      <c r="H126" s="198">
        <v>2.25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180</v>
      </c>
      <c r="AU126" s="204" t="s">
        <v>82</v>
      </c>
      <c r="AV126" s="13" t="s">
        <v>82</v>
      </c>
      <c r="AW126" s="13" t="s">
        <v>34</v>
      </c>
      <c r="AX126" s="13" t="s">
        <v>73</v>
      </c>
      <c r="AY126" s="204" t="s">
        <v>170</v>
      </c>
    </row>
    <row r="127" spans="1:65" s="13" customFormat="1" ht="11.25">
      <c r="B127" s="193"/>
      <c r="C127" s="194"/>
      <c r="D127" s="195" t="s">
        <v>180</v>
      </c>
      <c r="E127" s="196" t="s">
        <v>19</v>
      </c>
      <c r="F127" s="197" t="s">
        <v>232</v>
      </c>
      <c r="G127" s="194"/>
      <c r="H127" s="198">
        <v>0.3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180</v>
      </c>
      <c r="AU127" s="204" t="s">
        <v>82</v>
      </c>
      <c r="AV127" s="13" t="s">
        <v>82</v>
      </c>
      <c r="AW127" s="13" t="s">
        <v>34</v>
      </c>
      <c r="AX127" s="13" t="s">
        <v>73</v>
      </c>
      <c r="AY127" s="204" t="s">
        <v>170</v>
      </c>
    </row>
    <row r="128" spans="1:65" s="14" customFormat="1" ht="11.25">
      <c r="B128" s="205"/>
      <c r="C128" s="206"/>
      <c r="D128" s="195" t="s">
        <v>180</v>
      </c>
      <c r="E128" s="207" t="s">
        <v>19</v>
      </c>
      <c r="F128" s="208" t="s">
        <v>182</v>
      </c>
      <c r="G128" s="206"/>
      <c r="H128" s="209">
        <v>2.5499999999999998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180</v>
      </c>
      <c r="AU128" s="215" t="s">
        <v>82</v>
      </c>
      <c r="AV128" s="14" t="s">
        <v>178</v>
      </c>
      <c r="AW128" s="14" t="s">
        <v>34</v>
      </c>
      <c r="AX128" s="14" t="s">
        <v>80</v>
      </c>
      <c r="AY128" s="215" t="s">
        <v>170</v>
      </c>
    </row>
    <row r="129" spans="1:65" s="2" customFormat="1" ht="24">
      <c r="A129" s="36"/>
      <c r="B129" s="37"/>
      <c r="C129" s="180" t="s">
        <v>233</v>
      </c>
      <c r="D129" s="180" t="s">
        <v>173</v>
      </c>
      <c r="E129" s="181" t="s">
        <v>234</v>
      </c>
      <c r="F129" s="182" t="s">
        <v>235</v>
      </c>
      <c r="G129" s="183" t="s">
        <v>217</v>
      </c>
      <c r="H129" s="184">
        <v>19.96</v>
      </c>
      <c r="I129" s="185"/>
      <c r="J129" s="186">
        <f>ROUND(I129*H129,2)</f>
        <v>0</v>
      </c>
      <c r="K129" s="182" t="s">
        <v>177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7.8499999999999993E-3</v>
      </c>
      <c r="R129" s="189">
        <f>Q129*H129</f>
        <v>0.15668599999999999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82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236</v>
      </c>
    </row>
    <row r="130" spans="1:65" s="13" customFormat="1" ht="11.25">
      <c r="B130" s="193"/>
      <c r="C130" s="194"/>
      <c r="D130" s="195" t="s">
        <v>180</v>
      </c>
      <c r="E130" s="196" t="s">
        <v>19</v>
      </c>
      <c r="F130" s="197" t="s">
        <v>237</v>
      </c>
      <c r="G130" s="194"/>
      <c r="H130" s="198">
        <v>5.12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180</v>
      </c>
      <c r="AU130" s="204" t="s">
        <v>82</v>
      </c>
      <c r="AV130" s="13" t="s">
        <v>82</v>
      </c>
      <c r="AW130" s="13" t="s">
        <v>34</v>
      </c>
      <c r="AX130" s="13" t="s">
        <v>73</v>
      </c>
      <c r="AY130" s="204" t="s">
        <v>170</v>
      </c>
    </row>
    <row r="131" spans="1:65" s="13" customFormat="1" ht="11.25">
      <c r="B131" s="193"/>
      <c r="C131" s="194"/>
      <c r="D131" s="195" t="s">
        <v>180</v>
      </c>
      <c r="E131" s="196" t="s">
        <v>19</v>
      </c>
      <c r="F131" s="197" t="s">
        <v>238</v>
      </c>
      <c r="G131" s="194"/>
      <c r="H131" s="198">
        <v>3.36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180</v>
      </c>
      <c r="AU131" s="204" t="s">
        <v>82</v>
      </c>
      <c r="AV131" s="13" t="s">
        <v>82</v>
      </c>
      <c r="AW131" s="13" t="s">
        <v>34</v>
      </c>
      <c r="AX131" s="13" t="s">
        <v>73</v>
      </c>
      <c r="AY131" s="204" t="s">
        <v>170</v>
      </c>
    </row>
    <row r="132" spans="1:65" s="13" customFormat="1" ht="11.25">
      <c r="B132" s="193"/>
      <c r="C132" s="194"/>
      <c r="D132" s="195" t="s">
        <v>180</v>
      </c>
      <c r="E132" s="196" t="s">
        <v>19</v>
      </c>
      <c r="F132" s="197" t="s">
        <v>239</v>
      </c>
      <c r="G132" s="194"/>
      <c r="H132" s="198">
        <v>5.04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180</v>
      </c>
      <c r="AU132" s="204" t="s">
        <v>82</v>
      </c>
      <c r="AV132" s="13" t="s">
        <v>82</v>
      </c>
      <c r="AW132" s="13" t="s">
        <v>34</v>
      </c>
      <c r="AX132" s="13" t="s">
        <v>73</v>
      </c>
      <c r="AY132" s="204" t="s">
        <v>170</v>
      </c>
    </row>
    <row r="133" spans="1:65" s="13" customFormat="1" ht="11.25">
      <c r="B133" s="193"/>
      <c r="C133" s="194"/>
      <c r="D133" s="195" t="s">
        <v>180</v>
      </c>
      <c r="E133" s="196" t="s">
        <v>19</v>
      </c>
      <c r="F133" s="197" t="s">
        <v>240</v>
      </c>
      <c r="G133" s="194"/>
      <c r="H133" s="198">
        <v>4.6399999999999997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180</v>
      </c>
      <c r="AU133" s="204" t="s">
        <v>82</v>
      </c>
      <c r="AV133" s="13" t="s">
        <v>82</v>
      </c>
      <c r="AW133" s="13" t="s">
        <v>34</v>
      </c>
      <c r="AX133" s="13" t="s">
        <v>73</v>
      </c>
      <c r="AY133" s="204" t="s">
        <v>170</v>
      </c>
    </row>
    <row r="134" spans="1:65" s="13" customFormat="1" ht="11.25">
      <c r="B134" s="193"/>
      <c r="C134" s="194"/>
      <c r="D134" s="195" t="s">
        <v>180</v>
      </c>
      <c r="E134" s="196" t="s">
        <v>19</v>
      </c>
      <c r="F134" s="197" t="s">
        <v>241</v>
      </c>
      <c r="G134" s="194"/>
      <c r="H134" s="198">
        <v>1.8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180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170</v>
      </c>
    </row>
    <row r="135" spans="1:65" s="14" customFormat="1" ht="11.25">
      <c r="B135" s="205"/>
      <c r="C135" s="206"/>
      <c r="D135" s="195" t="s">
        <v>180</v>
      </c>
      <c r="E135" s="207" t="s">
        <v>19</v>
      </c>
      <c r="F135" s="208" t="s">
        <v>182</v>
      </c>
      <c r="G135" s="206"/>
      <c r="H135" s="209">
        <v>19.96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180</v>
      </c>
      <c r="AU135" s="215" t="s">
        <v>82</v>
      </c>
      <c r="AV135" s="14" t="s">
        <v>178</v>
      </c>
      <c r="AW135" s="14" t="s">
        <v>34</v>
      </c>
      <c r="AX135" s="14" t="s">
        <v>80</v>
      </c>
      <c r="AY135" s="215" t="s">
        <v>170</v>
      </c>
    </row>
    <row r="136" spans="1:65" s="12" customFormat="1" ht="22.9" customHeight="1">
      <c r="B136" s="164"/>
      <c r="C136" s="165"/>
      <c r="D136" s="166" t="s">
        <v>72</v>
      </c>
      <c r="E136" s="178" t="s">
        <v>203</v>
      </c>
      <c r="F136" s="178" t="s">
        <v>242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SUM(P137:P210)</f>
        <v>0</v>
      </c>
      <c r="Q136" s="172"/>
      <c r="R136" s="173">
        <f>SUM(R137:R210)</f>
        <v>87.712311830000033</v>
      </c>
      <c r="S136" s="172"/>
      <c r="T136" s="174">
        <f>SUM(T137:T210)</f>
        <v>6.67788</v>
      </c>
      <c r="AR136" s="175" t="s">
        <v>80</v>
      </c>
      <c r="AT136" s="176" t="s">
        <v>72</v>
      </c>
      <c r="AU136" s="176" t="s">
        <v>80</v>
      </c>
      <c r="AY136" s="175" t="s">
        <v>170</v>
      </c>
      <c r="BK136" s="177">
        <f>SUM(BK137:BK210)</f>
        <v>0</v>
      </c>
    </row>
    <row r="137" spans="1:65" s="2" customFormat="1" ht="24">
      <c r="A137" s="36"/>
      <c r="B137" s="37"/>
      <c r="C137" s="180" t="s">
        <v>243</v>
      </c>
      <c r="D137" s="180" t="s">
        <v>173</v>
      </c>
      <c r="E137" s="181" t="s">
        <v>244</v>
      </c>
      <c r="F137" s="182" t="s">
        <v>245</v>
      </c>
      <c r="G137" s="183" t="s">
        <v>217</v>
      </c>
      <c r="H137" s="184">
        <v>197.5</v>
      </c>
      <c r="I137" s="185"/>
      <c r="J137" s="186">
        <f>ROUND(I137*H137,2)</f>
        <v>0</v>
      </c>
      <c r="K137" s="182" t="s">
        <v>177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1.7000000000000001E-2</v>
      </c>
      <c r="R137" s="189">
        <f>Q137*H137</f>
        <v>3.3575000000000004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82</v>
      </c>
      <c r="AY137" s="19" t="s">
        <v>170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178</v>
      </c>
      <c r="BM137" s="191" t="s">
        <v>246</v>
      </c>
    </row>
    <row r="138" spans="1:65" s="13" customFormat="1" ht="11.25">
      <c r="B138" s="193"/>
      <c r="C138" s="194"/>
      <c r="D138" s="195" t="s">
        <v>180</v>
      </c>
      <c r="E138" s="196" t="s">
        <v>19</v>
      </c>
      <c r="F138" s="197" t="s">
        <v>247</v>
      </c>
      <c r="G138" s="194"/>
      <c r="H138" s="198">
        <v>197.5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180</v>
      </c>
      <c r="AU138" s="204" t="s">
        <v>82</v>
      </c>
      <c r="AV138" s="13" t="s">
        <v>82</v>
      </c>
      <c r="AW138" s="13" t="s">
        <v>34</v>
      </c>
      <c r="AX138" s="13" t="s">
        <v>80</v>
      </c>
      <c r="AY138" s="204" t="s">
        <v>170</v>
      </c>
    </row>
    <row r="139" spans="1:65" s="2" customFormat="1" ht="24">
      <c r="A139" s="36"/>
      <c r="B139" s="37"/>
      <c r="C139" s="180" t="s">
        <v>248</v>
      </c>
      <c r="D139" s="180" t="s">
        <v>173</v>
      </c>
      <c r="E139" s="181" t="s">
        <v>249</v>
      </c>
      <c r="F139" s="182" t="s">
        <v>250</v>
      </c>
      <c r="G139" s="183" t="s">
        <v>217</v>
      </c>
      <c r="H139" s="184">
        <v>1732.0450000000001</v>
      </c>
      <c r="I139" s="185"/>
      <c r="J139" s="186">
        <f>ROUND(I139*H139,2)</f>
        <v>0</v>
      </c>
      <c r="K139" s="182" t="s">
        <v>177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1.7000000000000001E-2</v>
      </c>
      <c r="R139" s="189">
        <f>Q139*H139</f>
        <v>29.444765000000004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82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178</v>
      </c>
      <c r="BM139" s="191" t="s">
        <v>251</v>
      </c>
    </row>
    <row r="140" spans="1:65" s="13" customFormat="1" ht="22.5">
      <c r="B140" s="193"/>
      <c r="C140" s="194"/>
      <c r="D140" s="195" t="s">
        <v>180</v>
      </c>
      <c r="E140" s="196" t="s">
        <v>19</v>
      </c>
      <c r="F140" s="197" t="s">
        <v>252</v>
      </c>
      <c r="G140" s="194"/>
      <c r="H140" s="198">
        <v>1732.0450000000001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180</v>
      </c>
      <c r="AU140" s="204" t="s">
        <v>82</v>
      </c>
      <c r="AV140" s="13" t="s">
        <v>82</v>
      </c>
      <c r="AW140" s="13" t="s">
        <v>34</v>
      </c>
      <c r="AX140" s="13" t="s">
        <v>80</v>
      </c>
      <c r="AY140" s="204" t="s">
        <v>170</v>
      </c>
    </row>
    <row r="141" spans="1:65" s="2" customFormat="1" ht="21.75" customHeight="1">
      <c r="A141" s="36"/>
      <c r="B141" s="37"/>
      <c r="C141" s="180" t="s">
        <v>8</v>
      </c>
      <c r="D141" s="180" t="s">
        <v>173</v>
      </c>
      <c r="E141" s="181" t="s">
        <v>253</v>
      </c>
      <c r="F141" s="182" t="s">
        <v>254</v>
      </c>
      <c r="G141" s="183" t="s">
        <v>217</v>
      </c>
      <c r="H141" s="184">
        <v>418.45</v>
      </c>
      <c r="I141" s="185"/>
      <c r="J141" s="186">
        <f>ROUND(I141*H141,2)</f>
        <v>0</v>
      </c>
      <c r="K141" s="182" t="s">
        <v>177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6.4999999999999997E-3</v>
      </c>
      <c r="R141" s="189">
        <f>Q141*H141</f>
        <v>2.7199249999999999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178</v>
      </c>
      <c r="AT141" s="191" t="s">
        <v>173</v>
      </c>
      <c r="AU141" s="191" t="s">
        <v>82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255</v>
      </c>
    </row>
    <row r="142" spans="1:65" s="13" customFormat="1" ht="11.25">
      <c r="B142" s="193"/>
      <c r="C142" s="194"/>
      <c r="D142" s="195" t="s">
        <v>180</v>
      </c>
      <c r="E142" s="196" t="s">
        <v>19</v>
      </c>
      <c r="F142" s="197" t="s">
        <v>256</v>
      </c>
      <c r="G142" s="194"/>
      <c r="H142" s="198">
        <v>9.02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180</v>
      </c>
      <c r="AU142" s="204" t="s">
        <v>82</v>
      </c>
      <c r="AV142" s="13" t="s">
        <v>82</v>
      </c>
      <c r="AW142" s="13" t="s">
        <v>34</v>
      </c>
      <c r="AX142" s="13" t="s">
        <v>73</v>
      </c>
      <c r="AY142" s="204" t="s">
        <v>170</v>
      </c>
    </row>
    <row r="143" spans="1:65" s="15" customFormat="1" ht="11.25">
      <c r="B143" s="226"/>
      <c r="C143" s="227"/>
      <c r="D143" s="195" t="s">
        <v>180</v>
      </c>
      <c r="E143" s="228" t="s">
        <v>19</v>
      </c>
      <c r="F143" s="229" t="s">
        <v>257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180</v>
      </c>
      <c r="AU143" s="235" t="s">
        <v>82</v>
      </c>
      <c r="AV143" s="15" t="s">
        <v>80</v>
      </c>
      <c r="AW143" s="15" t="s">
        <v>34</v>
      </c>
      <c r="AX143" s="15" t="s">
        <v>73</v>
      </c>
      <c r="AY143" s="235" t="s">
        <v>170</v>
      </c>
    </row>
    <row r="144" spans="1:65" s="13" customFormat="1" ht="11.25">
      <c r="B144" s="193"/>
      <c r="C144" s="194"/>
      <c r="D144" s="195" t="s">
        <v>180</v>
      </c>
      <c r="E144" s="196" t="s">
        <v>19</v>
      </c>
      <c r="F144" s="197" t="s">
        <v>258</v>
      </c>
      <c r="G144" s="194"/>
      <c r="H144" s="198">
        <v>371.7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180</v>
      </c>
      <c r="AU144" s="204" t="s">
        <v>82</v>
      </c>
      <c r="AV144" s="13" t="s">
        <v>82</v>
      </c>
      <c r="AW144" s="13" t="s">
        <v>34</v>
      </c>
      <c r="AX144" s="13" t="s">
        <v>73</v>
      </c>
      <c r="AY144" s="204" t="s">
        <v>170</v>
      </c>
    </row>
    <row r="145" spans="1:65" s="13" customFormat="1" ht="11.25">
      <c r="B145" s="193"/>
      <c r="C145" s="194"/>
      <c r="D145" s="195" t="s">
        <v>180</v>
      </c>
      <c r="E145" s="196" t="s">
        <v>19</v>
      </c>
      <c r="F145" s="197" t="s">
        <v>259</v>
      </c>
      <c r="G145" s="194"/>
      <c r="H145" s="198">
        <v>28.35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180</v>
      </c>
      <c r="AU145" s="204" t="s">
        <v>82</v>
      </c>
      <c r="AV145" s="13" t="s">
        <v>82</v>
      </c>
      <c r="AW145" s="13" t="s">
        <v>34</v>
      </c>
      <c r="AX145" s="13" t="s">
        <v>73</v>
      </c>
      <c r="AY145" s="204" t="s">
        <v>170</v>
      </c>
    </row>
    <row r="146" spans="1:65" s="13" customFormat="1" ht="11.25">
      <c r="B146" s="193"/>
      <c r="C146" s="194"/>
      <c r="D146" s="195" t="s">
        <v>180</v>
      </c>
      <c r="E146" s="196" t="s">
        <v>19</v>
      </c>
      <c r="F146" s="197" t="s">
        <v>260</v>
      </c>
      <c r="G146" s="194"/>
      <c r="H146" s="198">
        <v>9.3800000000000008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180</v>
      </c>
      <c r="AU146" s="204" t="s">
        <v>82</v>
      </c>
      <c r="AV146" s="13" t="s">
        <v>82</v>
      </c>
      <c r="AW146" s="13" t="s">
        <v>34</v>
      </c>
      <c r="AX146" s="13" t="s">
        <v>73</v>
      </c>
      <c r="AY146" s="204" t="s">
        <v>170</v>
      </c>
    </row>
    <row r="147" spans="1:65" s="14" customFormat="1" ht="11.25">
      <c r="B147" s="205"/>
      <c r="C147" s="206"/>
      <c r="D147" s="195" t="s">
        <v>180</v>
      </c>
      <c r="E147" s="207" t="s">
        <v>19</v>
      </c>
      <c r="F147" s="208" t="s">
        <v>182</v>
      </c>
      <c r="G147" s="206"/>
      <c r="H147" s="209">
        <v>418.45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180</v>
      </c>
      <c r="AU147" s="215" t="s">
        <v>82</v>
      </c>
      <c r="AV147" s="14" t="s">
        <v>178</v>
      </c>
      <c r="AW147" s="14" t="s">
        <v>34</v>
      </c>
      <c r="AX147" s="14" t="s">
        <v>80</v>
      </c>
      <c r="AY147" s="215" t="s">
        <v>170</v>
      </c>
    </row>
    <row r="148" spans="1:65" s="2" customFormat="1" ht="24">
      <c r="A148" s="36"/>
      <c r="B148" s="37"/>
      <c r="C148" s="180" t="s">
        <v>261</v>
      </c>
      <c r="D148" s="180" t="s">
        <v>173</v>
      </c>
      <c r="E148" s="181" t="s">
        <v>262</v>
      </c>
      <c r="F148" s="182" t="s">
        <v>263</v>
      </c>
      <c r="G148" s="183" t="s">
        <v>217</v>
      </c>
      <c r="H148" s="184">
        <v>3.4</v>
      </c>
      <c r="I148" s="185"/>
      <c r="J148" s="186">
        <f>ROUND(I148*H148,2)</f>
        <v>0</v>
      </c>
      <c r="K148" s="182" t="s">
        <v>177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2.8570000000000002E-2</v>
      </c>
      <c r="R148" s="189">
        <f>Q148*H148</f>
        <v>9.7138000000000002E-2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82</v>
      </c>
      <c r="AY148" s="19" t="s">
        <v>170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178</v>
      </c>
      <c r="BM148" s="191" t="s">
        <v>264</v>
      </c>
    </row>
    <row r="149" spans="1:65" s="13" customFormat="1" ht="11.25">
      <c r="B149" s="193"/>
      <c r="C149" s="194"/>
      <c r="D149" s="195" t="s">
        <v>180</v>
      </c>
      <c r="E149" s="196" t="s">
        <v>19</v>
      </c>
      <c r="F149" s="197" t="s">
        <v>265</v>
      </c>
      <c r="G149" s="194"/>
      <c r="H149" s="198">
        <v>3.4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180</v>
      </c>
      <c r="AU149" s="204" t="s">
        <v>82</v>
      </c>
      <c r="AV149" s="13" t="s">
        <v>82</v>
      </c>
      <c r="AW149" s="13" t="s">
        <v>34</v>
      </c>
      <c r="AX149" s="13" t="s">
        <v>80</v>
      </c>
      <c r="AY149" s="204" t="s">
        <v>170</v>
      </c>
    </row>
    <row r="150" spans="1:65" s="2" customFormat="1" ht="24">
      <c r="A150" s="36"/>
      <c r="B150" s="37"/>
      <c r="C150" s="180" t="s">
        <v>266</v>
      </c>
      <c r="D150" s="180" t="s">
        <v>173</v>
      </c>
      <c r="E150" s="181" t="s">
        <v>267</v>
      </c>
      <c r="F150" s="182" t="s">
        <v>268</v>
      </c>
      <c r="G150" s="183" t="s">
        <v>217</v>
      </c>
      <c r="H150" s="184">
        <v>135.042</v>
      </c>
      <c r="I150" s="185"/>
      <c r="J150" s="186">
        <f>ROUND(I150*H150,2)</f>
        <v>0</v>
      </c>
      <c r="K150" s="182" t="s">
        <v>177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1.7330000000000002E-2</v>
      </c>
      <c r="R150" s="189">
        <f>Q150*H150</f>
        <v>2.34027786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178</v>
      </c>
      <c r="AT150" s="191" t="s">
        <v>173</v>
      </c>
      <c r="AU150" s="191" t="s">
        <v>82</v>
      </c>
      <c r="AY150" s="19" t="s">
        <v>170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178</v>
      </c>
      <c r="BM150" s="191" t="s">
        <v>269</v>
      </c>
    </row>
    <row r="151" spans="1:65" s="13" customFormat="1" ht="11.25">
      <c r="B151" s="193"/>
      <c r="C151" s="194"/>
      <c r="D151" s="195" t="s">
        <v>180</v>
      </c>
      <c r="E151" s="196" t="s">
        <v>19</v>
      </c>
      <c r="F151" s="197" t="s">
        <v>270</v>
      </c>
      <c r="G151" s="194"/>
      <c r="H151" s="198">
        <v>115.08199999999999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180</v>
      </c>
      <c r="AU151" s="204" t="s">
        <v>82</v>
      </c>
      <c r="AV151" s="13" t="s">
        <v>82</v>
      </c>
      <c r="AW151" s="13" t="s">
        <v>34</v>
      </c>
      <c r="AX151" s="13" t="s">
        <v>73</v>
      </c>
      <c r="AY151" s="204" t="s">
        <v>170</v>
      </c>
    </row>
    <row r="152" spans="1:65" s="15" customFormat="1" ht="11.25">
      <c r="B152" s="226"/>
      <c r="C152" s="227"/>
      <c r="D152" s="195" t="s">
        <v>180</v>
      </c>
      <c r="E152" s="228" t="s">
        <v>19</v>
      </c>
      <c r="F152" s="229" t="s">
        <v>271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180</v>
      </c>
      <c r="AU152" s="235" t="s">
        <v>82</v>
      </c>
      <c r="AV152" s="15" t="s">
        <v>80</v>
      </c>
      <c r="AW152" s="15" t="s">
        <v>34</v>
      </c>
      <c r="AX152" s="15" t="s">
        <v>73</v>
      </c>
      <c r="AY152" s="235" t="s">
        <v>170</v>
      </c>
    </row>
    <row r="153" spans="1:65" s="13" customFormat="1" ht="11.25">
      <c r="B153" s="193"/>
      <c r="C153" s="194"/>
      <c r="D153" s="195" t="s">
        <v>180</v>
      </c>
      <c r="E153" s="196" t="s">
        <v>19</v>
      </c>
      <c r="F153" s="197" t="s">
        <v>237</v>
      </c>
      <c r="G153" s="194"/>
      <c r="H153" s="198">
        <v>5.12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180</v>
      </c>
      <c r="AU153" s="204" t="s">
        <v>82</v>
      </c>
      <c r="AV153" s="13" t="s">
        <v>82</v>
      </c>
      <c r="AW153" s="13" t="s">
        <v>34</v>
      </c>
      <c r="AX153" s="13" t="s">
        <v>73</v>
      </c>
      <c r="AY153" s="204" t="s">
        <v>170</v>
      </c>
    </row>
    <row r="154" spans="1:65" s="13" customFormat="1" ht="11.25">
      <c r="B154" s="193"/>
      <c r="C154" s="194"/>
      <c r="D154" s="195" t="s">
        <v>180</v>
      </c>
      <c r="E154" s="196" t="s">
        <v>19</v>
      </c>
      <c r="F154" s="197" t="s">
        <v>238</v>
      </c>
      <c r="G154" s="194"/>
      <c r="H154" s="198">
        <v>3.36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180</v>
      </c>
      <c r="AU154" s="204" t="s">
        <v>82</v>
      </c>
      <c r="AV154" s="13" t="s">
        <v>82</v>
      </c>
      <c r="AW154" s="13" t="s">
        <v>34</v>
      </c>
      <c r="AX154" s="13" t="s">
        <v>73</v>
      </c>
      <c r="AY154" s="204" t="s">
        <v>170</v>
      </c>
    </row>
    <row r="155" spans="1:65" s="13" customFormat="1" ht="11.25">
      <c r="B155" s="193"/>
      <c r="C155" s="194"/>
      <c r="D155" s="195" t="s">
        <v>180</v>
      </c>
      <c r="E155" s="196" t="s">
        <v>19</v>
      </c>
      <c r="F155" s="197" t="s">
        <v>239</v>
      </c>
      <c r="G155" s="194"/>
      <c r="H155" s="198">
        <v>5.04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180</v>
      </c>
      <c r="AU155" s="204" t="s">
        <v>82</v>
      </c>
      <c r="AV155" s="13" t="s">
        <v>82</v>
      </c>
      <c r="AW155" s="13" t="s">
        <v>34</v>
      </c>
      <c r="AX155" s="13" t="s">
        <v>73</v>
      </c>
      <c r="AY155" s="204" t="s">
        <v>170</v>
      </c>
    </row>
    <row r="156" spans="1:65" s="13" customFormat="1" ht="11.25">
      <c r="B156" s="193"/>
      <c r="C156" s="194"/>
      <c r="D156" s="195" t="s">
        <v>180</v>
      </c>
      <c r="E156" s="196" t="s">
        <v>19</v>
      </c>
      <c r="F156" s="197" t="s">
        <v>240</v>
      </c>
      <c r="G156" s="194"/>
      <c r="H156" s="198">
        <v>4.6399999999999997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180</v>
      </c>
      <c r="AU156" s="204" t="s">
        <v>82</v>
      </c>
      <c r="AV156" s="13" t="s">
        <v>82</v>
      </c>
      <c r="AW156" s="13" t="s">
        <v>34</v>
      </c>
      <c r="AX156" s="13" t="s">
        <v>73</v>
      </c>
      <c r="AY156" s="204" t="s">
        <v>170</v>
      </c>
    </row>
    <row r="157" spans="1:65" s="13" customFormat="1" ht="11.25">
      <c r="B157" s="193"/>
      <c r="C157" s="194"/>
      <c r="D157" s="195" t="s">
        <v>180</v>
      </c>
      <c r="E157" s="196" t="s">
        <v>19</v>
      </c>
      <c r="F157" s="197" t="s">
        <v>241</v>
      </c>
      <c r="G157" s="194"/>
      <c r="H157" s="198">
        <v>1.8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180</v>
      </c>
      <c r="AU157" s="204" t="s">
        <v>82</v>
      </c>
      <c r="AV157" s="13" t="s">
        <v>82</v>
      </c>
      <c r="AW157" s="13" t="s">
        <v>34</v>
      </c>
      <c r="AX157" s="13" t="s">
        <v>73</v>
      </c>
      <c r="AY157" s="204" t="s">
        <v>170</v>
      </c>
    </row>
    <row r="158" spans="1:65" s="14" customFormat="1" ht="11.25">
      <c r="B158" s="205"/>
      <c r="C158" s="206"/>
      <c r="D158" s="195" t="s">
        <v>180</v>
      </c>
      <c r="E158" s="207" t="s">
        <v>19</v>
      </c>
      <c r="F158" s="208" t="s">
        <v>182</v>
      </c>
      <c r="G158" s="206"/>
      <c r="H158" s="209">
        <v>135.042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180</v>
      </c>
      <c r="AU158" s="215" t="s">
        <v>82</v>
      </c>
      <c r="AV158" s="14" t="s">
        <v>178</v>
      </c>
      <c r="AW158" s="14" t="s">
        <v>34</v>
      </c>
      <c r="AX158" s="14" t="s">
        <v>80</v>
      </c>
      <c r="AY158" s="215" t="s">
        <v>170</v>
      </c>
    </row>
    <row r="159" spans="1:65" s="2" customFormat="1" ht="24">
      <c r="A159" s="36"/>
      <c r="B159" s="37"/>
      <c r="C159" s="180" t="s">
        <v>272</v>
      </c>
      <c r="D159" s="180" t="s">
        <v>173</v>
      </c>
      <c r="E159" s="181" t="s">
        <v>273</v>
      </c>
      <c r="F159" s="182" t="s">
        <v>274</v>
      </c>
      <c r="G159" s="183" t="s">
        <v>217</v>
      </c>
      <c r="H159" s="184">
        <v>142.964</v>
      </c>
      <c r="I159" s="185"/>
      <c r="J159" s="186">
        <f>ROUND(I159*H159,2)</f>
        <v>0</v>
      </c>
      <c r="K159" s="182" t="s">
        <v>177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7.3499999999999998E-3</v>
      </c>
      <c r="R159" s="189">
        <f>Q159*H159</f>
        <v>1.0507853999999999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178</v>
      </c>
      <c r="AT159" s="191" t="s">
        <v>173</v>
      </c>
      <c r="AU159" s="191" t="s">
        <v>82</v>
      </c>
      <c r="AY159" s="19" t="s">
        <v>170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178</v>
      </c>
      <c r="BM159" s="191" t="s">
        <v>275</v>
      </c>
    </row>
    <row r="160" spans="1:65" s="13" customFormat="1" ht="11.25">
      <c r="B160" s="193"/>
      <c r="C160" s="194"/>
      <c r="D160" s="195" t="s">
        <v>180</v>
      </c>
      <c r="E160" s="196" t="s">
        <v>19</v>
      </c>
      <c r="F160" s="197" t="s">
        <v>276</v>
      </c>
      <c r="G160" s="194"/>
      <c r="H160" s="198">
        <v>142.964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180</v>
      </c>
      <c r="AU160" s="204" t="s">
        <v>82</v>
      </c>
      <c r="AV160" s="13" t="s">
        <v>82</v>
      </c>
      <c r="AW160" s="13" t="s">
        <v>34</v>
      </c>
      <c r="AX160" s="13" t="s">
        <v>80</v>
      </c>
      <c r="AY160" s="204" t="s">
        <v>170</v>
      </c>
    </row>
    <row r="161" spans="1:65" s="2" customFormat="1" ht="24">
      <c r="A161" s="36"/>
      <c r="B161" s="37"/>
      <c r="C161" s="180" t="s">
        <v>277</v>
      </c>
      <c r="D161" s="180" t="s">
        <v>173</v>
      </c>
      <c r="E161" s="181" t="s">
        <v>278</v>
      </c>
      <c r="F161" s="182" t="s">
        <v>279</v>
      </c>
      <c r="G161" s="183" t="s">
        <v>217</v>
      </c>
      <c r="H161" s="184">
        <v>418.45</v>
      </c>
      <c r="I161" s="185"/>
      <c r="J161" s="186">
        <f>ROUND(I161*H161,2)</f>
        <v>0</v>
      </c>
      <c r="K161" s="182" t="s">
        <v>177</v>
      </c>
      <c r="L161" s="41"/>
      <c r="M161" s="187" t="s">
        <v>19</v>
      </c>
      <c r="N161" s="188" t="s">
        <v>44</v>
      </c>
      <c r="O161" s="66"/>
      <c r="P161" s="189">
        <f>O161*H161</f>
        <v>0</v>
      </c>
      <c r="Q161" s="189">
        <v>1.54E-2</v>
      </c>
      <c r="R161" s="189">
        <f>Q161*H161</f>
        <v>6.4441300000000004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178</v>
      </c>
      <c r="AT161" s="191" t="s">
        <v>173</v>
      </c>
      <c r="AU161" s="191" t="s">
        <v>82</v>
      </c>
      <c r="AY161" s="19" t="s">
        <v>170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178</v>
      </c>
      <c r="BM161" s="191" t="s">
        <v>280</v>
      </c>
    </row>
    <row r="162" spans="1:65" s="13" customFormat="1" ht="11.25">
      <c r="B162" s="193"/>
      <c r="C162" s="194"/>
      <c r="D162" s="195" t="s">
        <v>180</v>
      </c>
      <c r="E162" s="196" t="s">
        <v>19</v>
      </c>
      <c r="F162" s="197" t="s">
        <v>256</v>
      </c>
      <c r="G162" s="194"/>
      <c r="H162" s="198">
        <v>9.02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180</v>
      </c>
      <c r="AU162" s="204" t="s">
        <v>82</v>
      </c>
      <c r="AV162" s="13" t="s">
        <v>82</v>
      </c>
      <c r="AW162" s="13" t="s">
        <v>34</v>
      </c>
      <c r="AX162" s="13" t="s">
        <v>73</v>
      </c>
      <c r="AY162" s="204" t="s">
        <v>170</v>
      </c>
    </row>
    <row r="163" spans="1:65" s="15" customFormat="1" ht="11.25">
      <c r="B163" s="226"/>
      <c r="C163" s="227"/>
      <c r="D163" s="195" t="s">
        <v>180</v>
      </c>
      <c r="E163" s="228" t="s">
        <v>19</v>
      </c>
      <c r="F163" s="229" t="s">
        <v>257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180</v>
      </c>
      <c r="AU163" s="235" t="s">
        <v>82</v>
      </c>
      <c r="AV163" s="15" t="s">
        <v>80</v>
      </c>
      <c r="AW163" s="15" t="s">
        <v>34</v>
      </c>
      <c r="AX163" s="15" t="s">
        <v>73</v>
      </c>
      <c r="AY163" s="235" t="s">
        <v>170</v>
      </c>
    </row>
    <row r="164" spans="1:65" s="13" customFormat="1" ht="11.25">
      <c r="B164" s="193"/>
      <c r="C164" s="194"/>
      <c r="D164" s="195" t="s">
        <v>180</v>
      </c>
      <c r="E164" s="196" t="s">
        <v>19</v>
      </c>
      <c r="F164" s="197" t="s">
        <v>258</v>
      </c>
      <c r="G164" s="194"/>
      <c r="H164" s="198">
        <v>371.7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180</v>
      </c>
      <c r="AU164" s="204" t="s">
        <v>82</v>
      </c>
      <c r="AV164" s="13" t="s">
        <v>82</v>
      </c>
      <c r="AW164" s="13" t="s">
        <v>34</v>
      </c>
      <c r="AX164" s="13" t="s">
        <v>73</v>
      </c>
      <c r="AY164" s="204" t="s">
        <v>170</v>
      </c>
    </row>
    <row r="165" spans="1:65" s="13" customFormat="1" ht="11.25">
      <c r="B165" s="193"/>
      <c r="C165" s="194"/>
      <c r="D165" s="195" t="s">
        <v>180</v>
      </c>
      <c r="E165" s="196" t="s">
        <v>19</v>
      </c>
      <c r="F165" s="197" t="s">
        <v>259</v>
      </c>
      <c r="G165" s="194"/>
      <c r="H165" s="198">
        <v>28.35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180</v>
      </c>
      <c r="AU165" s="204" t="s">
        <v>82</v>
      </c>
      <c r="AV165" s="13" t="s">
        <v>82</v>
      </c>
      <c r="AW165" s="13" t="s">
        <v>34</v>
      </c>
      <c r="AX165" s="13" t="s">
        <v>73</v>
      </c>
      <c r="AY165" s="204" t="s">
        <v>170</v>
      </c>
    </row>
    <row r="166" spans="1:65" s="13" customFormat="1" ht="11.25">
      <c r="B166" s="193"/>
      <c r="C166" s="194"/>
      <c r="D166" s="195" t="s">
        <v>180</v>
      </c>
      <c r="E166" s="196" t="s">
        <v>19</v>
      </c>
      <c r="F166" s="197" t="s">
        <v>260</v>
      </c>
      <c r="G166" s="194"/>
      <c r="H166" s="198">
        <v>9.3800000000000008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180</v>
      </c>
      <c r="AU166" s="204" t="s">
        <v>82</v>
      </c>
      <c r="AV166" s="13" t="s">
        <v>82</v>
      </c>
      <c r="AW166" s="13" t="s">
        <v>34</v>
      </c>
      <c r="AX166" s="13" t="s">
        <v>73</v>
      </c>
      <c r="AY166" s="204" t="s">
        <v>170</v>
      </c>
    </row>
    <row r="167" spans="1:65" s="14" customFormat="1" ht="11.25">
      <c r="B167" s="205"/>
      <c r="C167" s="206"/>
      <c r="D167" s="195" t="s">
        <v>180</v>
      </c>
      <c r="E167" s="207" t="s">
        <v>19</v>
      </c>
      <c r="F167" s="208" t="s">
        <v>182</v>
      </c>
      <c r="G167" s="206"/>
      <c r="H167" s="209">
        <v>418.45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180</v>
      </c>
      <c r="AU167" s="215" t="s">
        <v>82</v>
      </c>
      <c r="AV167" s="14" t="s">
        <v>178</v>
      </c>
      <c r="AW167" s="14" t="s">
        <v>34</v>
      </c>
      <c r="AX167" s="14" t="s">
        <v>80</v>
      </c>
      <c r="AY167" s="215" t="s">
        <v>170</v>
      </c>
    </row>
    <row r="168" spans="1:65" s="2" customFormat="1" ht="16.5" customHeight="1">
      <c r="A168" s="36"/>
      <c r="B168" s="37"/>
      <c r="C168" s="180" t="s">
        <v>281</v>
      </c>
      <c r="D168" s="180" t="s">
        <v>173</v>
      </c>
      <c r="E168" s="181" t="s">
        <v>282</v>
      </c>
      <c r="F168" s="182" t="s">
        <v>283</v>
      </c>
      <c r="G168" s="183" t="s">
        <v>217</v>
      </c>
      <c r="H168" s="184">
        <v>3.75</v>
      </c>
      <c r="I168" s="185"/>
      <c r="J168" s="186">
        <f>ROUND(I168*H168,2)</f>
        <v>0</v>
      </c>
      <c r="K168" s="182" t="s">
        <v>177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4.1529999999999997E-2</v>
      </c>
      <c r="R168" s="189">
        <f>Q168*H168</f>
        <v>0.1557375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178</v>
      </c>
      <c r="AT168" s="191" t="s">
        <v>173</v>
      </c>
      <c r="AU168" s="191" t="s">
        <v>82</v>
      </c>
      <c r="AY168" s="19" t="s">
        <v>170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178</v>
      </c>
      <c r="BM168" s="191" t="s">
        <v>284</v>
      </c>
    </row>
    <row r="169" spans="1:65" s="13" customFormat="1" ht="11.25">
      <c r="B169" s="193"/>
      <c r="C169" s="194"/>
      <c r="D169" s="195" t="s">
        <v>180</v>
      </c>
      <c r="E169" s="196" t="s">
        <v>19</v>
      </c>
      <c r="F169" s="197" t="s">
        <v>285</v>
      </c>
      <c r="G169" s="194"/>
      <c r="H169" s="198">
        <v>3.75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180</v>
      </c>
      <c r="AU169" s="204" t="s">
        <v>82</v>
      </c>
      <c r="AV169" s="13" t="s">
        <v>82</v>
      </c>
      <c r="AW169" s="13" t="s">
        <v>34</v>
      </c>
      <c r="AX169" s="13" t="s">
        <v>80</v>
      </c>
      <c r="AY169" s="204" t="s">
        <v>170</v>
      </c>
    </row>
    <row r="170" spans="1:65" s="2" customFormat="1" ht="21.75" customHeight="1">
      <c r="A170" s="36"/>
      <c r="B170" s="37"/>
      <c r="C170" s="180" t="s">
        <v>7</v>
      </c>
      <c r="D170" s="180" t="s">
        <v>173</v>
      </c>
      <c r="E170" s="181" t="s">
        <v>286</v>
      </c>
      <c r="F170" s="182" t="s">
        <v>287</v>
      </c>
      <c r="G170" s="183" t="s">
        <v>176</v>
      </c>
      <c r="H170" s="184">
        <v>16</v>
      </c>
      <c r="I170" s="185"/>
      <c r="J170" s="186">
        <f>ROUND(I170*H170,2)</f>
        <v>0</v>
      </c>
      <c r="K170" s="182" t="s">
        <v>177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0.1575</v>
      </c>
      <c r="R170" s="189">
        <f>Q170*H170</f>
        <v>2.52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178</v>
      </c>
      <c r="AT170" s="191" t="s">
        <v>173</v>
      </c>
      <c r="AU170" s="191" t="s">
        <v>82</v>
      </c>
      <c r="AY170" s="19" t="s">
        <v>170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178</v>
      </c>
      <c r="BM170" s="191" t="s">
        <v>288</v>
      </c>
    </row>
    <row r="171" spans="1:65" s="13" customFormat="1" ht="11.25">
      <c r="B171" s="193"/>
      <c r="C171" s="194"/>
      <c r="D171" s="195" t="s">
        <v>180</v>
      </c>
      <c r="E171" s="196" t="s">
        <v>19</v>
      </c>
      <c r="F171" s="197" t="s">
        <v>289</v>
      </c>
      <c r="G171" s="194"/>
      <c r="H171" s="198">
        <v>2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180</v>
      </c>
      <c r="AU171" s="204" t="s">
        <v>82</v>
      </c>
      <c r="AV171" s="13" t="s">
        <v>82</v>
      </c>
      <c r="AW171" s="13" t="s">
        <v>34</v>
      </c>
      <c r="AX171" s="13" t="s">
        <v>73</v>
      </c>
      <c r="AY171" s="204" t="s">
        <v>170</v>
      </c>
    </row>
    <row r="172" spans="1:65" s="13" customFormat="1" ht="11.25">
      <c r="B172" s="193"/>
      <c r="C172" s="194"/>
      <c r="D172" s="195" t="s">
        <v>180</v>
      </c>
      <c r="E172" s="196" t="s">
        <v>19</v>
      </c>
      <c r="F172" s="197" t="s">
        <v>290</v>
      </c>
      <c r="G172" s="194"/>
      <c r="H172" s="198">
        <v>10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180</v>
      </c>
      <c r="AU172" s="204" t="s">
        <v>82</v>
      </c>
      <c r="AV172" s="13" t="s">
        <v>82</v>
      </c>
      <c r="AW172" s="13" t="s">
        <v>34</v>
      </c>
      <c r="AX172" s="13" t="s">
        <v>73</v>
      </c>
      <c r="AY172" s="204" t="s">
        <v>170</v>
      </c>
    </row>
    <row r="173" spans="1:65" s="13" customFormat="1" ht="11.25">
      <c r="B173" s="193"/>
      <c r="C173" s="194"/>
      <c r="D173" s="195" t="s">
        <v>180</v>
      </c>
      <c r="E173" s="196" t="s">
        <v>19</v>
      </c>
      <c r="F173" s="197" t="s">
        <v>291</v>
      </c>
      <c r="G173" s="194"/>
      <c r="H173" s="198">
        <v>4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180</v>
      </c>
      <c r="AU173" s="204" t="s">
        <v>82</v>
      </c>
      <c r="AV173" s="13" t="s">
        <v>82</v>
      </c>
      <c r="AW173" s="13" t="s">
        <v>34</v>
      </c>
      <c r="AX173" s="13" t="s">
        <v>73</v>
      </c>
      <c r="AY173" s="204" t="s">
        <v>170</v>
      </c>
    </row>
    <row r="174" spans="1:65" s="14" customFormat="1" ht="11.25">
      <c r="B174" s="205"/>
      <c r="C174" s="206"/>
      <c r="D174" s="195" t="s">
        <v>180</v>
      </c>
      <c r="E174" s="207" t="s">
        <v>19</v>
      </c>
      <c r="F174" s="208" t="s">
        <v>182</v>
      </c>
      <c r="G174" s="206"/>
      <c r="H174" s="209">
        <v>16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180</v>
      </c>
      <c r="AU174" s="215" t="s">
        <v>82</v>
      </c>
      <c r="AV174" s="14" t="s">
        <v>178</v>
      </c>
      <c r="AW174" s="14" t="s">
        <v>34</v>
      </c>
      <c r="AX174" s="14" t="s">
        <v>80</v>
      </c>
      <c r="AY174" s="215" t="s">
        <v>170</v>
      </c>
    </row>
    <row r="175" spans="1:65" s="2" customFormat="1" ht="24">
      <c r="A175" s="36"/>
      <c r="B175" s="37"/>
      <c r="C175" s="180" t="s">
        <v>292</v>
      </c>
      <c r="D175" s="180" t="s">
        <v>173</v>
      </c>
      <c r="E175" s="181" t="s">
        <v>293</v>
      </c>
      <c r="F175" s="182" t="s">
        <v>294</v>
      </c>
      <c r="G175" s="183" t="s">
        <v>217</v>
      </c>
      <c r="H175" s="184">
        <v>303.54000000000002</v>
      </c>
      <c r="I175" s="185"/>
      <c r="J175" s="186">
        <f>ROUND(I175*H175,2)</f>
        <v>0</v>
      </c>
      <c r="K175" s="182" t="s">
        <v>177</v>
      </c>
      <c r="L175" s="41"/>
      <c r="M175" s="187" t="s">
        <v>19</v>
      </c>
      <c r="N175" s="188" t="s">
        <v>44</v>
      </c>
      <c r="O175" s="66"/>
      <c r="P175" s="189">
        <f>O175*H175</f>
        <v>0</v>
      </c>
      <c r="Q175" s="189">
        <v>2.0930000000000001E-2</v>
      </c>
      <c r="R175" s="189">
        <f>Q175*H175</f>
        <v>6.3530922000000007</v>
      </c>
      <c r="S175" s="189">
        <v>0.02</v>
      </c>
      <c r="T175" s="190">
        <f>S175*H175</f>
        <v>6.0708000000000002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82</v>
      </c>
      <c r="AY175" s="19" t="s">
        <v>170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178</v>
      </c>
      <c r="BM175" s="191" t="s">
        <v>295</v>
      </c>
    </row>
    <row r="176" spans="1:65" s="15" customFormat="1" ht="11.25">
      <c r="B176" s="226"/>
      <c r="C176" s="227"/>
      <c r="D176" s="195" t="s">
        <v>180</v>
      </c>
      <c r="E176" s="228" t="s">
        <v>19</v>
      </c>
      <c r="F176" s="229" t="s">
        <v>296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180</v>
      </c>
      <c r="AU176" s="235" t="s">
        <v>82</v>
      </c>
      <c r="AV176" s="15" t="s">
        <v>80</v>
      </c>
      <c r="AW176" s="15" t="s">
        <v>34</v>
      </c>
      <c r="AX176" s="15" t="s">
        <v>73</v>
      </c>
      <c r="AY176" s="235" t="s">
        <v>170</v>
      </c>
    </row>
    <row r="177" spans="1:65" s="13" customFormat="1" ht="11.25">
      <c r="B177" s="193"/>
      <c r="C177" s="194"/>
      <c r="D177" s="195" t="s">
        <v>180</v>
      </c>
      <c r="E177" s="196" t="s">
        <v>19</v>
      </c>
      <c r="F177" s="197" t="s">
        <v>297</v>
      </c>
      <c r="G177" s="194"/>
      <c r="H177" s="198">
        <v>49.14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180</v>
      </c>
      <c r="AU177" s="204" t="s">
        <v>82</v>
      </c>
      <c r="AV177" s="13" t="s">
        <v>82</v>
      </c>
      <c r="AW177" s="13" t="s">
        <v>34</v>
      </c>
      <c r="AX177" s="13" t="s">
        <v>73</v>
      </c>
      <c r="AY177" s="204" t="s">
        <v>170</v>
      </c>
    </row>
    <row r="178" spans="1:65" s="13" customFormat="1" ht="11.25">
      <c r="B178" s="193"/>
      <c r="C178" s="194"/>
      <c r="D178" s="195" t="s">
        <v>180</v>
      </c>
      <c r="E178" s="196" t="s">
        <v>19</v>
      </c>
      <c r="F178" s="197" t="s">
        <v>298</v>
      </c>
      <c r="G178" s="194"/>
      <c r="H178" s="198">
        <v>1.2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180</v>
      </c>
      <c r="AU178" s="204" t="s">
        <v>82</v>
      </c>
      <c r="AV178" s="13" t="s">
        <v>82</v>
      </c>
      <c r="AW178" s="13" t="s">
        <v>34</v>
      </c>
      <c r="AX178" s="13" t="s">
        <v>73</v>
      </c>
      <c r="AY178" s="204" t="s">
        <v>170</v>
      </c>
    </row>
    <row r="179" spans="1:65" s="13" customFormat="1" ht="11.25">
      <c r="B179" s="193"/>
      <c r="C179" s="194"/>
      <c r="D179" s="195" t="s">
        <v>180</v>
      </c>
      <c r="E179" s="196" t="s">
        <v>19</v>
      </c>
      <c r="F179" s="197" t="s">
        <v>299</v>
      </c>
      <c r="G179" s="194"/>
      <c r="H179" s="198">
        <v>3.6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180</v>
      </c>
      <c r="AU179" s="204" t="s">
        <v>82</v>
      </c>
      <c r="AV179" s="13" t="s">
        <v>82</v>
      </c>
      <c r="AW179" s="13" t="s">
        <v>34</v>
      </c>
      <c r="AX179" s="13" t="s">
        <v>73</v>
      </c>
      <c r="AY179" s="204" t="s">
        <v>170</v>
      </c>
    </row>
    <row r="180" spans="1:65" s="13" customFormat="1" ht="11.25">
      <c r="B180" s="193"/>
      <c r="C180" s="194"/>
      <c r="D180" s="195" t="s">
        <v>180</v>
      </c>
      <c r="E180" s="196" t="s">
        <v>19</v>
      </c>
      <c r="F180" s="197" t="s">
        <v>300</v>
      </c>
      <c r="G180" s="194"/>
      <c r="H180" s="198">
        <v>214.5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180</v>
      </c>
      <c r="AU180" s="204" t="s">
        <v>82</v>
      </c>
      <c r="AV180" s="13" t="s">
        <v>82</v>
      </c>
      <c r="AW180" s="13" t="s">
        <v>34</v>
      </c>
      <c r="AX180" s="13" t="s">
        <v>73</v>
      </c>
      <c r="AY180" s="204" t="s">
        <v>170</v>
      </c>
    </row>
    <row r="181" spans="1:65" s="13" customFormat="1" ht="11.25">
      <c r="B181" s="193"/>
      <c r="C181" s="194"/>
      <c r="D181" s="195" t="s">
        <v>180</v>
      </c>
      <c r="E181" s="196" t="s">
        <v>19</v>
      </c>
      <c r="F181" s="197" t="s">
        <v>301</v>
      </c>
      <c r="G181" s="194"/>
      <c r="H181" s="198">
        <v>31.5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180</v>
      </c>
      <c r="AU181" s="204" t="s">
        <v>82</v>
      </c>
      <c r="AV181" s="13" t="s">
        <v>82</v>
      </c>
      <c r="AW181" s="13" t="s">
        <v>34</v>
      </c>
      <c r="AX181" s="13" t="s">
        <v>73</v>
      </c>
      <c r="AY181" s="204" t="s">
        <v>170</v>
      </c>
    </row>
    <row r="182" spans="1:65" s="13" customFormat="1" ht="11.25">
      <c r="B182" s="193"/>
      <c r="C182" s="194"/>
      <c r="D182" s="195" t="s">
        <v>180</v>
      </c>
      <c r="E182" s="196" t="s">
        <v>19</v>
      </c>
      <c r="F182" s="197" t="s">
        <v>302</v>
      </c>
      <c r="G182" s="194"/>
      <c r="H182" s="198">
        <v>3.6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180</v>
      </c>
      <c r="AU182" s="204" t="s">
        <v>82</v>
      </c>
      <c r="AV182" s="13" t="s">
        <v>82</v>
      </c>
      <c r="AW182" s="13" t="s">
        <v>34</v>
      </c>
      <c r="AX182" s="13" t="s">
        <v>73</v>
      </c>
      <c r="AY182" s="204" t="s">
        <v>170</v>
      </c>
    </row>
    <row r="183" spans="1:65" s="14" customFormat="1" ht="11.25">
      <c r="B183" s="205"/>
      <c r="C183" s="206"/>
      <c r="D183" s="195" t="s">
        <v>180</v>
      </c>
      <c r="E183" s="207" t="s">
        <v>19</v>
      </c>
      <c r="F183" s="208" t="s">
        <v>182</v>
      </c>
      <c r="G183" s="206"/>
      <c r="H183" s="209">
        <v>303.54000000000002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180</v>
      </c>
      <c r="AU183" s="215" t="s">
        <v>82</v>
      </c>
      <c r="AV183" s="14" t="s">
        <v>178</v>
      </c>
      <c r="AW183" s="14" t="s">
        <v>34</v>
      </c>
      <c r="AX183" s="14" t="s">
        <v>80</v>
      </c>
      <c r="AY183" s="215" t="s">
        <v>170</v>
      </c>
    </row>
    <row r="184" spans="1:65" s="2" customFormat="1" ht="24">
      <c r="A184" s="36"/>
      <c r="B184" s="37"/>
      <c r="C184" s="180" t="s">
        <v>303</v>
      </c>
      <c r="D184" s="180" t="s">
        <v>173</v>
      </c>
      <c r="E184" s="181" t="s">
        <v>304</v>
      </c>
      <c r="F184" s="182" t="s">
        <v>305</v>
      </c>
      <c r="G184" s="183" t="s">
        <v>217</v>
      </c>
      <c r="H184" s="184">
        <v>303.54000000000002</v>
      </c>
      <c r="I184" s="185"/>
      <c r="J184" s="186">
        <f>ROUND(I184*H184,2)</f>
        <v>0</v>
      </c>
      <c r="K184" s="182" t="s">
        <v>177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2.2000000000000001E-4</v>
      </c>
      <c r="R184" s="189">
        <f>Q184*H184</f>
        <v>6.6778800000000013E-2</v>
      </c>
      <c r="S184" s="189">
        <v>2E-3</v>
      </c>
      <c r="T184" s="190">
        <f>S184*H184</f>
        <v>0.60708000000000006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82</v>
      </c>
      <c r="AY184" s="19" t="s">
        <v>170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178</v>
      </c>
      <c r="BM184" s="191" t="s">
        <v>306</v>
      </c>
    </row>
    <row r="185" spans="1:65" s="15" customFormat="1" ht="11.25">
      <c r="B185" s="226"/>
      <c r="C185" s="227"/>
      <c r="D185" s="195" t="s">
        <v>180</v>
      </c>
      <c r="E185" s="228" t="s">
        <v>19</v>
      </c>
      <c r="F185" s="229" t="s">
        <v>296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180</v>
      </c>
      <c r="AU185" s="235" t="s">
        <v>82</v>
      </c>
      <c r="AV185" s="15" t="s">
        <v>80</v>
      </c>
      <c r="AW185" s="15" t="s">
        <v>34</v>
      </c>
      <c r="AX185" s="15" t="s">
        <v>73</v>
      </c>
      <c r="AY185" s="235" t="s">
        <v>170</v>
      </c>
    </row>
    <row r="186" spans="1:65" s="13" customFormat="1" ht="11.25">
      <c r="B186" s="193"/>
      <c r="C186" s="194"/>
      <c r="D186" s="195" t="s">
        <v>180</v>
      </c>
      <c r="E186" s="196" t="s">
        <v>19</v>
      </c>
      <c r="F186" s="197" t="s">
        <v>297</v>
      </c>
      <c r="G186" s="194"/>
      <c r="H186" s="198">
        <v>49.14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180</v>
      </c>
      <c r="AU186" s="204" t="s">
        <v>82</v>
      </c>
      <c r="AV186" s="13" t="s">
        <v>82</v>
      </c>
      <c r="AW186" s="13" t="s">
        <v>34</v>
      </c>
      <c r="AX186" s="13" t="s">
        <v>73</v>
      </c>
      <c r="AY186" s="204" t="s">
        <v>170</v>
      </c>
    </row>
    <row r="187" spans="1:65" s="13" customFormat="1" ht="11.25">
      <c r="B187" s="193"/>
      <c r="C187" s="194"/>
      <c r="D187" s="195" t="s">
        <v>180</v>
      </c>
      <c r="E187" s="196" t="s">
        <v>19</v>
      </c>
      <c r="F187" s="197" t="s">
        <v>298</v>
      </c>
      <c r="G187" s="194"/>
      <c r="H187" s="198">
        <v>1.2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180</v>
      </c>
      <c r="AU187" s="204" t="s">
        <v>82</v>
      </c>
      <c r="AV187" s="13" t="s">
        <v>82</v>
      </c>
      <c r="AW187" s="13" t="s">
        <v>34</v>
      </c>
      <c r="AX187" s="13" t="s">
        <v>73</v>
      </c>
      <c r="AY187" s="204" t="s">
        <v>170</v>
      </c>
    </row>
    <row r="188" spans="1:65" s="13" customFormat="1" ht="11.25">
      <c r="B188" s="193"/>
      <c r="C188" s="194"/>
      <c r="D188" s="195" t="s">
        <v>180</v>
      </c>
      <c r="E188" s="196" t="s">
        <v>19</v>
      </c>
      <c r="F188" s="197" t="s">
        <v>299</v>
      </c>
      <c r="G188" s="194"/>
      <c r="H188" s="198">
        <v>3.6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180</v>
      </c>
      <c r="AU188" s="204" t="s">
        <v>82</v>
      </c>
      <c r="AV188" s="13" t="s">
        <v>82</v>
      </c>
      <c r="AW188" s="13" t="s">
        <v>34</v>
      </c>
      <c r="AX188" s="13" t="s">
        <v>73</v>
      </c>
      <c r="AY188" s="204" t="s">
        <v>170</v>
      </c>
    </row>
    <row r="189" spans="1:65" s="13" customFormat="1" ht="11.25">
      <c r="B189" s="193"/>
      <c r="C189" s="194"/>
      <c r="D189" s="195" t="s">
        <v>180</v>
      </c>
      <c r="E189" s="196" t="s">
        <v>19</v>
      </c>
      <c r="F189" s="197" t="s">
        <v>300</v>
      </c>
      <c r="G189" s="194"/>
      <c r="H189" s="198">
        <v>214.5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180</v>
      </c>
      <c r="AU189" s="204" t="s">
        <v>82</v>
      </c>
      <c r="AV189" s="13" t="s">
        <v>82</v>
      </c>
      <c r="AW189" s="13" t="s">
        <v>34</v>
      </c>
      <c r="AX189" s="13" t="s">
        <v>73</v>
      </c>
      <c r="AY189" s="204" t="s">
        <v>170</v>
      </c>
    </row>
    <row r="190" spans="1:65" s="13" customFormat="1" ht="11.25">
      <c r="B190" s="193"/>
      <c r="C190" s="194"/>
      <c r="D190" s="195" t="s">
        <v>180</v>
      </c>
      <c r="E190" s="196" t="s">
        <v>19</v>
      </c>
      <c r="F190" s="197" t="s">
        <v>301</v>
      </c>
      <c r="G190" s="194"/>
      <c r="H190" s="198">
        <v>31.5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180</v>
      </c>
      <c r="AU190" s="204" t="s">
        <v>82</v>
      </c>
      <c r="AV190" s="13" t="s">
        <v>82</v>
      </c>
      <c r="AW190" s="13" t="s">
        <v>34</v>
      </c>
      <c r="AX190" s="13" t="s">
        <v>73</v>
      </c>
      <c r="AY190" s="204" t="s">
        <v>170</v>
      </c>
    </row>
    <row r="191" spans="1:65" s="13" customFormat="1" ht="11.25">
      <c r="B191" s="193"/>
      <c r="C191" s="194"/>
      <c r="D191" s="195" t="s">
        <v>180</v>
      </c>
      <c r="E191" s="196" t="s">
        <v>19</v>
      </c>
      <c r="F191" s="197" t="s">
        <v>302</v>
      </c>
      <c r="G191" s="194"/>
      <c r="H191" s="198">
        <v>3.6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180</v>
      </c>
      <c r="AU191" s="204" t="s">
        <v>82</v>
      </c>
      <c r="AV191" s="13" t="s">
        <v>82</v>
      </c>
      <c r="AW191" s="13" t="s">
        <v>34</v>
      </c>
      <c r="AX191" s="13" t="s">
        <v>73</v>
      </c>
      <c r="AY191" s="204" t="s">
        <v>170</v>
      </c>
    </row>
    <row r="192" spans="1:65" s="14" customFormat="1" ht="11.25">
      <c r="B192" s="205"/>
      <c r="C192" s="206"/>
      <c r="D192" s="195" t="s">
        <v>180</v>
      </c>
      <c r="E192" s="207" t="s">
        <v>19</v>
      </c>
      <c r="F192" s="208" t="s">
        <v>182</v>
      </c>
      <c r="G192" s="206"/>
      <c r="H192" s="209">
        <v>303.54000000000002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180</v>
      </c>
      <c r="AU192" s="215" t="s">
        <v>82</v>
      </c>
      <c r="AV192" s="14" t="s">
        <v>178</v>
      </c>
      <c r="AW192" s="14" t="s">
        <v>34</v>
      </c>
      <c r="AX192" s="14" t="s">
        <v>80</v>
      </c>
      <c r="AY192" s="215" t="s">
        <v>170</v>
      </c>
    </row>
    <row r="193" spans="1:65" s="2" customFormat="1" ht="24">
      <c r="A193" s="36"/>
      <c r="B193" s="37"/>
      <c r="C193" s="180" t="s">
        <v>307</v>
      </c>
      <c r="D193" s="180" t="s">
        <v>173</v>
      </c>
      <c r="E193" s="181" t="s">
        <v>308</v>
      </c>
      <c r="F193" s="182" t="s">
        <v>309</v>
      </c>
      <c r="G193" s="183" t="s">
        <v>310</v>
      </c>
      <c r="H193" s="184">
        <v>3.8</v>
      </c>
      <c r="I193" s="185"/>
      <c r="J193" s="186">
        <f>ROUND(I193*H193,2)</f>
        <v>0</v>
      </c>
      <c r="K193" s="182" t="s">
        <v>177</v>
      </c>
      <c r="L193" s="41"/>
      <c r="M193" s="187" t="s">
        <v>19</v>
      </c>
      <c r="N193" s="188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178</v>
      </c>
      <c r="AT193" s="191" t="s">
        <v>173</v>
      </c>
      <c r="AU193" s="191" t="s">
        <v>82</v>
      </c>
      <c r="AY193" s="19" t="s">
        <v>170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178</v>
      </c>
      <c r="BM193" s="191" t="s">
        <v>311</v>
      </c>
    </row>
    <row r="194" spans="1:65" s="13" customFormat="1" ht="11.25">
      <c r="B194" s="193"/>
      <c r="C194" s="194"/>
      <c r="D194" s="195" t="s">
        <v>180</v>
      </c>
      <c r="E194" s="196" t="s">
        <v>19</v>
      </c>
      <c r="F194" s="197" t="s">
        <v>312</v>
      </c>
      <c r="G194" s="194"/>
      <c r="H194" s="198">
        <v>3.8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180</v>
      </c>
      <c r="AU194" s="204" t="s">
        <v>82</v>
      </c>
      <c r="AV194" s="13" t="s">
        <v>82</v>
      </c>
      <c r="AW194" s="13" t="s">
        <v>34</v>
      </c>
      <c r="AX194" s="13" t="s">
        <v>80</v>
      </c>
      <c r="AY194" s="204" t="s">
        <v>170</v>
      </c>
    </row>
    <row r="195" spans="1:65" s="2" customFormat="1" ht="16.5" customHeight="1">
      <c r="A195" s="36"/>
      <c r="B195" s="37"/>
      <c r="C195" s="216" t="s">
        <v>313</v>
      </c>
      <c r="D195" s="216" t="s">
        <v>192</v>
      </c>
      <c r="E195" s="217" t="s">
        <v>314</v>
      </c>
      <c r="F195" s="218" t="s">
        <v>315</v>
      </c>
      <c r="G195" s="219" t="s">
        <v>310</v>
      </c>
      <c r="H195" s="220">
        <v>3.99</v>
      </c>
      <c r="I195" s="221"/>
      <c r="J195" s="222">
        <f>ROUND(I195*H195,2)</f>
        <v>0</v>
      </c>
      <c r="K195" s="218" t="s">
        <v>177</v>
      </c>
      <c r="L195" s="223"/>
      <c r="M195" s="224" t="s">
        <v>19</v>
      </c>
      <c r="N195" s="225" t="s">
        <v>44</v>
      </c>
      <c r="O195" s="66"/>
      <c r="P195" s="189">
        <f>O195*H195</f>
        <v>0</v>
      </c>
      <c r="Q195" s="189">
        <v>1E-4</v>
      </c>
      <c r="R195" s="189">
        <f>Q195*H195</f>
        <v>3.9900000000000005E-4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195</v>
      </c>
      <c r="AT195" s="191" t="s">
        <v>192</v>
      </c>
      <c r="AU195" s="191" t="s">
        <v>82</v>
      </c>
      <c r="AY195" s="19" t="s">
        <v>170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178</v>
      </c>
      <c r="BM195" s="191" t="s">
        <v>316</v>
      </c>
    </row>
    <row r="196" spans="1:65" s="13" customFormat="1" ht="11.25">
      <c r="B196" s="193"/>
      <c r="C196" s="194"/>
      <c r="D196" s="195" t="s">
        <v>180</v>
      </c>
      <c r="E196" s="194"/>
      <c r="F196" s="197" t="s">
        <v>317</v>
      </c>
      <c r="G196" s="194"/>
      <c r="H196" s="198">
        <v>3.99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180</v>
      </c>
      <c r="AU196" s="204" t="s">
        <v>82</v>
      </c>
      <c r="AV196" s="13" t="s">
        <v>82</v>
      </c>
      <c r="AW196" s="13" t="s">
        <v>4</v>
      </c>
      <c r="AX196" s="13" t="s">
        <v>80</v>
      </c>
      <c r="AY196" s="204" t="s">
        <v>170</v>
      </c>
    </row>
    <row r="197" spans="1:65" s="2" customFormat="1" ht="24">
      <c r="A197" s="36"/>
      <c r="B197" s="37"/>
      <c r="C197" s="180" t="s">
        <v>318</v>
      </c>
      <c r="D197" s="180" t="s">
        <v>173</v>
      </c>
      <c r="E197" s="181" t="s">
        <v>319</v>
      </c>
      <c r="F197" s="182" t="s">
        <v>320</v>
      </c>
      <c r="G197" s="183" t="s">
        <v>217</v>
      </c>
      <c r="H197" s="184">
        <v>0.8</v>
      </c>
      <c r="I197" s="185"/>
      <c r="J197" s="186">
        <f>ROUND(I197*H197,2)</f>
        <v>0</v>
      </c>
      <c r="K197" s="182" t="s">
        <v>177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4.2180000000000002E-2</v>
      </c>
      <c r="R197" s="189">
        <f>Q197*H197</f>
        <v>3.3744000000000003E-2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178</v>
      </c>
      <c r="AT197" s="191" t="s">
        <v>173</v>
      </c>
      <c r="AU197" s="191" t="s">
        <v>82</v>
      </c>
      <c r="AY197" s="19" t="s">
        <v>170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178</v>
      </c>
      <c r="BM197" s="191" t="s">
        <v>321</v>
      </c>
    </row>
    <row r="198" spans="1:65" s="13" customFormat="1" ht="11.25">
      <c r="B198" s="193"/>
      <c r="C198" s="194"/>
      <c r="D198" s="195" t="s">
        <v>180</v>
      </c>
      <c r="E198" s="196" t="s">
        <v>19</v>
      </c>
      <c r="F198" s="197" t="s">
        <v>322</v>
      </c>
      <c r="G198" s="194"/>
      <c r="H198" s="198">
        <v>0.8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180</v>
      </c>
      <c r="AU198" s="204" t="s">
        <v>82</v>
      </c>
      <c r="AV198" s="13" t="s">
        <v>82</v>
      </c>
      <c r="AW198" s="13" t="s">
        <v>34</v>
      </c>
      <c r="AX198" s="13" t="s">
        <v>80</v>
      </c>
      <c r="AY198" s="204" t="s">
        <v>170</v>
      </c>
    </row>
    <row r="199" spans="1:65" s="2" customFormat="1" ht="24">
      <c r="A199" s="36"/>
      <c r="B199" s="37"/>
      <c r="C199" s="180" t="s">
        <v>323</v>
      </c>
      <c r="D199" s="180" t="s">
        <v>173</v>
      </c>
      <c r="E199" s="181" t="s">
        <v>324</v>
      </c>
      <c r="F199" s="182" t="s">
        <v>325</v>
      </c>
      <c r="G199" s="183" t="s">
        <v>176</v>
      </c>
      <c r="H199" s="184">
        <v>1</v>
      </c>
      <c r="I199" s="185"/>
      <c r="J199" s="186">
        <f>ROUND(I199*H199,2)</f>
        <v>0</v>
      </c>
      <c r="K199" s="182" t="s">
        <v>177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4.2100000000000002E-3</v>
      </c>
      <c r="R199" s="189">
        <f>Q199*H199</f>
        <v>4.2100000000000002E-3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178</v>
      </c>
      <c r="AT199" s="191" t="s">
        <v>173</v>
      </c>
      <c r="AU199" s="191" t="s">
        <v>82</v>
      </c>
      <c r="AY199" s="19" t="s">
        <v>170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178</v>
      </c>
      <c r="BM199" s="191" t="s">
        <v>326</v>
      </c>
    </row>
    <row r="200" spans="1:65" s="13" customFormat="1" ht="11.25">
      <c r="B200" s="193"/>
      <c r="C200" s="194"/>
      <c r="D200" s="195" t="s">
        <v>180</v>
      </c>
      <c r="E200" s="196" t="s">
        <v>19</v>
      </c>
      <c r="F200" s="197" t="s">
        <v>327</v>
      </c>
      <c r="G200" s="194"/>
      <c r="H200" s="198">
        <v>1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180</v>
      </c>
      <c r="AU200" s="204" t="s">
        <v>82</v>
      </c>
      <c r="AV200" s="13" t="s">
        <v>82</v>
      </c>
      <c r="AW200" s="13" t="s">
        <v>34</v>
      </c>
      <c r="AX200" s="13" t="s">
        <v>80</v>
      </c>
      <c r="AY200" s="204" t="s">
        <v>170</v>
      </c>
    </row>
    <row r="201" spans="1:65" s="2" customFormat="1" ht="21.75" customHeight="1">
      <c r="A201" s="36"/>
      <c r="B201" s="37"/>
      <c r="C201" s="180" t="s">
        <v>328</v>
      </c>
      <c r="D201" s="180" t="s">
        <v>173</v>
      </c>
      <c r="E201" s="181" t="s">
        <v>329</v>
      </c>
      <c r="F201" s="182" t="s">
        <v>330</v>
      </c>
      <c r="G201" s="183" t="s">
        <v>185</v>
      </c>
      <c r="H201" s="184">
        <v>13.295999999999999</v>
      </c>
      <c r="I201" s="185"/>
      <c r="J201" s="186">
        <f>ROUND(I201*H201,2)</f>
        <v>0</v>
      </c>
      <c r="K201" s="182" t="s">
        <v>177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2.45329</v>
      </c>
      <c r="R201" s="189">
        <f>Q201*H201</f>
        <v>32.61894384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178</v>
      </c>
      <c r="AT201" s="191" t="s">
        <v>173</v>
      </c>
      <c r="AU201" s="191" t="s">
        <v>82</v>
      </c>
      <c r="AY201" s="19" t="s">
        <v>170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178</v>
      </c>
      <c r="BM201" s="191" t="s">
        <v>331</v>
      </c>
    </row>
    <row r="202" spans="1:65" s="13" customFormat="1" ht="11.25">
      <c r="B202" s="193"/>
      <c r="C202" s="194"/>
      <c r="D202" s="195" t="s">
        <v>180</v>
      </c>
      <c r="E202" s="196" t="s">
        <v>19</v>
      </c>
      <c r="F202" s="197" t="s">
        <v>332</v>
      </c>
      <c r="G202" s="194"/>
      <c r="H202" s="198">
        <v>13.295999999999999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180</v>
      </c>
      <c r="AU202" s="204" t="s">
        <v>82</v>
      </c>
      <c r="AV202" s="13" t="s">
        <v>82</v>
      </c>
      <c r="AW202" s="13" t="s">
        <v>34</v>
      </c>
      <c r="AX202" s="13" t="s">
        <v>73</v>
      </c>
      <c r="AY202" s="204" t="s">
        <v>170</v>
      </c>
    </row>
    <row r="203" spans="1:65" s="14" customFormat="1" ht="11.25">
      <c r="B203" s="205"/>
      <c r="C203" s="206"/>
      <c r="D203" s="195" t="s">
        <v>180</v>
      </c>
      <c r="E203" s="207" t="s">
        <v>19</v>
      </c>
      <c r="F203" s="208" t="s">
        <v>182</v>
      </c>
      <c r="G203" s="206"/>
      <c r="H203" s="209">
        <v>13.295999999999999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180</v>
      </c>
      <c r="AU203" s="215" t="s">
        <v>82</v>
      </c>
      <c r="AV203" s="14" t="s">
        <v>178</v>
      </c>
      <c r="AW203" s="14" t="s">
        <v>34</v>
      </c>
      <c r="AX203" s="14" t="s">
        <v>80</v>
      </c>
      <c r="AY203" s="215" t="s">
        <v>170</v>
      </c>
    </row>
    <row r="204" spans="1:65" s="2" customFormat="1" ht="16.5" customHeight="1">
      <c r="A204" s="36"/>
      <c r="B204" s="37"/>
      <c r="C204" s="180" t="s">
        <v>333</v>
      </c>
      <c r="D204" s="180" t="s">
        <v>173</v>
      </c>
      <c r="E204" s="181" t="s">
        <v>334</v>
      </c>
      <c r="F204" s="182" t="s">
        <v>335</v>
      </c>
      <c r="G204" s="183" t="s">
        <v>190</v>
      </c>
      <c r="H204" s="184">
        <v>0.39900000000000002</v>
      </c>
      <c r="I204" s="185"/>
      <c r="J204" s="186">
        <f>ROUND(I204*H204,2)</f>
        <v>0</v>
      </c>
      <c r="K204" s="182" t="s">
        <v>177</v>
      </c>
      <c r="L204" s="41"/>
      <c r="M204" s="187" t="s">
        <v>19</v>
      </c>
      <c r="N204" s="188" t="s">
        <v>44</v>
      </c>
      <c r="O204" s="66"/>
      <c r="P204" s="189">
        <f>O204*H204</f>
        <v>0</v>
      </c>
      <c r="Q204" s="189">
        <v>1.06277</v>
      </c>
      <c r="R204" s="189">
        <f>Q204*H204</f>
        <v>0.42404523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178</v>
      </c>
      <c r="AT204" s="191" t="s">
        <v>173</v>
      </c>
      <c r="AU204" s="191" t="s">
        <v>82</v>
      </c>
      <c r="AY204" s="19" t="s">
        <v>170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178</v>
      </c>
      <c r="BM204" s="191" t="s">
        <v>336</v>
      </c>
    </row>
    <row r="205" spans="1:65" s="13" customFormat="1" ht="11.25">
      <c r="B205" s="193"/>
      <c r="C205" s="194"/>
      <c r="D205" s="195" t="s">
        <v>180</v>
      </c>
      <c r="E205" s="196" t="s">
        <v>19</v>
      </c>
      <c r="F205" s="197" t="s">
        <v>337</v>
      </c>
      <c r="G205" s="194"/>
      <c r="H205" s="198">
        <v>0.39900000000000002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180</v>
      </c>
      <c r="AU205" s="204" t="s">
        <v>82</v>
      </c>
      <c r="AV205" s="13" t="s">
        <v>82</v>
      </c>
      <c r="AW205" s="13" t="s">
        <v>34</v>
      </c>
      <c r="AX205" s="13" t="s">
        <v>80</v>
      </c>
      <c r="AY205" s="204" t="s">
        <v>170</v>
      </c>
    </row>
    <row r="206" spans="1:65" s="2" customFormat="1" ht="24">
      <c r="A206" s="36"/>
      <c r="B206" s="37"/>
      <c r="C206" s="180" t="s">
        <v>338</v>
      </c>
      <c r="D206" s="180" t="s">
        <v>173</v>
      </c>
      <c r="E206" s="181" t="s">
        <v>339</v>
      </c>
      <c r="F206" s="182" t="s">
        <v>340</v>
      </c>
      <c r="G206" s="183" t="s">
        <v>176</v>
      </c>
      <c r="H206" s="184">
        <v>6</v>
      </c>
      <c r="I206" s="185"/>
      <c r="J206" s="186">
        <f>ROUND(I206*H206,2)</f>
        <v>0</v>
      </c>
      <c r="K206" s="182" t="s">
        <v>177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4.8000000000000001E-4</v>
      </c>
      <c r="R206" s="189">
        <f>Q206*H206</f>
        <v>2.8800000000000002E-3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178</v>
      </c>
      <c r="AT206" s="191" t="s">
        <v>173</v>
      </c>
      <c r="AU206" s="191" t="s">
        <v>82</v>
      </c>
      <c r="AY206" s="19" t="s">
        <v>170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178</v>
      </c>
      <c r="BM206" s="191" t="s">
        <v>341</v>
      </c>
    </row>
    <row r="207" spans="1:65" s="2" customFormat="1" ht="16.5" customHeight="1">
      <c r="A207" s="36"/>
      <c r="B207" s="37"/>
      <c r="C207" s="216" t="s">
        <v>342</v>
      </c>
      <c r="D207" s="216" t="s">
        <v>192</v>
      </c>
      <c r="E207" s="217" t="s">
        <v>343</v>
      </c>
      <c r="F207" s="218" t="s">
        <v>344</v>
      </c>
      <c r="G207" s="219" t="s">
        <v>176</v>
      </c>
      <c r="H207" s="220">
        <v>2</v>
      </c>
      <c r="I207" s="221"/>
      <c r="J207" s="222">
        <f>ROUND(I207*H207,2)</f>
        <v>0</v>
      </c>
      <c r="K207" s="218" t="s">
        <v>177</v>
      </c>
      <c r="L207" s="223"/>
      <c r="M207" s="224" t="s">
        <v>19</v>
      </c>
      <c r="N207" s="225" t="s">
        <v>44</v>
      </c>
      <c r="O207" s="66"/>
      <c r="P207" s="189">
        <f>O207*H207</f>
        <v>0</v>
      </c>
      <c r="Q207" s="189">
        <v>1.225E-2</v>
      </c>
      <c r="R207" s="189">
        <f>Q207*H207</f>
        <v>2.4500000000000001E-2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195</v>
      </c>
      <c r="AT207" s="191" t="s">
        <v>192</v>
      </c>
      <c r="AU207" s="191" t="s">
        <v>82</v>
      </c>
      <c r="AY207" s="19" t="s">
        <v>170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178</v>
      </c>
      <c r="BM207" s="191" t="s">
        <v>345</v>
      </c>
    </row>
    <row r="208" spans="1:65" s="2" customFormat="1" ht="21.75" customHeight="1">
      <c r="A208" s="36"/>
      <c r="B208" s="37"/>
      <c r="C208" s="216" t="s">
        <v>346</v>
      </c>
      <c r="D208" s="216" t="s">
        <v>192</v>
      </c>
      <c r="E208" s="217" t="s">
        <v>347</v>
      </c>
      <c r="F208" s="218" t="s">
        <v>348</v>
      </c>
      <c r="G208" s="219" t="s">
        <v>176</v>
      </c>
      <c r="H208" s="220">
        <v>1</v>
      </c>
      <c r="I208" s="221"/>
      <c r="J208" s="222">
        <f>ROUND(I208*H208,2)</f>
        <v>0</v>
      </c>
      <c r="K208" s="218" t="s">
        <v>177</v>
      </c>
      <c r="L208" s="223"/>
      <c r="M208" s="224" t="s">
        <v>19</v>
      </c>
      <c r="N208" s="225" t="s">
        <v>44</v>
      </c>
      <c r="O208" s="66"/>
      <c r="P208" s="189">
        <f>O208*H208</f>
        <v>0</v>
      </c>
      <c r="Q208" s="189">
        <v>1.2489999999999999E-2</v>
      </c>
      <c r="R208" s="189">
        <f>Q208*H208</f>
        <v>1.2489999999999999E-2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195</v>
      </c>
      <c r="AT208" s="191" t="s">
        <v>192</v>
      </c>
      <c r="AU208" s="191" t="s">
        <v>82</v>
      </c>
      <c r="AY208" s="19" t="s">
        <v>170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178</v>
      </c>
      <c r="BM208" s="191" t="s">
        <v>349</v>
      </c>
    </row>
    <row r="209" spans="1:65" s="2" customFormat="1" ht="21.75" customHeight="1">
      <c r="A209" s="36"/>
      <c r="B209" s="37"/>
      <c r="C209" s="216" t="s">
        <v>350</v>
      </c>
      <c r="D209" s="216" t="s">
        <v>192</v>
      </c>
      <c r="E209" s="217" t="s">
        <v>351</v>
      </c>
      <c r="F209" s="218" t="s">
        <v>352</v>
      </c>
      <c r="G209" s="219" t="s">
        <v>176</v>
      </c>
      <c r="H209" s="220">
        <v>2</v>
      </c>
      <c r="I209" s="221"/>
      <c r="J209" s="222">
        <f>ROUND(I209*H209,2)</f>
        <v>0</v>
      </c>
      <c r="K209" s="218" t="s">
        <v>177</v>
      </c>
      <c r="L209" s="223"/>
      <c r="M209" s="224" t="s">
        <v>19</v>
      </c>
      <c r="N209" s="225" t="s">
        <v>44</v>
      </c>
      <c r="O209" s="66"/>
      <c r="P209" s="189">
        <f>O209*H209</f>
        <v>0</v>
      </c>
      <c r="Q209" s="189">
        <v>1.272E-2</v>
      </c>
      <c r="R209" s="189">
        <f>Q209*H209</f>
        <v>2.5440000000000001E-2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195</v>
      </c>
      <c r="AT209" s="191" t="s">
        <v>192</v>
      </c>
      <c r="AU209" s="191" t="s">
        <v>82</v>
      </c>
      <c r="AY209" s="19" t="s">
        <v>170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178</v>
      </c>
      <c r="BM209" s="191" t="s">
        <v>353</v>
      </c>
    </row>
    <row r="210" spans="1:65" s="2" customFormat="1" ht="21.75" customHeight="1">
      <c r="A210" s="36"/>
      <c r="B210" s="37"/>
      <c r="C210" s="216" t="s">
        <v>354</v>
      </c>
      <c r="D210" s="216" t="s">
        <v>192</v>
      </c>
      <c r="E210" s="217" t="s">
        <v>355</v>
      </c>
      <c r="F210" s="218" t="s">
        <v>356</v>
      </c>
      <c r="G210" s="219" t="s">
        <v>176</v>
      </c>
      <c r="H210" s="220">
        <v>1</v>
      </c>
      <c r="I210" s="221"/>
      <c r="J210" s="222">
        <f>ROUND(I210*H210,2)</f>
        <v>0</v>
      </c>
      <c r="K210" s="218" t="s">
        <v>177</v>
      </c>
      <c r="L210" s="223"/>
      <c r="M210" s="224" t="s">
        <v>19</v>
      </c>
      <c r="N210" s="225" t="s">
        <v>44</v>
      </c>
      <c r="O210" s="66"/>
      <c r="P210" s="189">
        <f>O210*H210</f>
        <v>0</v>
      </c>
      <c r="Q210" s="189">
        <v>1.553E-2</v>
      </c>
      <c r="R210" s="189">
        <f>Q210*H210</f>
        <v>1.553E-2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195</v>
      </c>
      <c r="AT210" s="191" t="s">
        <v>192</v>
      </c>
      <c r="AU210" s="191" t="s">
        <v>82</v>
      </c>
      <c r="AY210" s="19" t="s">
        <v>170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178</v>
      </c>
      <c r="BM210" s="191" t="s">
        <v>357</v>
      </c>
    </row>
    <row r="211" spans="1:65" s="12" customFormat="1" ht="22.9" customHeight="1">
      <c r="B211" s="164"/>
      <c r="C211" s="165"/>
      <c r="D211" s="166" t="s">
        <v>72</v>
      </c>
      <c r="E211" s="178" t="s">
        <v>214</v>
      </c>
      <c r="F211" s="178" t="s">
        <v>358</v>
      </c>
      <c r="G211" s="165"/>
      <c r="H211" s="165"/>
      <c r="I211" s="168"/>
      <c r="J211" s="179">
        <f>BK211</f>
        <v>0</v>
      </c>
      <c r="K211" s="165"/>
      <c r="L211" s="170"/>
      <c r="M211" s="171"/>
      <c r="N211" s="172"/>
      <c r="O211" s="172"/>
      <c r="P211" s="173">
        <f>SUM(P212:P262)</f>
        <v>0</v>
      </c>
      <c r="Q211" s="172"/>
      <c r="R211" s="173">
        <f>SUM(R212:R262)</f>
        <v>8.2825700000000002E-2</v>
      </c>
      <c r="S211" s="172"/>
      <c r="T211" s="174">
        <f>SUM(T212:T262)</f>
        <v>129.03313000000003</v>
      </c>
      <c r="AR211" s="175" t="s">
        <v>80</v>
      </c>
      <c r="AT211" s="176" t="s">
        <v>72</v>
      </c>
      <c r="AU211" s="176" t="s">
        <v>80</v>
      </c>
      <c r="AY211" s="175" t="s">
        <v>170</v>
      </c>
      <c r="BK211" s="177">
        <f>SUM(BK212:BK262)</f>
        <v>0</v>
      </c>
    </row>
    <row r="212" spans="1:65" s="2" customFormat="1" ht="24">
      <c r="A212" s="36"/>
      <c r="B212" s="37"/>
      <c r="C212" s="180" t="s">
        <v>359</v>
      </c>
      <c r="D212" s="180" t="s">
        <v>173</v>
      </c>
      <c r="E212" s="181" t="s">
        <v>360</v>
      </c>
      <c r="F212" s="182" t="s">
        <v>361</v>
      </c>
      <c r="G212" s="183" t="s">
        <v>217</v>
      </c>
      <c r="H212" s="184">
        <v>488.3</v>
      </c>
      <c r="I212" s="185"/>
      <c r="J212" s="186">
        <f>ROUND(I212*H212,2)</f>
        <v>0</v>
      </c>
      <c r="K212" s="182" t="s">
        <v>177</v>
      </c>
      <c r="L212" s="41"/>
      <c r="M212" s="187" t="s">
        <v>19</v>
      </c>
      <c r="N212" s="188" t="s">
        <v>44</v>
      </c>
      <c r="O212" s="66"/>
      <c r="P212" s="189">
        <f>O212*H212</f>
        <v>0</v>
      </c>
      <c r="Q212" s="189">
        <v>1.2999999999999999E-4</v>
      </c>
      <c r="R212" s="189">
        <f>Q212*H212</f>
        <v>6.3478999999999994E-2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82</v>
      </c>
      <c r="AY212" s="19" t="s">
        <v>170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178</v>
      </c>
      <c r="BM212" s="191" t="s">
        <v>362</v>
      </c>
    </row>
    <row r="213" spans="1:65" s="2" customFormat="1" ht="29.25">
      <c r="A213" s="36"/>
      <c r="B213" s="37"/>
      <c r="C213" s="38"/>
      <c r="D213" s="195" t="s">
        <v>363</v>
      </c>
      <c r="E213" s="38"/>
      <c r="F213" s="236" t="s">
        <v>364</v>
      </c>
      <c r="G213" s="38"/>
      <c r="H213" s="38"/>
      <c r="I213" s="237"/>
      <c r="J213" s="38"/>
      <c r="K213" s="38"/>
      <c r="L213" s="41"/>
      <c r="M213" s="238"/>
      <c r="N213" s="239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363</v>
      </c>
      <c r="AU213" s="19" t="s">
        <v>82</v>
      </c>
    </row>
    <row r="214" spans="1:65" s="13" customFormat="1" ht="11.25">
      <c r="B214" s="193"/>
      <c r="C214" s="194"/>
      <c r="D214" s="195" t="s">
        <v>180</v>
      </c>
      <c r="E214" s="196" t="s">
        <v>19</v>
      </c>
      <c r="F214" s="197" t="s">
        <v>365</v>
      </c>
      <c r="G214" s="194"/>
      <c r="H214" s="198">
        <v>488.3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180</v>
      </c>
      <c r="AU214" s="204" t="s">
        <v>82</v>
      </c>
      <c r="AV214" s="13" t="s">
        <v>82</v>
      </c>
      <c r="AW214" s="13" t="s">
        <v>34</v>
      </c>
      <c r="AX214" s="13" t="s">
        <v>80</v>
      </c>
      <c r="AY214" s="204" t="s">
        <v>170</v>
      </c>
    </row>
    <row r="215" spans="1:65" s="2" customFormat="1" ht="24">
      <c r="A215" s="36"/>
      <c r="B215" s="37"/>
      <c r="C215" s="180" t="s">
        <v>366</v>
      </c>
      <c r="D215" s="180" t="s">
        <v>173</v>
      </c>
      <c r="E215" s="181" t="s">
        <v>367</v>
      </c>
      <c r="F215" s="182" t="s">
        <v>368</v>
      </c>
      <c r="G215" s="183" t="s">
        <v>217</v>
      </c>
      <c r="H215" s="184">
        <v>21.1</v>
      </c>
      <c r="I215" s="185"/>
      <c r="J215" s="186">
        <f>ROUND(I215*H215,2)</f>
        <v>0</v>
      </c>
      <c r="K215" s="182" t="s">
        <v>177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2.1000000000000001E-4</v>
      </c>
      <c r="R215" s="189">
        <f>Q215*H215</f>
        <v>4.4310000000000009E-3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178</v>
      </c>
      <c r="AT215" s="191" t="s">
        <v>173</v>
      </c>
      <c r="AU215" s="191" t="s">
        <v>82</v>
      </c>
      <c r="AY215" s="19" t="s">
        <v>170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178</v>
      </c>
      <c r="BM215" s="191" t="s">
        <v>369</v>
      </c>
    </row>
    <row r="216" spans="1:65" s="13" customFormat="1" ht="11.25">
      <c r="B216" s="193"/>
      <c r="C216" s="194"/>
      <c r="D216" s="195" t="s">
        <v>180</v>
      </c>
      <c r="E216" s="196" t="s">
        <v>19</v>
      </c>
      <c r="F216" s="197" t="s">
        <v>370</v>
      </c>
      <c r="G216" s="194"/>
      <c r="H216" s="198">
        <v>21.1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180</v>
      </c>
      <c r="AU216" s="204" t="s">
        <v>82</v>
      </c>
      <c r="AV216" s="13" t="s">
        <v>82</v>
      </c>
      <c r="AW216" s="13" t="s">
        <v>34</v>
      </c>
      <c r="AX216" s="13" t="s">
        <v>80</v>
      </c>
      <c r="AY216" s="204" t="s">
        <v>170</v>
      </c>
    </row>
    <row r="217" spans="1:65" s="2" customFormat="1" ht="16.5" customHeight="1">
      <c r="A217" s="36"/>
      <c r="B217" s="37"/>
      <c r="C217" s="180" t="s">
        <v>371</v>
      </c>
      <c r="D217" s="180" t="s">
        <v>173</v>
      </c>
      <c r="E217" s="181" t="s">
        <v>372</v>
      </c>
      <c r="F217" s="182" t="s">
        <v>373</v>
      </c>
      <c r="G217" s="183" t="s">
        <v>310</v>
      </c>
      <c r="H217" s="184">
        <v>89.6</v>
      </c>
      <c r="I217" s="185"/>
      <c r="J217" s="186">
        <f>ROUND(I217*H217,2)</f>
        <v>0</v>
      </c>
      <c r="K217" s="182" t="s">
        <v>19</v>
      </c>
      <c r="L217" s="41"/>
      <c r="M217" s="187" t="s">
        <v>19</v>
      </c>
      <c r="N217" s="188" t="s">
        <v>44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178</v>
      </c>
      <c r="AT217" s="191" t="s">
        <v>173</v>
      </c>
      <c r="AU217" s="191" t="s">
        <v>82</v>
      </c>
      <c r="AY217" s="19" t="s">
        <v>170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178</v>
      </c>
      <c r="BM217" s="191" t="s">
        <v>374</v>
      </c>
    </row>
    <row r="218" spans="1:65" s="2" customFormat="1" ht="19.5">
      <c r="A218" s="36"/>
      <c r="B218" s="37"/>
      <c r="C218" s="38"/>
      <c r="D218" s="195" t="s">
        <v>363</v>
      </c>
      <c r="E218" s="38"/>
      <c r="F218" s="236" t="s">
        <v>375</v>
      </c>
      <c r="G218" s="38"/>
      <c r="H218" s="38"/>
      <c r="I218" s="237"/>
      <c r="J218" s="38"/>
      <c r="K218" s="38"/>
      <c r="L218" s="41"/>
      <c r="M218" s="238"/>
      <c r="N218" s="239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363</v>
      </c>
      <c r="AU218" s="19" t="s">
        <v>82</v>
      </c>
    </row>
    <row r="219" spans="1:65" s="13" customFormat="1" ht="11.25">
      <c r="B219" s="193"/>
      <c r="C219" s="194"/>
      <c r="D219" s="195" t="s">
        <v>180</v>
      </c>
      <c r="E219" s="196" t="s">
        <v>19</v>
      </c>
      <c r="F219" s="197" t="s">
        <v>376</v>
      </c>
      <c r="G219" s="194"/>
      <c r="H219" s="198">
        <v>67.2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180</v>
      </c>
      <c r="AU219" s="204" t="s">
        <v>82</v>
      </c>
      <c r="AV219" s="13" t="s">
        <v>82</v>
      </c>
      <c r="AW219" s="13" t="s">
        <v>34</v>
      </c>
      <c r="AX219" s="13" t="s">
        <v>73</v>
      </c>
      <c r="AY219" s="204" t="s">
        <v>170</v>
      </c>
    </row>
    <row r="220" spans="1:65" s="13" customFormat="1" ht="11.25">
      <c r="B220" s="193"/>
      <c r="C220" s="194"/>
      <c r="D220" s="195" t="s">
        <v>180</v>
      </c>
      <c r="E220" s="196" t="s">
        <v>19</v>
      </c>
      <c r="F220" s="197" t="s">
        <v>377</v>
      </c>
      <c r="G220" s="194"/>
      <c r="H220" s="198">
        <v>22.4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180</v>
      </c>
      <c r="AU220" s="204" t="s">
        <v>82</v>
      </c>
      <c r="AV220" s="13" t="s">
        <v>82</v>
      </c>
      <c r="AW220" s="13" t="s">
        <v>34</v>
      </c>
      <c r="AX220" s="13" t="s">
        <v>73</v>
      </c>
      <c r="AY220" s="204" t="s">
        <v>170</v>
      </c>
    </row>
    <row r="221" spans="1:65" s="14" customFormat="1" ht="11.25">
      <c r="B221" s="205"/>
      <c r="C221" s="206"/>
      <c r="D221" s="195" t="s">
        <v>180</v>
      </c>
      <c r="E221" s="207" t="s">
        <v>19</v>
      </c>
      <c r="F221" s="208" t="s">
        <v>182</v>
      </c>
      <c r="G221" s="206"/>
      <c r="H221" s="209">
        <v>89.6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180</v>
      </c>
      <c r="AU221" s="215" t="s">
        <v>82</v>
      </c>
      <c r="AV221" s="14" t="s">
        <v>178</v>
      </c>
      <c r="AW221" s="14" t="s">
        <v>34</v>
      </c>
      <c r="AX221" s="14" t="s">
        <v>80</v>
      </c>
      <c r="AY221" s="215" t="s">
        <v>170</v>
      </c>
    </row>
    <row r="222" spans="1:65" s="2" customFormat="1" ht="16.5" customHeight="1">
      <c r="A222" s="36"/>
      <c r="B222" s="37"/>
      <c r="C222" s="180" t="s">
        <v>378</v>
      </c>
      <c r="D222" s="180" t="s">
        <v>173</v>
      </c>
      <c r="E222" s="181" t="s">
        <v>379</v>
      </c>
      <c r="F222" s="182" t="s">
        <v>380</v>
      </c>
      <c r="G222" s="183" t="s">
        <v>217</v>
      </c>
      <c r="H222" s="184">
        <v>33.75</v>
      </c>
      <c r="I222" s="185"/>
      <c r="J222" s="186">
        <f>ROUND(I222*H222,2)</f>
        <v>0</v>
      </c>
      <c r="K222" s="182" t="s">
        <v>19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178</v>
      </c>
      <c r="AT222" s="191" t="s">
        <v>173</v>
      </c>
      <c r="AU222" s="191" t="s">
        <v>82</v>
      </c>
      <c r="AY222" s="19" t="s">
        <v>170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178</v>
      </c>
      <c r="BM222" s="191" t="s">
        <v>381</v>
      </c>
    </row>
    <row r="223" spans="1:65" s="2" customFormat="1" ht="19.5">
      <c r="A223" s="36"/>
      <c r="B223" s="37"/>
      <c r="C223" s="38"/>
      <c r="D223" s="195" t="s">
        <v>363</v>
      </c>
      <c r="E223" s="38"/>
      <c r="F223" s="236" t="s">
        <v>382</v>
      </c>
      <c r="G223" s="38"/>
      <c r="H223" s="38"/>
      <c r="I223" s="237"/>
      <c r="J223" s="38"/>
      <c r="K223" s="38"/>
      <c r="L223" s="41"/>
      <c r="M223" s="238"/>
      <c r="N223" s="239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363</v>
      </c>
      <c r="AU223" s="19" t="s">
        <v>82</v>
      </c>
    </row>
    <row r="224" spans="1:65" s="13" customFormat="1" ht="11.25">
      <c r="B224" s="193"/>
      <c r="C224" s="194"/>
      <c r="D224" s="195" t="s">
        <v>180</v>
      </c>
      <c r="E224" s="196" t="s">
        <v>19</v>
      </c>
      <c r="F224" s="197" t="s">
        <v>383</v>
      </c>
      <c r="G224" s="194"/>
      <c r="H224" s="198">
        <v>20.25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180</v>
      </c>
      <c r="AU224" s="204" t="s">
        <v>82</v>
      </c>
      <c r="AV224" s="13" t="s">
        <v>82</v>
      </c>
      <c r="AW224" s="13" t="s">
        <v>34</v>
      </c>
      <c r="AX224" s="13" t="s">
        <v>73</v>
      </c>
      <c r="AY224" s="204" t="s">
        <v>170</v>
      </c>
    </row>
    <row r="225" spans="1:65" s="13" customFormat="1" ht="11.25">
      <c r="B225" s="193"/>
      <c r="C225" s="194"/>
      <c r="D225" s="195" t="s">
        <v>180</v>
      </c>
      <c r="E225" s="196" t="s">
        <v>19</v>
      </c>
      <c r="F225" s="197" t="s">
        <v>384</v>
      </c>
      <c r="G225" s="194"/>
      <c r="H225" s="198">
        <v>13.5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180</v>
      </c>
      <c r="AU225" s="204" t="s">
        <v>82</v>
      </c>
      <c r="AV225" s="13" t="s">
        <v>82</v>
      </c>
      <c r="AW225" s="13" t="s">
        <v>34</v>
      </c>
      <c r="AX225" s="13" t="s">
        <v>73</v>
      </c>
      <c r="AY225" s="204" t="s">
        <v>170</v>
      </c>
    </row>
    <row r="226" spans="1:65" s="14" customFormat="1" ht="11.25">
      <c r="B226" s="205"/>
      <c r="C226" s="206"/>
      <c r="D226" s="195" t="s">
        <v>180</v>
      </c>
      <c r="E226" s="207" t="s">
        <v>19</v>
      </c>
      <c r="F226" s="208" t="s">
        <v>182</v>
      </c>
      <c r="G226" s="206"/>
      <c r="H226" s="209">
        <v>33.75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180</v>
      </c>
      <c r="AU226" s="215" t="s">
        <v>82</v>
      </c>
      <c r="AV226" s="14" t="s">
        <v>178</v>
      </c>
      <c r="AW226" s="14" t="s">
        <v>34</v>
      </c>
      <c r="AX226" s="14" t="s">
        <v>80</v>
      </c>
      <c r="AY226" s="215" t="s">
        <v>170</v>
      </c>
    </row>
    <row r="227" spans="1:65" s="2" customFormat="1" ht="24">
      <c r="A227" s="36"/>
      <c r="B227" s="37"/>
      <c r="C227" s="180" t="s">
        <v>385</v>
      </c>
      <c r="D227" s="180" t="s">
        <v>173</v>
      </c>
      <c r="E227" s="181" t="s">
        <v>386</v>
      </c>
      <c r="F227" s="182" t="s">
        <v>387</v>
      </c>
      <c r="G227" s="183" t="s">
        <v>217</v>
      </c>
      <c r="H227" s="184">
        <v>93.45</v>
      </c>
      <c r="I227" s="185"/>
      <c r="J227" s="186">
        <f>ROUND(I227*H227,2)</f>
        <v>0</v>
      </c>
      <c r="K227" s="182" t="s">
        <v>19</v>
      </c>
      <c r="L227" s="41"/>
      <c r="M227" s="187" t="s">
        <v>19</v>
      </c>
      <c r="N227" s="188" t="s">
        <v>44</v>
      </c>
      <c r="O227" s="66"/>
      <c r="P227" s="189">
        <f>O227*H227</f>
        <v>0</v>
      </c>
      <c r="Q227" s="189">
        <v>1.0000000000000001E-5</v>
      </c>
      <c r="R227" s="189">
        <f>Q227*H227</f>
        <v>9.3450000000000011E-4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178</v>
      </c>
      <c r="AT227" s="191" t="s">
        <v>173</v>
      </c>
      <c r="AU227" s="191" t="s">
        <v>82</v>
      </c>
      <c r="AY227" s="19" t="s">
        <v>170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178</v>
      </c>
      <c r="BM227" s="191" t="s">
        <v>388</v>
      </c>
    </row>
    <row r="228" spans="1:65" s="13" customFormat="1" ht="11.25">
      <c r="B228" s="193"/>
      <c r="C228" s="194"/>
      <c r="D228" s="195" t="s">
        <v>180</v>
      </c>
      <c r="E228" s="196" t="s">
        <v>19</v>
      </c>
      <c r="F228" s="197" t="s">
        <v>389</v>
      </c>
      <c r="G228" s="194"/>
      <c r="H228" s="198">
        <v>93.45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180</v>
      </c>
      <c r="AU228" s="204" t="s">
        <v>82</v>
      </c>
      <c r="AV228" s="13" t="s">
        <v>82</v>
      </c>
      <c r="AW228" s="13" t="s">
        <v>34</v>
      </c>
      <c r="AX228" s="13" t="s">
        <v>80</v>
      </c>
      <c r="AY228" s="204" t="s">
        <v>170</v>
      </c>
    </row>
    <row r="229" spans="1:65" s="2" customFormat="1" ht="24">
      <c r="A229" s="36"/>
      <c r="B229" s="37"/>
      <c r="C229" s="180" t="s">
        <v>390</v>
      </c>
      <c r="D229" s="180" t="s">
        <v>173</v>
      </c>
      <c r="E229" s="181" t="s">
        <v>391</v>
      </c>
      <c r="F229" s="182" t="s">
        <v>392</v>
      </c>
      <c r="G229" s="183" t="s">
        <v>217</v>
      </c>
      <c r="H229" s="184">
        <v>331.53</v>
      </c>
      <c r="I229" s="185"/>
      <c r="J229" s="186">
        <f>ROUND(I229*H229,2)</f>
        <v>0</v>
      </c>
      <c r="K229" s="182" t="s">
        <v>177</v>
      </c>
      <c r="L229" s="41"/>
      <c r="M229" s="187" t="s">
        <v>19</v>
      </c>
      <c r="N229" s="188" t="s">
        <v>44</v>
      </c>
      <c r="O229" s="66"/>
      <c r="P229" s="189">
        <f>O229*H229</f>
        <v>0</v>
      </c>
      <c r="Q229" s="189">
        <v>4.0000000000000003E-5</v>
      </c>
      <c r="R229" s="189">
        <f>Q229*H229</f>
        <v>1.3261200000000001E-2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178</v>
      </c>
      <c r="AT229" s="191" t="s">
        <v>173</v>
      </c>
      <c r="AU229" s="191" t="s">
        <v>82</v>
      </c>
      <c r="AY229" s="19" t="s">
        <v>170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178</v>
      </c>
      <c r="BM229" s="191" t="s">
        <v>393</v>
      </c>
    </row>
    <row r="230" spans="1:65" s="13" customFormat="1" ht="11.25">
      <c r="B230" s="193"/>
      <c r="C230" s="194"/>
      <c r="D230" s="195" t="s">
        <v>180</v>
      </c>
      <c r="E230" s="196" t="s">
        <v>19</v>
      </c>
      <c r="F230" s="197" t="s">
        <v>394</v>
      </c>
      <c r="G230" s="194"/>
      <c r="H230" s="198">
        <v>331.53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180</v>
      </c>
      <c r="AU230" s="204" t="s">
        <v>82</v>
      </c>
      <c r="AV230" s="13" t="s">
        <v>82</v>
      </c>
      <c r="AW230" s="13" t="s">
        <v>34</v>
      </c>
      <c r="AX230" s="13" t="s">
        <v>80</v>
      </c>
      <c r="AY230" s="204" t="s">
        <v>170</v>
      </c>
    </row>
    <row r="231" spans="1:65" s="2" customFormat="1" ht="16.5" customHeight="1">
      <c r="A231" s="36"/>
      <c r="B231" s="37"/>
      <c r="C231" s="180" t="s">
        <v>395</v>
      </c>
      <c r="D231" s="180" t="s">
        <v>173</v>
      </c>
      <c r="E231" s="181" t="s">
        <v>396</v>
      </c>
      <c r="F231" s="182" t="s">
        <v>397</v>
      </c>
      <c r="G231" s="183" t="s">
        <v>176</v>
      </c>
      <c r="H231" s="184">
        <v>4</v>
      </c>
      <c r="I231" s="185"/>
      <c r="J231" s="186">
        <f>ROUND(I231*H231,2)</f>
        <v>0</v>
      </c>
      <c r="K231" s="182" t="s">
        <v>19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1.8000000000000001E-4</v>
      </c>
      <c r="R231" s="189">
        <f>Q231*H231</f>
        <v>7.2000000000000005E-4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178</v>
      </c>
      <c r="AT231" s="191" t="s">
        <v>173</v>
      </c>
      <c r="AU231" s="191" t="s">
        <v>82</v>
      </c>
      <c r="AY231" s="19" t="s">
        <v>170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178</v>
      </c>
      <c r="BM231" s="191" t="s">
        <v>398</v>
      </c>
    </row>
    <row r="232" spans="1:65" s="2" customFormat="1" ht="19.5">
      <c r="A232" s="36"/>
      <c r="B232" s="37"/>
      <c r="C232" s="38"/>
      <c r="D232" s="195" t="s">
        <v>363</v>
      </c>
      <c r="E232" s="38"/>
      <c r="F232" s="236" t="s">
        <v>399</v>
      </c>
      <c r="G232" s="38"/>
      <c r="H232" s="38"/>
      <c r="I232" s="237"/>
      <c r="J232" s="38"/>
      <c r="K232" s="38"/>
      <c r="L232" s="41"/>
      <c r="M232" s="238"/>
      <c r="N232" s="239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363</v>
      </c>
      <c r="AU232" s="19" t="s">
        <v>82</v>
      </c>
    </row>
    <row r="233" spans="1:65" s="2" customFormat="1" ht="24">
      <c r="A233" s="36"/>
      <c r="B233" s="37"/>
      <c r="C233" s="180" t="s">
        <v>400</v>
      </c>
      <c r="D233" s="180" t="s">
        <v>173</v>
      </c>
      <c r="E233" s="181" t="s">
        <v>401</v>
      </c>
      <c r="F233" s="182" t="s">
        <v>402</v>
      </c>
      <c r="G233" s="183" t="s">
        <v>217</v>
      </c>
      <c r="H233" s="184">
        <v>49.941000000000003</v>
      </c>
      <c r="I233" s="185"/>
      <c r="J233" s="186">
        <f>ROUND(I233*H233,2)</f>
        <v>0</v>
      </c>
      <c r="K233" s="182" t="s">
        <v>177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0.13100000000000001</v>
      </c>
      <c r="T233" s="190">
        <f>S233*H233</f>
        <v>6.5422710000000004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178</v>
      </c>
      <c r="AT233" s="191" t="s">
        <v>173</v>
      </c>
      <c r="AU233" s="191" t="s">
        <v>82</v>
      </c>
      <c r="AY233" s="19" t="s">
        <v>170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178</v>
      </c>
      <c r="BM233" s="191" t="s">
        <v>403</v>
      </c>
    </row>
    <row r="234" spans="1:65" s="13" customFormat="1" ht="11.25">
      <c r="B234" s="193"/>
      <c r="C234" s="194"/>
      <c r="D234" s="195" t="s">
        <v>180</v>
      </c>
      <c r="E234" s="196" t="s">
        <v>19</v>
      </c>
      <c r="F234" s="197" t="s">
        <v>404</v>
      </c>
      <c r="G234" s="194"/>
      <c r="H234" s="198">
        <v>28.140999999999998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180</v>
      </c>
      <c r="AU234" s="204" t="s">
        <v>82</v>
      </c>
      <c r="AV234" s="13" t="s">
        <v>82</v>
      </c>
      <c r="AW234" s="13" t="s">
        <v>34</v>
      </c>
      <c r="AX234" s="13" t="s">
        <v>73</v>
      </c>
      <c r="AY234" s="204" t="s">
        <v>170</v>
      </c>
    </row>
    <row r="235" spans="1:65" s="13" customFormat="1" ht="11.25">
      <c r="B235" s="193"/>
      <c r="C235" s="194"/>
      <c r="D235" s="195" t="s">
        <v>180</v>
      </c>
      <c r="E235" s="196" t="s">
        <v>19</v>
      </c>
      <c r="F235" s="197" t="s">
        <v>405</v>
      </c>
      <c r="G235" s="194"/>
      <c r="H235" s="198">
        <v>-1.6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180</v>
      </c>
      <c r="AU235" s="204" t="s">
        <v>82</v>
      </c>
      <c r="AV235" s="13" t="s">
        <v>82</v>
      </c>
      <c r="AW235" s="13" t="s">
        <v>34</v>
      </c>
      <c r="AX235" s="13" t="s">
        <v>73</v>
      </c>
      <c r="AY235" s="204" t="s">
        <v>170</v>
      </c>
    </row>
    <row r="236" spans="1:65" s="13" customFormat="1" ht="11.25">
      <c r="B236" s="193"/>
      <c r="C236" s="194"/>
      <c r="D236" s="195" t="s">
        <v>180</v>
      </c>
      <c r="E236" s="196" t="s">
        <v>19</v>
      </c>
      <c r="F236" s="197" t="s">
        <v>406</v>
      </c>
      <c r="G236" s="194"/>
      <c r="H236" s="198">
        <v>23.4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180</v>
      </c>
      <c r="AU236" s="204" t="s">
        <v>82</v>
      </c>
      <c r="AV236" s="13" t="s">
        <v>82</v>
      </c>
      <c r="AW236" s="13" t="s">
        <v>34</v>
      </c>
      <c r="AX236" s="13" t="s">
        <v>73</v>
      </c>
      <c r="AY236" s="204" t="s">
        <v>170</v>
      </c>
    </row>
    <row r="237" spans="1:65" s="14" customFormat="1" ht="11.25">
      <c r="B237" s="205"/>
      <c r="C237" s="206"/>
      <c r="D237" s="195" t="s">
        <v>180</v>
      </c>
      <c r="E237" s="207" t="s">
        <v>19</v>
      </c>
      <c r="F237" s="208" t="s">
        <v>182</v>
      </c>
      <c r="G237" s="206"/>
      <c r="H237" s="209">
        <v>49.941000000000003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180</v>
      </c>
      <c r="AU237" s="215" t="s">
        <v>82</v>
      </c>
      <c r="AV237" s="14" t="s">
        <v>178</v>
      </c>
      <c r="AW237" s="14" t="s">
        <v>34</v>
      </c>
      <c r="AX237" s="14" t="s">
        <v>80</v>
      </c>
      <c r="AY237" s="215" t="s">
        <v>170</v>
      </c>
    </row>
    <row r="238" spans="1:65" s="2" customFormat="1" ht="24">
      <c r="A238" s="36"/>
      <c r="B238" s="37"/>
      <c r="C238" s="180" t="s">
        <v>407</v>
      </c>
      <c r="D238" s="180" t="s">
        <v>173</v>
      </c>
      <c r="E238" s="181" t="s">
        <v>408</v>
      </c>
      <c r="F238" s="182" t="s">
        <v>409</v>
      </c>
      <c r="G238" s="183" t="s">
        <v>217</v>
      </c>
      <c r="H238" s="184">
        <v>24.42</v>
      </c>
      <c r="I238" s="185"/>
      <c r="J238" s="186">
        <f>ROUND(I238*H238,2)</f>
        <v>0</v>
      </c>
      <c r="K238" s="182" t="s">
        <v>177</v>
      </c>
      <c r="L238" s="41"/>
      <c r="M238" s="187" t="s">
        <v>19</v>
      </c>
      <c r="N238" s="188" t="s">
        <v>44</v>
      </c>
      <c r="O238" s="66"/>
      <c r="P238" s="189">
        <f>O238*H238</f>
        <v>0</v>
      </c>
      <c r="Q238" s="189">
        <v>0</v>
      </c>
      <c r="R238" s="189">
        <f>Q238*H238</f>
        <v>0</v>
      </c>
      <c r="S238" s="189">
        <v>0.26100000000000001</v>
      </c>
      <c r="T238" s="190">
        <f>S238*H238</f>
        <v>6.3736200000000007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178</v>
      </c>
      <c r="AT238" s="191" t="s">
        <v>173</v>
      </c>
      <c r="AU238" s="191" t="s">
        <v>82</v>
      </c>
      <c r="AY238" s="19" t="s">
        <v>170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178</v>
      </c>
      <c r="BM238" s="191" t="s">
        <v>410</v>
      </c>
    </row>
    <row r="239" spans="1:65" s="13" customFormat="1" ht="11.25">
      <c r="B239" s="193"/>
      <c r="C239" s="194"/>
      <c r="D239" s="195" t="s">
        <v>180</v>
      </c>
      <c r="E239" s="196" t="s">
        <v>19</v>
      </c>
      <c r="F239" s="197" t="s">
        <v>411</v>
      </c>
      <c r="G239" s="194"/>
      <c r="H239" s="198">
        <v>25.82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180</v>
      </c>
      <c r="AU239" s="204" t="s">
        <v>82</v>
      </c>
      <c r="AV239" s="13" t="s">
        <v>82</v>
      </c>
      <c r="AW239" s="13" t="s">
        <v>34</v>
      </c>
      <c r="AX239" s="13" t="s">
        <v>73</v>
      </c>
      <c r="AY239" s="204" t="s">
        <v>170</v>
      </c>
    </row>
    <row r="240" spans="1:65" s="13" customFormat="1" ht="11.25">
      <c r="B240" s="193"/>
      <c r="C240" s="194"/>
      <c r="D240" s="195" t="s">
        <v>180</v>
      </c>
      <c r="E240" s="196" t="s">
        <v>19</v>
      </c>
      <c r="F240" s="197" t="s">
        <v>412</v>
      </c>
      <c r="G240" s="194"/>
      <c r="H240" s="198">
        <v>-1.4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180</v>
      </c>
      <c r="AU240" s="204" t="s">
        <v>82</v>
      </c>
      <c r="AV240" s="13" t="s">
        <v>82</v>
      </c>
      <c r="AW240" s="13" t="s">
        <v>34</v>
      </c>
      <c r="AX240" s="13" t="s">
        <v>73</v>
      </c>
      <c r="AY240" s="204" t="s">
        <v>170</v>
      </c>
    </row>
    <row r="241" spans="1:65" s="14" customFormat="1" ht="11.25">
      <c r="B241" s="205"/>
      <c r="C241" s="206"/>
      <c r="D241" s="195" t="s">
        <v>180</v>
      </c>
      <c r="E241" s="207" t="s">
        <v>19</v>
      </c>
      <c r="F241" s="208" t="s">
        <v>182</v>
      </c>
      <c r="G241" s="206"/>
      <c r="H241" s="209">
        <v>24.42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180</v>
      </c>
      <c r="AU241" s="215" t="s">
        <v>82</v>
      </c>
      <c r="AV241" s="14" t="s">
        <v>178</v>
      </c>
      <c r="AW241" s="14" t="s">
        <v>34</v>
      </c>
      <c r="AX241" s="14" t="s">
        <v>80</v>
      </c>
      <c r="AY241" s="215" t="s">
        <v>170</v>
      </c>
    </row>
    <row r="242" spans="1:65" s="2" customFormat="1" ht="24">
      <c r="A242" s="36"/>
      <c r="B242" s="37"/>
      <c r="C242" s="180" t="s">
        <v>413</v>
      </c>
      <c r="D242" s="180" t="s">
        <v>173</v>
      </c>
      <c r="E242" s="181" t="s">
        <v>414</v>
      </c>
      <c r="F242" s="182" t="s">
        <v>415</v>
      </c>
      <c r="G242" s="183" t="s">
        <v>185</v>
      </c>
      <c r="H242" s="184">
        <v>14.962</v>
      </c>
      <c r="I242" s="185"/>
      <c r="J242" s="186">
        <f>ROUND(I242*H242,2)</f>
        <v>0</v>
      </c>
      <c r="K242" s="182" t="s">
        <v>177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1.95</v>
      </c>
      <c r="T242" s="190">
        <f>S242*H242</f>
        <v>29.175899999999999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178</v>
      </c>
      <c r="AT242" s="191" t="s">
        <v>173</v>
      </c>
      <c r="AU242" s="191" t="s">
        <v>82</v>
      </c>
      <c r="AY242" s="19" t="s">
        <v>170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178</v>
      </c>
      <c r="BM242" s="191" t="s">
        <v>416</v>
      </c>
    </row>
    <row r="243" spans="1:65" s="13" customFormat="1" ht="11.25">
      <c r="B243" s="193"/>
      <c r="C243" s="194"/>
      <c r="D243" s="195" t="s">
        <v>180</v>
      </c>
      <c r="E243" s="196" t="s">
        <v>19</v>
      </c>
      <c r="F243" s="197" t="s">
        <v>417</v>
      </c>
      <c r="G243" s="194"/>
      <c r="H243" s="198">
        <v>14.962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180</v>
      </c>
      <c r="AU243" s="204" t="s">
        <v>82</v>
      </c>
      <c r="AV243" s="13" t="s">
        <v>82</v>
      </c>
      <c r="AW243" s="13" t="s">
        <v>34</v>
      </c>
      <c r="AX243" s="13" t="s">
        <v>80</v>
      </c>
      <c r="AY243" s="204" t="s">
        <v>170</v>
      </c>
    </row>
    <row r="244" spans="1:65" s="2" customFormat="1" ht="16.5" customHeight="1">
      <c r="A244" s="36"/>
      <c r="B244" s="37"/>
      <c r="C244" s="180" t="s">
        <v>418</v>
      </c>
      <c r="D244" s="180" t="s">
        <v>173</v>
      </c>
      <c r="E244" s="181" t="s">
        <v>419</v>
      </c>
      <c r="F244" s="182" t="s">
        <v>420</v>
      </c>
      <c r="G244" s="183" t="s">
        <v>421</v>
      </c>
      <c r="H244" s="184">
        <v>1</v>
      </c>
      <c r="I244" s="185"/>
      <c r="J244" s="186">
        <f>ROUND(I244*H244,2)</f>
        <v>0</v>
      </c>
      <c r="K244" s="182" t="s">
        <v>19</v>
      </c>
      <c r="L244" s="41"/>
      <c r="M244" s="187" t="s">
        <v>19</v>
      </c>
      <c r="N244" s="188" t="s">
        <v>44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178</v>
      </c>
      <c r="AT244" s="191" t="s">
        <v>173</v>
      </c>
      <c r="AU244" s="191" t="s">
        <v>82</v>
      </c>
      <c r="AY244" s="19" t="s">
        <v>170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178</v>
      </c>
      <c r="BM244" s="191" t="s">
        <v>422</v>
      </c>
    </row>
    <row r="245" spans="1:65" s="2" customFormat="1" ht="16.5" customHeight="1">
      <c r="A245" s="36"/>
      <c r="B245" s="37"/>
      <c r="C245" s="180" t="s">
        <v>423</v>
      </c>
      <c r="D245" s="180" t="s">
        <v>173</v>
      </c>
      <c r="E245" s="181" t="s">
        <v>424</v>
      </c>
      <c r="F245" s="182" t="s">
        <v>425</v>
      </c>
      <c r="G245" s="183" t="s">
        <v>185</v>
      </c>
      <c r="H245" s="184">
        <v>0.72</v>
      </c>
      <c r="I245" s="185"/>
      <c r="J245" s="186">
        <f>ROUND(I245*H245,2)</f>
        <v>0</v>
      </c>
      <c r="K245" s="182" t="s">
        <v>177</v>
      </c>
      <c r="L245" s="41"/>
      <c r="M245" s="187" t="s">
        <v>19</v>
      </c>
      <c r="N245" s="188" t="s">
        <v>44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2.4</v>
      </c>
      <c r="T245" s="190">
        <f>S245*H245</f>
        <v>1.728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178</v>
      </c>
      <c r="AT245" s="191" t="s">
        <v>173</v>
      </c>
      <c r="AU245" s="191" t="s">
        <v>82</v>
      </c>
      <c r="AY245" s="19" t="s">
        <v>170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80</v>
      </c>
      <c r="BK245" s="192">
        <f>ROUND(I245*H245,2)</f>
        <v>0</v>
      </c>
      <c r="BL245" s="19" t="s">
        <v>178</v>
      </c>
      <c r="BM245" s="191" t="s">
        <v>426</v>
      </c>
    </row>
    <row r="246" spans="1:65" s="13" customFormat="1" ht="11.25">
      <c r="B246" s="193"/>
      <c r="C246" s="194"/>
      <c r="D246" s="195" t="s">
        <v>180</v>
      </c>
      <c r="E246" s="196" t="s">
        <v>19</v>
      </c>
      <c r="F246" s="197" t="s">
        <v>427</v>
      </c>
      <c r="G246" s="194"/>
      <c r="H246" s="198">
        <v>0.72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180</v>
      </c>
      <c r="AU246" s="204" t="s">
        <v>82</v>
      </c>
      <c r="AV246" s="13" t="s">
        <v>82</v>
      </c>
      <c r="AW246" s="13" t="s">
        <v>34</v>
      </c>
      <c r="AX246" s="13" t="s">
        <v>80</v>
      </c>
      <c r="AY246" s="204" t="s">
        <v>170</v>
      </c>
    </row>
    <row r="247" spans="1:65" s="2" customFormat="1" ht="16.5" customHeight="1">
      <c r="A247" s="36"/>
      <c r="B247" s="37"/>
      <c r="C247" s="180" t="s">
        <v>428</v>
      </c>
      <c r="D247" s="180" t="s">
        <v>173</v>
      </c>
      <c r="E247" s="181" t="s">
        <v>429</v>
      </c>
      <c r="F247" s="182" t="s">
        <v>430</v>
      </c>
      <c r="G247" s="183" t="s">
        <v>185</v>
      </c>
      <c r="H247" s="184">
        <v>34.86</v>
      </c>
      <c r="I247" s="185"/>
      <c r="J247" s="186">
        <f>ROUND(I247*H247,2)</f>
        <v>0</v>
      </c>
      <c r="K247" s="182" t="s">
        <v>177</v>
      </c>
      <c r="L247" s="41"/>
      <c r="M247" s="187" t="s">
        <v>19</v>
      </c>
      <c r="N247" s="188" t="s">
        <v>44</v>
      </c>
      <c r="O247" s="66"/>
      <c r="P247" s="189">
        <f>O247*H247</f>
        <v>0</v>
      </c>
      <c r="Q247" s="189">
        <v>0</v>
      </c>
      <c r="R247" s="189">
        <f>Q247*H247</f>
        <v>0</v>
      </c>
      <c r="S247" s="189">
        <v>2.2000000000000002</v>
      </c>
      <c r="T247" s="190">
        <f>S247*H247</f>
        <v>76.692000000000007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178</v>
      </c>
      <c r="AT247" s="191" t="s">
        <v>173</v>
      </c>
      <c r="AU247" s="191" t="s">
        <v>82</v>
      </c>
      <c r="AY247" s="19" t="s">
        <v>170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178</v>
      </c>
      <c r="BM247" s="191" t="s">
        <v>431</v>
      </c>
    </row>
    <row r="248" spans="1:65" s="13" customFormat="1" ht="11.25">
      <c r="B248" s="193"/>
      <c r="C248" s="194"/>
      <c r="D248" s="195" t="s">
        <v>180</v>
      </c>
      <c r="E248" s="196" t="s">
        <v>19</v>
      </c>
      <c r="F248" s="197" t="s">
        <v>432</v>
      </c>
      <c r="G248" s="194"/>
      <c r="H248" s="198">
        <v>34.86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180</v>
      </c>
      <c r="AU248" s="204" t="s">
        <v>82</v>
      </c>
      <c r="AV248" s="13" t="s">
        <v>82</v>
      </c>
      <c r="AW248" s="13" t="s">
        <v>34</v>
      </c>
      <c r="AX248" s="13" t="s">
        <v>80</v>
      </c>
      <c r="AY248" s="204" t="s">
        <v>170</v>
      </c>
    </row>
    <row r="249" spans="1:65" s="2" customFormat="1" ht="24">
      <c r="A249" s="36"/>
      <c r="B249" s="37"/>
      <c r="C249" s="180" t="s">
        <v>433</v>
      </c>
      <c r="D249" s="180" t="s">
        <v>173</v>
      </c>
      <c r="E249" s="181" t="s">
        <v>434</v>
      </c>
      <c r="F249" s="182" t="s">
        <v>435</v>
      </c>
      <c r="G249" s="183" t="s">
        <v>217</v>
      </c>
      <c r="H249" s="184">
        <v>11.1</v>
      </c>
      <c r="I249" s="185"/>
      <c r="J249" s="186">
        <f>ROUND(I249*H249,2)</f>
        <v>0</v>
      </c>
      <c r="K249" s="182" t="s">
        <v>177</v>
      </c>
      <c r="L249" s="41"/>
      <c r="M249" s="187" t="s">
        <v>19</v>
      </c>
      <c r="N249" s="188" t="s">
        <v>44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6.7000000000000004E-2</v>
      </c>
      <c r="T249" s="190">
        <f>S249*H249</f>
        <v>0.74370000000000003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178</v>
      </c>
      <c r="AT249" s="191" t="s">
        <v>173</v>
      </c>
      <c r="AU249" s="191" t="s">
        <v>82</v>
      </c>
      <c r="AY249" s="19" t="s">
        <v>170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178</v>
      </c>
      <c r="BM249" s="191" t="s">
        <v>436</v>
      </c>
    </row>
    <row r="250" spans="1:65" s="13" customFormat="1" ht="11.25">
      <c r="B250" s="193"/>
      <c r="C250" s="194"/>
      <c r="D250" s="195" t="s">
        <v>180</v>
      </c>
      <c r="E250" s="196" t="s">
        <v>19</v>
      </c>
      <c r="F250" s="197" t="s">
        <v>437</v>
      </c>
      <c r="G250" s="194"/>
      <c r="H250" s="198">
        <v>11.1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180</v>
      </c>
      <c r="AU250" s="204" t="s">
        <v>82</v>
      </c>
      <c r="AV250" s="13" t="s">
        <v>82</v>
      </c>
      <c r="AW250" s="13" t="s">
        <v>34</v>
      </c>
      <c r="AX250" s="13" t="s">
        <v>80</v>
      </c>
      <c r="AY250" s="204" t="s">
        <v>170</v>
      </c>
    </row>
    <row r="251" spans="1:65" s="2" customFormat="1" ht="24">
      <c r="A251" s="36"/>
      <c r="B251" s="37"/>
      <c r="C251" s="180" t="s">
        <v>438</v>
      </c>
      <c r="D251" s="180" t="s">
        <v>173</v>
      </c>
      <c r="E251" s="181" t="s">
        <v>439</v>
      </c>
      <c r="F251" s="182" t="s">
        <v>440</v>
      </c>
      <c r="G251" s="183" t="s">
        <v>217</v>
      </c>
      <c r="H251" s="184">
        <v>21.079000000000001</v>
      </c>
      <c r="I251" s="185"/>
      <c r="J251" s="186">
        <f>ROUND(I251*H251,2)</f>
        <v>0</v>
      </c>
      <c r="K251" s="182" t="s">
        <v>177</v>
      </c>
      <c r="L251" s="41"/>
      <c r="M251" s="187" t="s">
        <v>19</v>
      </c>
      <c r="N251" s="188" t="s">
        <v>44</v>
      </c>
      <c r="O251" s="66"/>
      <c r="P251" s="189">
        <f>O251*H251</f>
        <v>0</v>
      </c>
      <c r="Q251" s="189">
        <v>0</v>
      </c>
      <c r="R251" s="189">
        <f>Q251*H251</f>
        <v>0</v>
      </c>
      <c r="S251" s="189">
        <v>4.1000000000000002E-2</v>
      </c>
      <c r="T251" s="190">
        <f>S251*H251</f>
        <v>0.86423900000000009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178</v>
      </c>
      <c r="AT251" s="191" t="s">
        <v>173</v>
      </c>
      <c r="AU251" s="191" t="s">
        <v>82</v>
      </c>
      <c r="AY251" s="19" t="s">
        <v>170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80</v>
      </c>
      <c r="BK251" s="192">
        <f>ROUND(I251*H251,2)</f>
        <v>0</v>
      </c>
      <c r="BL251" s="19" t="s">
        <v>178</v>
      </c>
      <c r="BM251" s="191" t="s">
        <v>441</v>
      </c>
    </row>
    <row r="252" spans="1:65" s="13" customFormat="1" ht="11.25">
      <c r="B252" s="193"/>
      <c r="C252" s="194"/>
      <c r="D252" s="195" t="s">
        <v>180</v>
      </c>
      <c r="E252" s="196" t="s">
        <v>19</v>
      </c>
      <c r="F252" s="197" t="s">
        <v>442</v>
      </c>
      <c r="G252" s="194"/>
      <c r="H252" s="198">
        <v>21.079000000000001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180</v>
      </c>
      <c r="AU252" s="204" t="s">
        <v>82</v>
      </c>
      <c r="AV252" s="13" t="s">
        <v>82</v>
      </c>
      <c r="AW252" s="13" t="s">
        <v>34</v>
      </c>
      <c r="AX252" s="13" t="s">
        <v>80</v>
      </c>
      <c r="AY252" s="204" t="s">
        <v>170</v>
      </c>
    </row>
    <row r="253" spans="1:65" s="2" customFormat="1" ht="24">
      <c r="A253" s="36"/>
      <c r="B253" s="37"/>
      <c r="C253" s="180" t="s">
        <v>443</v>
      </c>
      <c r="D253" s="180" t="s">
        <v>173</v>
      </c>
      <c r="E253" s="181" t="s">
        <v>444</v>
      </c>
      <c r="F253" s="182" t="s">
        <v>445</v>
      </c>
      <c r="G253" s="183" t="s">
        <v>176</v>
      </c>
      <c r="H253" s="184">
        <v>1</v>
      </c>
      <c r="I253" s="185"/>
      <c r="J253" s="186">
        <f>ROUND(I253*H253,2)</f>
        <v>0</v>
      </c>
      <c r="K253" s="182" t="s">
        <v>177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0.27600000000000002</v>
      </c>
      <c r="T253" s="190">
        <f>S253*H253</f>
        <v>0.27600000000000002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178</v>
      </c>
      <c r="AT253" s="191" t="s">
        <v>173</v>
      </c>
      <c r="AU253" s="191" t="s">
        <v>82</v>
      </c>
      <c r="AY253" s="19" t="s">
        <v>170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178</v>
      </c>
      <c r="BM253" s="191" t="s">
        <v>446</v>
      </c>
    </row>
    <row r="254" spans="1:65" s="13" customFormat="1" ht="11.25">
      <c r="B254" s="193"/>
      <c r="C254" s="194"/>
      <c r="D254" s="195" t="s">
        <v>180</v>
      </c>
      <c r="E254" s="196" t="s">
        <v>19</v>
      </c>
      <c r="F254" s="197" t="s">
        <v>447</v>
      </c>
      <c r="G254" s="194"/>
      <c r="H254" s="198">
        <v>1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180</v>
      </c>
      <c r="AU254" s="204" t="s">
        <v>82</v>
      </c>
      <c r="AV254" s="13" t="s">
        <v>82</v>
      </c>
      <c r="AW254" s="13" t="s">
        <v>34</v>
      </c>
      <c r="AX254" s="13" t="s">
        <v>80</v>
      </c>
      <c r="AY254" s="204" t="s">
        <v>170</v>
      </c>
    </row>
    <row r="255" spans="1:65" s="2" customFormat="1" ht="16.5" customHeight="1">
      <c r="A255" s="36"/>
      <c r="B255" s="37"/>
      <c r="C255" s="180" t="s">
        <v>448</v>
      </c>
      <c r="D255" s="180" t="s">
        <v>173</v>
      </c>
      <c r="E255" s="181" t="s">
        <v>449</v>
      </c>
      <c r="F255" s="182" t="s">
        <v>450</v>
      </c>
      <c r="G255" s="183" t="s">
        <v>176</v>
      </c>
      <c r="H255" s="184">
        <v>25</v>
      </c>
      <c r="I255" s="185"/>
      <c r="J255" s="186">
        <f>ROUND(I255*H255,2)</f>
        <v>0</v>
      </c>
      <c r="K255" s="182" t="s">
        <v>19</v>
      </c>
      <c r="L255" s="41"/>
      <c r="M255" s="187" t="s">
        <v>19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1.7000000000000001E-2</v>
      </c>
      <c r="T255" s="190">
        <f>S255*H255</f>
        <v>0.42500000000000004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178</v>
      </c>
      <c r="AT255" s="191" t="s">
        <v>173</v>
      </c>
      <c r="AU255" s="191" t="s">
        <v>82</v>
      </c>
      <c r="AY255" s="19" t="s">
        <v>170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178</v>
      </c>
      <c r="BM255" s="191" t="s">
        <v>451</v>
      </c>
    </row>
    <row r="256" spans="1:65" s="2" customFormat="1" ht="24">
      <c r="A256" s="36"/>
      <c r="B256" s="37"/>
      <c r="C256" s="180" t="s">
        <v>452</v>
      </c>
      <c r="D256" s="180" t="s">
        <v>173</v>
      </c>
      <c r="E256" s="181" t="s">
        <v>453</v>
      </c>
      <c r="F256" s="182" t="s">
        <v>454</v>
      </c>
      <c r="G256" s="183" t="s">
        <v>185</v>
      </c>
      <c r="H256" s="184">
        <v>1.968</v>
      </c>
      <c r="I256" s="185"/>
      <c r="J256" s="186">
        <f>ROUND(I256*H256,2)</f>
        <v>0</v>
      </c>
      <c r="K256" s="182" t="s">
        <v>177</v>
      </c>
      <c r="L256" s="41"/>
      <c r="M256" s="187" t="s">
        <v>19</v>
      </c>
      <c r="N256" s="188" t="s">
        <v>44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1.8</v>
      </c>
      <c r="T256" s="190">
        <f>S256*H256</f>
        <v>3.5424000000000002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178</v>
      </c>
      <c r="AT256" s="191" t="s">
        <v>173</v>
      </c>
      <c r="AU256" s="191" t="s">
        <v>82</v>
      </c>
      <c r="AY256" s="19" t="s">
        <v>170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80</v>
      </c>
      <c r="BK256" s="192">
        <f>ROUND(I256*H256,2)</f>
        <v>0</v>
      </c>
      <c r="BL256" s="19" t="s">
        <v>178</v>
      </c>
      <c r="BM256" s="191" t="s">
        <v>455</v>
      </c>
    </row>
    <row r="257" spans="1:65" s="13" customFormat="1" ht="11.25">
      <c r="B257" s="193"/>
      <c r="C257" s="194"/>
      <c r="D257" s="195" t="s">
        <v>180</v>
      </c>
      <c r="E257" s="196" t="s">
        <v>19</v>
      </c>
      <c r="F257" s="197" t="s">
        <v>456</v>
      </c>
      <c r="G257" s="194"/>
      <c r="H257" s="198">
        <v>1.968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180</v>
      </c>
      <c r="AU257" s="204" t="s">
        <v>82</v>
      </c>
      <c r="AV257" s="13" t="s">
        <v>82</v>
      </c>
      <c r="AW257" s="13" t="s">
        <v>34</v>
      </c>
      <c r="AX257" s="13" t="s">
        <v>80</v>
      </c>
      <c r="AY257" s="204" t="s">
        <v>170</v>
      </c>
    </row>
    <row r="258" spans="1:65" s="2" customFormat="1" ht="24">
      <c r="A258" s="36"/>
      <c r="B258" s="37"/>
      <c r="C258" s="180" t="s">
        <v>457</v>
      </c>
      <c r="D258" s="180" t="s">
        <v>173</v>
      </c>
      <c r="E258" s="181" t="s">
        <v>458</v>
      </c>
      <c r="F258" s="182" t="s">
        <v>459</v>
      </c>
      <c r="G258" s="183" t="s">
        <v>176</v>
      </c>
      <c r="H258" s="184">
        <v>15</v>
      </c>
      <c r="I258" s="185"/>
      <c r="J258" s="186">
        <f>ROUND(I258*H258,2)</f>
        <v>0</v>
      </c>
      <c r="K258" s="182" t="s">
        <v>177</v>
      </c>
      <c r="L258" s="41"/>
      <c r="M258" s="187" t="s">
        <v>19</v>
      </c>
      <c r="N258" s="188" t="s">
        <v>44</v>
      </c>
      <c r="O258" s="66"/>
      <c r="P258" s="189">
        <f>O258*H258</f>
        <v>0</v>
      </c>
      <c r="Q258" s="189">
        <v>0</v>
      </c>
      <c r="R258" s="189">
        <f>Q258*H258</f>
        <v>0</v>
      </c>
      <c r="S258" s="189">
        <v>9.7000000000000003E-2</v>
      </c>
      <c r="T258" s="190">
        <f>S258*H258</f>
        <v>1.4550000000000001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178</v>
      </c>
      <c r="AT258" s="191" t="s">
        <v>173</v>
      </c>
      <c r="AU258" s="191" t="s">
        <v>82</v>
      </c>
      <c r="AY258" s="19" t="s">
        <v>170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178</v>
      </c>
      <c r="BM258" s="191" t="s">
        <v>460</v>
      </c>
    </row>
    <row r="259" spans="1:65" s="2" customFormat="1" ht="24">
      <c r="A259" s="36"/>
      <c r="B259" s="37"/>
      <c r="C259" s="180" t="s">
        <v>461</v>
      </c>
      <c r="D259" s="180" t="s">
        <v>173</v>
      </c>
      <c r="E259" s="181" t="s">
        <v>462</v>
      </c>
      <c r="F259" s="182" t="s">
        <v>463</v>
      </c>
      <c r="G259" s="183" t="s">
        <v>310</v>
      </c>
      <c r="H259" s="184">
        <v>6.5</v>
      </c>
      <c r="I259" s="185"/>
      <c r="J259" s="186">
        <f>ROUND(I259*H259,2)</f>
        <v>0</v>
      </c>
      <c r="K259" s="182" t="s">
        <v>177</v>
      </c>
      <c r="L259" s="41"/>
      <c r="M259" s="187" t="s">
        <v>19</v>
      </c>
      <c r="N259" s="188" t="s">
        <v>44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0.16200000000000001</v>
      </c>
      <c r="T259" s="190">
        <f>S259*H259</f>
        <v>1.0529999999999999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178</v>
      </c>
      <c r="AT259" s="191" t="s">
        <v>173</v>
      </c>
      <c r="AU259" s="191" t="s">
        <v>82</v>
      </c>
      <c r="AY259" s="19" t="s">
        <v>170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178</v>
      </c>
      <c r="BM259" s="191" t="s">
        <v>464</v>
      </c>
    </row>
    <row r="260" spans="1:65" s="13" customFormat="1" ht="11.25">
      <c r="B260" s="193"/>
      <c r="C260" s="194"/>
      <c r="D260" s="195" t="s">
        <v>180</v>
      </c>
      <c r="E260" s="196" t="s">
        <v>19</v>
      </c>
      <c r="F260" s="197" t="s">
        <v>465</v>
      </c>
      <c r="G260" s="194"/>
      <c r="H260" s="198">
        <v>6.5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180</v>
      </c>
      <c r="AU260" s="204" t="s">
        <v>82</v>
      </c>
      <c r="AV260" s="13" t="s">
        <v>82</v>
      </c>
      <c r="AW260" s="13" t="s">
        <v>34</v>
      </c>
      <c r="AX260" s="13" t="s">
        <v>80</v>
      </c>
      <c r="AY260" s="204" t="s">
        <v>170</v>
      </c>
    </row>
    <row r="261" spans="1:65" s="2" customFormat="1" ht="33" customHeight="1">
      <c r="A261" s="36"/>
      <c r="B261" s="37"/>
      <c r="C261" s="180" t="s">
        <v>466</v>
      </c>
      <c r="D261" s="180" t="s">
        <v>173</v>
      </c>
      <c r="E261" s="181" t="s">
        <v>467</v>
      </c>
      <c r="F261" s="182" t="s">
        <v>468</v>
      </c>
      <c r="G261" s="183" t="s">
        <v>310</v>
      </c>
      <c r="H261" s="184">
        <v>1</v>
      </c>
      <c r="I261" s="185"/>
      <c r="J261" s="186">
        <f>ROUND(I261*H261,2)</f>
        <v>0</v>
      </c>
      <c r="K261" s="182" t="s">
        <v>177</v>
      </c>
      <c r="L261" s="41"/>
      <c r="M261" s="187" t="s">
        <v>19</v>
      </c>
      <c r="N261" s="188" t="s">
        <v>44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0.16200000000000001</v>
      </c>
      <c r="T261" s="190">
        <f>S261*H261</f>
        <v>0.16200000000000001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178</v>
      </c>
      <c r="AT261" s="191" t="s">
        <v>173</v>
      </c>
      <c r="AU261" s="191" t="s">
        <v>82</v>
      </c>
      <c r="AY261" s="19" t="s">
        <v>170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178</v>
      </c>
      <c r="BM261" s="191" t="s">
        <v>469</v>
      </c>
    </row>
    <row r="262" spans="1:65" s="13" customFormat="1" ht="11.25">
      <c r="B262" s="193"/>
      <c r="C262" s="194"/>
      <c r="D262" s="195" t="s">
        <v>180</v>
      </c>
      <c r="E262" s="196" t="s">
        <v>19</v>
      </c>
      <c r="F262" s="197" t="s">
        <v>470</v>
      </c>
      <c r="G262" s="194"/>
      <c r="H262" s="198">
        <v>1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180</v>
      </c>
      <c r="AU262" s="204" t="s">
        <v>82</v>
      </c>
      <c r="AV262" s="13" t="s">
        <v>82</v>
      </c>
      <c r="AW262" s="13" t="s">
        <v>34</v>
      </c>
      <c r="AX262" s="13" t="s">
        <v>80</v>
      </c>
      <c r="AY262" s="204" t="s">
        <v>170</v>
      </c>
    </row>
    <row r="263" spans="1:65" s="12" customFormat="1" ht="22.9" customHeight="1">
      <c r="B263" s="164"/>
      <c r="C263" s="165"/>
      <c r="D263" s="166" t="s">
        <v>72</v>
      </c>
      <c r="E263" s="178" t="s">
        <v>471</v>
      </c>
      <c r="F263" s="178" t="s">
        <v>472</v>
      </c>
      <c r="G263" s="165"/>
      <c r="H263" s="165"/>
      <c r="I263" s="168"/>
      <c r="J263" s="179">
        <f>BK263</f>
        <v>0</v>
      </c>
      <c r="K263" s="165"/>
      <c r="L263" s="170"/>
      <c r="M263" s="171"/>
      <c r="N263" s="172"/>
      <c r="O263" s="172"/>
      <c r="P263" s="173">
        <f>SUM(P264:P268)</f>
        <v>0</v>
      </c>
      <c r="Q263" s="172"/>
      <c r="R263" s="173">
        <f>SUM(R264:R268)</f>
        <v>0</v>
      </c>
      <c r="S263" s="172"/>
      <c r="T263" s="174">
        <f>SUM(T264:T268)</f>
        <v>0</v>
      </c>
      <c r="AR263" s="175" t="s">
        <v>80</v>
      </c>
      <c r="AT263" s="176" t="s">
        <v>72</v>
      </c>
      <c r="AU263" s="176" t="s">
        <v>80</v>
      </c>
      <c r="AY263" s="175" t="s">
        <v>170</v>
      </c>
      <c r="BK263" s="177">
        <f>SUM(BK264:BK268)</f>
        <v>0</v>
      </c>
    </row>
    <row r="264" spans="1:65" s="2" customFormat="1" ht="24">
      <c r="A264" s="36"/>
      <c r="B264" s="37"/>
      <c r="C264" s="180" t="s">
        <v>473</v>
      </c>
      <c r="D264" s="180" t="s">
        <v>173</v>
      </c>
      <c r="E264" s="181" t="s">
        <v>474</v>
      </c>
      <c r="F264" s="182" t="s">
        <v>475</v>
      </c>
      <c r="G264" s="183" t="s">
        <v>190</v>
      </c>
      <c r="H264" s="184">
        <v>197.63800000000001</v>
      </c>
      <c r="I264" s="185"/>
      <c r="J264" s="186">
        <f>ROUND(I264*H264,2)</f>
        <v>0</v>
      </c>
      <c r="K264" s="182" t="s">
        <v>177</v>
      </c>
      <c r="L264" s="41"/>
      <c r="M264" s="187" t="s">
        <v>19</v>
      </c>
      <c r="N264" s="188" t="s">
        <v>44</v>
      </c>
      <c r="O264" s="66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178</v>
      </c>
      <c r="AT264" s="191" t="s">
        <v>173</v>
      </c>
      <c r="AU264" s="191" t="s">
        <v>82</v>
      </c>
      <c r="AY264" s="19" t="s">
        <v>170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178</v>
      </c>
      <c r="BM264" s="191" t="s">
        <v>476</v>
      </c>
    </row>
    <row r="265" spans="1:65" s="2" customFormat="1" ht="21.75" customHeight="1">
      <c r="A265" s="36"/>
      <c r="B265" s="37"/>
      <c r="C265" s="180" t="s">
        <v>477</v>
      </c>
      <c r="D265" s="180" t="s">
        <v>173</v>
      </c>
      <c r="E265" s="181" t="s">
        <v>478</v>
      </c>
      <c r="F265" s="182" t="s">
        <v>479</v>
      </c>
      <c r="G265" s="183" t="s">
        <v>190</v>
      </c>
      <c r="H265" s="184">
        <v>197.63800000000001</v>
      </c>
      <c r="I265" s="185"/>
      <c r="J265" s="186">
        <f>ROUND(I265*H265,2)</f>
        <v>0</v>
      </c>
      <c r="K265" s="182" t="s">
        <v>177</v>
      </c>
      <c r="L265" s="41"/>
      <c r="M265" s="187" t="s">
        <v>19</v>
      </c>
      <c r="N265" s="188" t="s">
        <v>44</v>
      </c>
      <c r="O265" s="66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178</v>
      </c>
      <c r="AT265" s="191" t="s">
        <v>173</v>
      </c>
      <c r="AU265" s="191" t="s">
        <v>82</v>
      </c>
      <c r="AY265" s="19" t="s">
        <v>170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80</v>
      </c>
      <c r="BK265" s="192">
        <f>ROUND(I265*H265,2)</f>
        <v>0</v>
      </c>
      <c r="BL265" s="19" t="s">
        <v>178</v>
      </c>
      <c r="BM265" s="191" t="s">
        <v>480</v>
      </c>
    </row>
    <row r="266" spans="1:65" s="2" customFormat="1" ht="24">
      <c r="A266" s="36"/>
      <c r="B266" s="37"/>
      <c r="C266" s="180" t="s">
        <v>481</v>
      </c>
      <c r="D266" s="180" t="s">
        <v>173</v>
      </c>
      <c r="E266" s="181" t="s">
        <v>482</v>
      </c>
      <c r="F266" s="182" t="s">
        <v>483</v>
      </c>
      <c r="G266" s="183" t="s">
        <v>190</v>
      </c>
      <c r="H266" s="184">
        <v>1778.742</v>
      </c>
      <c r="I266" s="185"/>
      <c r="J266" s="186">
        <f>ROUND(I266*H266,2)</f>
        <v>0</v>
      </c>
      <c r="K266" s="182" t="s">
        <v>177</v>
      </c>
      <c r="L266" s="41"/>
      <c r="M266" s="187" t="s">
        <v>19</v>
      </c>
      <c r="N266" s="188" t="s">
        <v>44</v>
      </c>
      <c r="O266" s="66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82</v>
      </c>
      <c r="AY266" s="19" t="s">
        <v>170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80</v>
      </c>
      <c r="BK266" s="192">
        <f>ROUND(I266*H266,2)</f>
        <v>0</v>
      </c>
      <c r="BL266" s="19" t="s">
        <v>178</v>
      </c>
      <c r="BM266" s="191" t="s">
        <v>484</v>
      </c>
    </row>
    <row r="267" spans="1:65" s="13" customFormat="1" ht="11.25">
      <c r="B267" s="193"/>
      <c r="C267" s="194"/>
      <c r="D267" s="195" t="s">
        <v>180</v>
      </c>
      <c r="E267" s="194"/>
      <c r="F267" s="197" t="s">
        <v>485</v>
      </c>
      <c r="G267" s="194"/>
      <c r="H267" s="198">
        <v>1778.742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180</v>
      </c>
      <c r="AU267" s="204" t="s">
        <v>82</v>
      </c>
      <c r="AV267" s="13" t="s">
        <v>82</v>
      </c>
      <c r="AW267" s="13" t="s">
        <v>4</v>
      </c>
      <c r="AX267" s="13" t="s">
        <v>80</v>
      </c>
      <c r="AY267" s="204" t="s">
        <v>170</v>
      </c>
    </row>
    <row r="268" spans="1:65" s="2" customFormat="1" ht="24">
      <c r="A268" s="36"/>
      <c r="B268" s="37"/>
      <c r="C268" s="180" t="s">
        <v>486</v>
      </c>
      <c r="D268" s="180" t="s">
        <v>173</v>
      </c>
      <c r="E268" s="181" t="s">
        <v>487</v>
      </c>
      <c r="F268" s="182" t="s">
        <v>488</v>
      </c>
      <c r="G268" s="183" t="s">
        <v>190</v>
      </c>
      <c r="H268" s="184">
        <v>197.63800000000001</v>
      </c>
      <c r="I268" s="185"/>
      <c r="J268" s="186">
        <f>ROUND(I268*H268,2)</f>
        <v>0</v>
      </c>
      <c r="K268" s="182" t="s">
        <v>177</v>
      </c>
      <c r="L268" s="41"/>
      <c r="M268" s="187" t="s">
        <v>19</v>
      </c>
      <c r="N268" s="188" t="s">
        <v>44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178</v>
      </c>
      <c r="AT268" s="191" t="s">
        <v>173</v>
      </c>
      <c r="AU268" s="191" t="s">
        <v>82</v>
      </c>
      <c r="AY268" s="19" t="s">
        <v>170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178</v>
      </c>
      <c r="BM268" s="191" t="s">
        <v>489</v>
      </c>
    </row>
    <row r="269" spans="1:65" s="12" customFormat="1" ht="22.9" customHeight="1">
      <c r="B269" s="164"/>
      <c r="C269" s="165"/>
      <c r="D269" s="166" t="s">
        <v>72</v>
      </c>
      <c r="E269" s="178" t="s">
        <v>490</v>
      </c>
      <c r="F269" s="178" t="s">
        <v>491</v>
      </c>
      <c r="G269" s="165"/>
      <c r="H269" s="165"/>
      <c r="I269" s="168"/>
      <c r="J269" s="179">
        <f>BK269</f>
        <v>0</v>
      </c>
      <c r="K269" s="165"/>
      <c r="L269" s="170"/>
      <c r="M269" s="171"/>
      <c r="N269" s="172"/>
      <c r="O269" s="172"/>
      <c r="P269" s="173">
        <f>P270</f>
        <v>0</v>
      </c>
      <c r="Q269" s="172"/>
      <c r="R269" s="173">
        <f>R270</f>
        <v>0</v>
      </c>
      <c r="S269" s="172"/>
      <c r="T269" s="174">
        <f>T270</f>
        <v>0</v>
      </c>
      <c r="AR269" s="175" t="s">
        <v>80</v>
      </c>
      <c r="AT269" s="176" t="s">
        <v>72</v>
      </c>
      <c r="AU269" s="176" t="s">
        <v>80</v>
      </c>
      <c r="AY269" s="175" t="s">
        <v>170</v>
      </c>
      <c r="BK269" s="177">
        <f>BK270</f>
        <v>0</v>
      </c>
    </row>
    <row r="270" spans="1:65" s="2" customFormat="1" ht="33" customHeight="1">
      <c r="A270" s="36"/>
      <c r="B270" s="37"/>
      <c r="C270" s="180" t="s">
        <v>492</v>
      </c>
      <c r="D270" s="180" t="s">
        <v>173</v>
      </c>
      <c r="E270" s="181" t="s">
        <v>493</v>
      </c>
      <c r="F270" s="182" t="s">
        <v>494</v>
      </c>
      <c r="G270" s="183" t="s">
        <v>190</v>
      </c>
      <c r="H270" s="184">
        <v>104.345</v>
      </c>
      <c r="I270" s="185"/>
      <c r="J270" s="186">
        <f>ROUND(I270*H270,2)</f>
        <v>0</v>
      </c>
      <c r="K270" s="182" t="s">
        <v>177</v>
      </c>
      <c r="L270" s="41"/>
      <c r="M270" s="187" t="s">
        <v>19</v>
      </c>
      <c r="N270" s="188" t="s">
        <v>44</v>
      </c>
      <c r="O270" s="66"/>
      <c r="P270" s="189">
        <f>O270*H270</f>
        <v>0</v>
      </c>
      <c r="Q270" s="189">
        <v>0</v>
      </c>
      <c r="R270" s="189">
        <f>Q270*H270</f>
        <v>0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178</v>
      </c>
      <c r="AT270" s="191" t="s">
        <v>173</v>
      </c>
      <c r="AU270" s="191" t="s">
        <v>82</v>
      </c>
      <c r="AY270" s="19" t="s">
        <v>170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80</v>
      </c>
      <c r="BK270" s="192">
        <f>ROUND(I270*H270,2)</f>
        <v>0</v>
      </c>
      <c r="BL270" s="19" t="s">
        <v>178</v>
      </c>
      <c r="BM270" s="191" t="s">
        <v>495</v>
      </c>
    </row>
    <row r="271" spans="1:65" s="12" customFormat="1" ht="25.9" customHeight="1">
      <c r="B271" s="164"/>
      <c r="C271" s="165"/>
      <c r="D271" s="166" t="s">
        <v>72</v>
      </c>
      <c r="E271" s="167" t="s">
        <v>496</v>
      </c>
      <c r="F271" s="167" t="s">
        <v>497</v>
      </c>
      <c r="G271" s="165"/>
      <c r="H271" s="165"/>
      <c r="I271" s="168"/>
      <c r="J271" s="169">
        <f>BK271</f>
        <v>0</v>
      </c>
      <c r="K271" s="165"/>
      <c r="L271" s="170"/>
      <c r="M271" s="171"/>
      <c r="N271" s="172"/>
      <c r="O271" s="172"/>
      <c r="P271" s="173">
        <f>P272+P289+P294+P307+P325+P356+P389+P394+P425+P431+P460+P485+P488+P519</f>
        <v>0</v>
      </c>
      <c r="Q271" s="172"/>
      <c r="R271" s="173">
        <f>R272+R289+R294+R307+R325+R356+R389+R394+R425+R431+R460+R485+R488+R519</f>
        <v>20.855295559999998</v>
      </c>
      <c r="S271" s="172"/>
      <c r="T271" s="174">
        <f>T272+T289+T294+T307+T325+T356+T389+T394+T425+T431+T460+T485+T488+T519</f>
        <v>61.927457410000002</v>
      </c>
      <c r="AR271" s="175" t="s">
        <v>82</v>
      </c>
      <c r="AT271" s="176" t="s">
        <v>72</v>
      </c>
      <c r="AU271" s="176" t="s">
        <v>73</v>
      </c>
      <c r="AY271" s="175" t="s">
        <v>170</v>
      </c>
      <c r="BK271" s="177">
        <f>BK272+BK289+BK294+BK307+BK325+BK356+BK389+BK394+BK425+BK431+BK460+BK485+BK488+BK519</f>
        <v>0</v>
      </c>
    </row>
    <row r="272" spans="1:65" s="12" customFormat="1" ht="22.9" customHeight="1">
      <c r="B272" s="164"/>
      <c r="C272" s="165"/>
      <c r="D272" s="166" t="s">
        <v>72</v>
      </c>
      <c r="E272" s="178" t="s">
        <v>498</v>
      </c>
      <c r="F272" s="178" t="s">
        <v>499</v>
      </c>
      <c r="G272" s="165"/>
      <c r="H272" s="165"/>
      <c r="I272" s="168"/>
      <c r="J272" s="179">
        <f>BK272</f>
        <v>0</v>
      </c>
      <c r="K272" s="165"/>
      <c r="L272" s="170"/>
      <c r="M272" s="171"/>
      <c r="N272" s="172"/>
      <c r="O272" s="172"/>
      <c r="P272" s="173">
        <f>SUM(P273:P288)</f>
        <v>0</v>
      </c>
      <c r="Q272" s="172"/>
      <c r="R272" s="173">
        <f>SUM(R273:R288)</f>
        <v>1.9869999999999999E-2</v>
      </c>
      <c r="S272" s="172"/>
      <c r="T272" s="174">
        <f>SUM(T273:T288)</f>
        <v>0.28676000000000001</v>
      </c>
      <c r="AR272" s="175" t="s">
        <v>82</v>
      </c>
      <c r="AT272" s="176" t="s">
        <v>72</v>
      </c>
      <c r="AU272" s="176" t="s">
        <v>80</v>
      </c>
      <c r="AY272" s="175" t="s">
        <v>170</v>
      </c>
      <c r="BK272" s="177">
        <f>SUM(BK273:BK288)</f>
        <v>0</v>
      </c>
    </row>
    <row r="273" spans="1:65" s="2" customFormat="1" ht="16.5" customHeight="1">
      <c r="A273" s="36"/>
      <c r="B273" s="37"/>
      <c r="C273" s="180" t="s">
        <v>500</v>
      </c>
      <c r="D273" s="180" t="s">
        <v>173</v>
      </c>
      <c r="E273" s="181" t="s">
        <v>501</v>
      </c>
      <c r="F273" s="182" t="s">
        <v>502</v>
      </c>
      <c r="G273" s="183" t="s">
        <v>176</v>
      </c>
      <c r="H273" s="184">
        <v>3</v>
      </c>
      <c r="I273" s="185"/>
      <c r="J273" s="186">
        <f>ROUND(I273*H273,2)</f>
        <v>0</v>
      </c>
      <c r="K273" s="182" t="s">
        <v>177</v>
      </c>
      <c r="L273" s="41"/>
      <c r="M273" s="187" t="s">
        <v>19</v>
      </c>
      <c r="N273" s="188" t="s">
        <v>44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2.9610000000000001E-2</v>
      </c>
      <c r="T273" s="190">
        <f>S273*H273</f>
        <v>8.8830000000000006E-2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261</v>
      </c>
      <c r="AT273" s="191" t="s">
        <v>173</v>
      </c>
      <c r="AU273" s="191" t="s">
        <v>82</v>
      </c>
      <c r="AY273" s="19" t="s">
        <v>170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261</v>
      </c>
      <c r="BM273" s="191" t="s">
        <v>503</v>
      </c>
    </row>
    <row r="274" spans="1:65" s="13" customFormat="1" ht="11.25">
      <c r="B274" s="193"/>
      <c r="C274" s="194"/>
      <c r="D274" s="195" t="s">
        <v>180</v>
      </c>
      <c r="E274" s="196" t="s">
        <v>19</v>
      </c>
      <c r="F274" s="197" t="s">
        <v>504</v>
      </c>
      <c r="G274" s="194"/>
      <c r="H274" s="198">
        <v>3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180</v>
      </c>
      <c r="AU274" s="204" t="s">
        <v>82</v>
      </c>
      <c r="AV274" s="13" t="s">
        <v>82</v>
      </c>
      <c r="AW274" s="13" t="s">
        <v>34</v>
      </c>
      <c r="AX274" s="13" t="s">
        <v>80</v>
      </c>
      <c r="AY274" s="204" t="s">
        <v>170</v>
      </c>
    </row>
    <row r="275" spans="1:65" s="2" customFormat="1" ht="16.5" customHeight="1">
      <c r="A275" s="36"/>
      <c r="B275" s="37"/>
      <c r="C275" s="180" t="s">
        <v>505</v>
      </c>
      <c r="D275" s="180" t="s">
        <v>173</v>
      </c>
      <c r="E275" s="181" t="s">
        <v>506</v>
      </c>
      <c r="F275" s="182" t="s">
        <v>507</v>
      </c>
      <c r="G275" s="183" t="s">
        <v>176</v>
      </c>
      <c r="H275" s="184">
        <v>1</v>
      </c>
      <c r="I275" s="185"/>
      <c r="J275" s="186">
        <f>ROUND(I275*H275,2)</f>
        <v>0</v>
      </c>
      <c r="K275" s="182" t="s">
        <v>177</v>
      </c>
      <c r="L275" s="41"/>
      <c r="M275" s="187" t="s">
        <v>19</v>
      </c>
      <c r="N275" s="188" t="s">
        <v>44</v>
      </c>
      <c r="O275" s="66"/>
      <c r="P275" s="189">
        <f>O275*H275</f>
        <v>0</v>
      </c>
      <c r="Q275" s="189">
        <v>0</v>
      </c>
      <c r="R275" s="189">
        <f>Q275*H275</f>
        <v>0</v>
      </c>
      <c r="S275" s="189">
        <v>2.027E-2</v>
      </c>
      <c r="T275" s="190">
        <f>S275*H275</f>
        <v>2.027E-2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261</v>
      </c>
      <c r="AT275" s="191" t="s">
        <v>173</v>
      </c>
      <c r="AU275" s="191" t="s">
        <v>82</v>
      </c>
      <c r="AY275" s="19" t="s">
        <v>170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261</v>
      </c>
      <c r="BM275" s="191" t="s">
        <v>508</v>
      </c>
    </row>
    <row r="276" spans="1:65" s="2" customFormat="1" ht="16.5" customHeight="1">
      <c r="A276" s="36"/>
      <c r="B276" s="37"/>
      <c r="C276" s="180" t="s">
        <v>509</v>
      </c>
      <c r="D276" s="180" t="s">
        <v>173</v>
      </c>
      <c r="E276" s="181" t="s">
        <v>510</v>
      </c>
      <c r="F276" s="182" t="s">
        <v>511</v>
      </c>
      <c r="G276" s="183" t="s">
        <v>176</v>
      </c>
      <c r="H276" s="184">
        <v>6</v>
      </c>
      <c r="I276" s="185"/>
      <c r="J276" s="186">
        <f>ROUND(I276*H276,2)</f>
        <v>0</v>
      </c>
      <c r="K276" s="182" t="s">
        <v>19</v>
      </c>
      <c r="L276" s="41"/>
      <c r="M276" s="187" t="s">
        <v>19</v>
      </c>
      <c r="N276" s="188" t="s">
        <v>44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2.9610000000000001E-2</v>
      </c>
      <c r="T276" s="190">
        <f>S276*H276</f>
        <v>0.17766000000000001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261</v>
      </c>
      <c r="AT276" s="191" t="s">
        <v>173</v>
      </c>
      <c r="AU276" s="191" t="s">
        <v>82</v>
      </c>
      <c r="AY276" s="19" t="s">
        <v>170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80</v>
      </c>
      <c r="BK276" s="192">
        <f>ROUND(I276*H276,2)</f>
        <v>0</v>
      </c>
      <c r="BL276" s="19" t="s">
        <v>261</v>
      </c>
      <c r="BM276" s="191" t="s">
        <v>512</v>
      </c>
    </row>
    <row r="277" spans="1:65" s="2" customFormat="1" ht="16.5" customHeight="1">
      <c r="A277" s="36"/>
      <c r="B277" s="37"/>
      <c r="C277" s="180" t="s">
        <v>513</v>
      </c>
      <c r="D277" s="180" t="s">
        <v>173</v>
      </c>
      <c r="E277" s="181" t="s">
        <v>514</v>
      </c>
      <c r="F277" s="182" t="s">
        <v>515</v>
      </c>
      <c r="G277" s="183" t="s">
        <v>176</v>
      </c>
      <c r="H277" s="184">
        <v>7</v>
      </c>
      <c r="I277" s="185"/>
      <c r="J277" s="186">
        <f>ROUND(I277*H277,2)</f>
        <v>0</v>
      </c>
      <c r="K277" s="182" t="s">
        <v>177</v>
      </c>
      <c r="L277" s="41"/>
      <c r="M277" s="187" t="s">
        <v>19</v>
      </c>
      <c r="N277" s="188" t="s">
        <v>44</v>
      </c>
      <c r="O277" s="66"/>
      <c r="P277" s="189">
        <f>O277*H277</f>
        <v>0</v>
      </c>
      <c r="Q277" s="189">
        <v>1.48E-3</v>
      </c>
      <c r="R277" s="189">
        <f>Q277*H277</f>
        <v>1.0359999999999999E-2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261</v>
      </c>
      <c r="AT277" s="191" t="s">
        <v>173</v>
      </c>
      <c r="AU277" s="191" t="s">
        <v>82</v>
      </c>
      <c r="AY277" s="19" t="s">
        <v>170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80</v>
      </c>
      <c r="BK277" s="192">
        <f>ROUND(I277*H277,2)</f>
        <v>0</v>
      </c>
      <c r="BL277" s="19" t="s">
        <v>261</v>
      </c>
      <c r="BM277" s="191" t="s">
        <v>516</v>
      </c>
    </row>
    <row r="278" spans="1:65" s="15" customFormat="1" ht="11.25">
      <c r="B278" s="226"/>
      <c r="C278" s="227"/>
      <c r="D278" s="195" t="s">
        <v>180</v>
      </c>
      <c r="E278" s="228" t="s">
        <v>19</v>
      </c>
      <c r="F278" s="229" t="s">
        <v>517</v>
      </c>
      <c r="G278" s="227"/>
      <c r="H278" s="228" t="s">
        <v>19</v>
      </c>
      <c r="I278" s="230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AT278" s="235" t="s">
        <v>180</v>
      </c>
      <c r="AU278" s="235" t="s">
        <v>82</v>
      </c>
      <c r="AV278" s="15" t="s">
        <v>80</v>
      </c>
      <c r="AW278" s="15" t="s">
        <v>34</v>
      </c>
      <c r="AX278" s="15" t="s">
        <v>73</v>
      </c>
      <c r="AY278" s="235" t="s">
        <v>170</v>
      </c>
    </row>
    <row r="279" spans="1:65" s="13" customFormat="1" ht="11.25">
      <c r="B279" s="193"/>
      <c r="C279" s="194"/>
      <c r="D279" s="195" t="s">
        <v>180</v>
      </c>
      <c r="E279" s="196" t="s">
        <v>19</v>
      </c>
      <c r="F279" s="197" t="s">
        <v>518</v>
      </c>
      <c r="G279" s="194"/>
      <c r="H279" s="198">
        <v>3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180</v>
      </c>
      <c r="AU279" s="204" t="s">
        <v>82</v>
      </c>
      <c r="AV279" s="13" t="s">
        <v>82</v>
      </c>
      <c r="AW279" s="13" t="s">
        <v>34</v>
      </c>
      <c r="AX279" s="13" t="s">
        <v>73</v>
      </c>
      <c r="AY279" s="204" t="s">
        <v>170</v>
      </c>
    </row>
    <row r="280" spans="1:65" s="13" customFormat="1" ht="11.25">
      <c r="B280" s="193"/>
      <c r="C280" s="194"/>
      <c r="D280" s="195" t="s">
        <v>180</v>
      </c>
      <c r="E280" s="196" t="s">
        <v>19</v>
      </c>
      <c r="F280" s="197" t="s">
        <v>519</v>
      </c>
      <c r="G280" s="194"/>
      <c r="H280" s="198">
        <v>1</v>
      </c>
      <c r="I280" s="199"/>
      <c r="J280" s="194"/>
      <c r="K280" s="194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180</v>
      </c>
      <c r="AU280" s="204" t="s">
        <v>82</v>
      </c>
      <c r="AV280" s="13" t="s">
        <v>82</v>
      </c>
      <c r="AW280" s="13" t="s">
        <v>34</v>
      </c>
      <c r="AX280" s="13" t="s">
        <v>73</v>
      </c>
      <c r="AY280" s="204" t="s">
        <v>170</v>
      </c>
    </row>
    <row r="281" spans="1:65" s="13" customFormat="1" ht="11.25">
      <c r="B281" s="193"/>
      <c r="C281" s="194"/>
      <c r="D281" s="195" t="s">
        <v>180</v>
      </c>
      <c r="E281" s="196" t="s">
        <v>19</v>
      </c>
      <c r="F281" s="197" t="s">
        <v>520</v>
      </c>
      <c r="G281" s="194"/>
      <c r="H281" s="198">
        <v>1</v>
      </c>
      <c r="I281" s="199"/>
      <c r="J281" s="194"/>
      <c r="K281" s="194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180</v>
      </c>
      <c r="AU281" s="204" t="s">
        <v>82</v>
      </c>
      <c r="AV281" s="13" t="s">
        <v>82</v>
      </c>
      <c r="AW281" s="13" t="s">
        <v>34</v>
      </c>
      <c r="AX281" s="13" t="s">
        <v>73</v>
      </c>
      <c r="AY281" s="204" t="s">
        <v>170</v>
      </c>
    </row>
    <row r="282" spans="1:65" s="13" customFormat="1" ht="11.25">
      <c r="B282" s="193"/>
      <c r="C282" s="194"/>
      <c r="D282" s="195" t="s">
        <v>180</v>
      </c>
      <c r="E282" s="196" t="s">
        <v>19</v>
      </c>
      <c r="F282" s="197" t="s">
        <v>521</v>
      </c>
      <c r="G282" s="194"/>
      <c r="H282" s="198">
        <v>1</v>
      </c>
      <c r="I282" s="199"/>
      <c r="J282" s="194"/>
      <c r="K282" s="194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180</v>
      </c>
      <c r="AU282" s="204" t="s">
        <v>82</v>
      </c>
      <c r="AV282" s="13" t="s">
        <v>82</v>
      </c>
      <c r="AW282" s="13" t="s">
        <v>34</v>
      </c>
      <c r="AX282" s="13" t="s">
        <v>73</v>
      </c>
      <c r="AY282" s="204" t="s">
        <v>170</v>
      </c>
    </row>
    <row r="283" spans="1:65" s="13" customFormat="1" ht="11.25">
      <c r="B283" s="193"/>
      <c r="C283" s="194"/>
      <c r="D283" s="195" t="s">
        <v>180</v>
      </c>
      <c r="E283" s="196" t="s">
        <v>19</v>
      </c>
      <c r="F283" s="197" t="s">
        <v>522</v>
      </c>
      <c r="G283" s="194"/>
      <c r="H283" s="198">
        <v>1</v>
      </c>
      <c r="I283" s="199"/>
      <c r="J283" s="194"/>
      <c r="K283" s="194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180</v>
      </c>
      <c r="AU283" s="204" t="s">
        <v>82</v>
      </c>
      <c r="AV283" s="13" t="s">
        <v>82</v>
      </c>
      <c r="AW283" s="13" t="s">
        <v>34</v>
      </c>
      <c r="AX283" s="13" t="s">
        <v>73</v>
      </c>
      <c r="AY283" s="204" t="s">
        <v>170</v>
      </c>
    </row>
    <row r="284" spans="1:65" s="14" customFormat="1" ht="11.25">
      <c r="B284" s="205"/>
      <c r="C284" s="206"/>
      <c r="D284" s="195" t="s">
        <v>180</v>
      </c>
      <c r="E284" s="207" t="s">
        <v>19</v>
      </c>
      <c r="F284" s="208" t="s">
        <v>182</v>
      </c>
      <c r="G284" s="206"/>
      <c r="H284" s="209">
        <v>7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180</v>
      </c>
      <c r="AU284" s="215" t="s">
        <v>82</v>
      </c>
      <c r="AV284" s="14" t="s">
        <v>178</v>
      </c>
      <c r="AW284" s="14" t="s">
        <v>34</v>
      </c>
      <c r="AX284" s="14" t="s">
        <v>80</v>
      </c>
      <c r="AY284" s="215" t="s">
        <v>170</v>
      </c>
    </row>
    <row r="285" spans="1:65" s="2" customFormat="1" ht="16.5" customHeight="1">
      <c r="A285" s="36"/>
      <c r="B285" s="37"/>
      <c r="C285" s="180" t="s">
        <v>523</v>
      </c>
      <c r="D285" s="180" t="s">
        <v>173</v>
      </c>
      <c r="E285" s="181" t="s">
        <v>524</v>
      </c>
      <c r="F285" s="182" t="s">
        <v>525</v>
      </c>
      <c r="G285" s="183" t="s">
        <v>176</v>
      </c>
      <c r="H285" s="184">
        <v>3</v>
      </c>
      <c r="I285" s="185"/>
      <c r="J285" s="186">
        <f>ROUND(I285*H285,2)</f>
        <v>0</v>
      </c>
      <c r="K285" s="182" t="s">
        <v>177</v>
      </c>
      <c r="L285" s="41"/>
      <c r="M285" s="187" t="s">
        <v>19</v>
      </c>
      <c r="N285" s="188" t="s">
        <v>44</v>
      </c>
      <c r="O285" s="66"/>
      <c r="P285" s="189">
        <f>O285*H285</f>
        <v>0</v>
      </c>
      <c r="Q285" s="189">
        <v>5.6999999999999998E-4</v>
      </c>
      <c r="R285" s="189">
        <f>Q285*H285</f>
        <v>1.7099999999999999E-3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261</v>
      </c>
      <c r="AT285" s="191" t="s">
        <v>173</v>
      </c>
      <c r="AU285" s="191" t="s">
        <v>82</v>
      </c>
      <c r="AY285" s="19" t="s">
        <v>170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261</v>
      </c>
      <c r="BM285" s="191" t="s">
        <v>526</v>
      </c>
    </row>
    <row r="286" spans="1:65" s="13" customFormat="1" ht="11.25">
      <c r="B286" s="193"/>
      <c r="C286" s="194"/>
      <c r="D286" s="195" t="s">
        <v>180</v>
      </c>
      <c r="E286" s="196" t="s">
        <v>19</v>
      </c>
      <c r="F286" s="197" t="s">
        <v>527</v>
      </c>
      <c r="G286" s="194"/>
      <c r="H286" s="198">
        <v>3</v>
      </c>
      <c r="I286" s="199"/>
      <c r="J286" s="194"/>
      <c r="K286" s="194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180</v>
      </c>
      <c r="AU286" s="204" t="s">
        <v>82</v>
      </c>
      <c r="AV286" s="13" t="s">
        <v>82</v>
      </c>
      <c r="AW286" s="13" t="s">
        <v>34</v>
      </c>
      <c r="AX286" s="13" t="s">
        <v>80</v>
      </c>
      <c r="AY286" s="204" t="s">
        <v>170</v>
      </c>
    </row>
    <row r="287" spans="1:65" s="2" customFormat="1" ht="16.5" customHeight="1">
      <c r="A287" s="36"/>
      <c r="B287" s="37"/>
      <c r="C287" s="216" t="s">
        <v>528</v>
      </c>
      <c r="D287" s="216" t="s">
        <v>192</v>
      </c>
      <c r="E287" s="217" t="s">
        <v>529</v>
      </c>
      <c r="F287" s="218" t="s">
        <v>530</v>
      </c>
      <c r="G287" s="219" t="s">
        <v>176</v>
      </c>
      <c r="H287" s="220">
        <v>3</v>
      </c>
      <c r="I287" s="221"/>
      <c r="J287" s="222">
        <f>ROUND(I287*H287,2)</f>
        <v>0</v>
      </c>
      <c r="K287" s="218" t="s">
        <v>19</v>
      </c>
      <c r="L287" s="223"/>
      <c r="M287" s="224" t="s">
        <v>19</v>
      </c>
      <c r="N287" s="225" t="s">
        <v>44</v>
      </c>
      <c r="O287" s="66"/>
      <c r="P287" s="189">
        <f>O287*H287</f>
        <v>0</v>
      </c>
      <c r="Q287" s="189">
        <v>2.5999999999999999E-3</v>
      </c>
      <c r="R287" s="189">
        <f>Q287*H287</f>
        <v>7.7999999999999996E-3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346</v>
      </c>
      <c r="AT287" s="191" t="s">
        <v>192</v>
      </c>
      <c r="AU287" s="191" t="s">
        <v>82</v>
      </c>
      <c r="AY287" s="19" t="s">
        <v>170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261</v>
      </c>
      <c r="BM287" s="191" t="s">
        <v>531</v>
      </c>
    </row>
    <row r="288" spans="1:65" s="2" customFormat="1" ht="19.5">
      <c r="A288" s="36"/>
      <c r="B288" s="37"/>
      <c r="C288" s="38"/>
      <c r="D288" s="195" t="s">
        <v>363</v>
      </c>
      <c r="E288" s="38"/>
      <c r="F288" s="236" t="s">
        <v>382</v>
      </c>
      <c r="G288" s="38"/>
      <c r="H288" s="38"/>
      <c r="I288" s="237"/>
      <c r="J288" s="38"/>
      <c r="K288" s="38"/>
      <c r="L288" s="41"/>
      <c r="M288" s="238"/>
      <c r="N288" s="239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363</v>
      </c>
      <c r="AU288" s="19" t="s">
        <v>82</v>
      </c>
    </row>
    <row r="289" spans="1:65" s="12" customFormat="1" ht="22.9" customHeight="1">
      <c r="B289" s="164"/>
      <c r="C289" s="165"/>
      <c r="D289" s="166" t="s">
        <v>72</v>
      </c>
      <c r="E289" s="178" t="s">
        <v>532</v>
      </c>
      <c r="F289" s="178" t="s">
        <v>533</v>
      </c>
      <c r="G289" s="165"/>
      <c r="H289" s="165"/>
      <c r="I289" s="168"/>
      <c r="J289" s="179">
        <f>BK289</f>
        <v>0</v>
      </c>
      <c r="K289" s="165"/>
      <c r="L289" s="170"/>
      <c r="M289" s="171"/>
      <c r="N289" s="172"/>
      <c r="O289" s="172"/>
      <c r="P289" s="173">
        <f>SUM(P290:P293)</f>
        <v>0</v>
      </c>
      <c r="Q289" s="172"/>
      <c r="R289" s="173">
        <f>SUM(R290:R293)</f>
        <v>0</v>
      </c>
      <c r="S289" s="172"/>
      <c r="T289" s="174">
        <f>SUM(T290:T293)</f>
        <v>0.34839999999999999</v>
      </c>
      <c r="AR289" s="175" t="s">
        <v>82</v>
      </c>
      <c r="AT289" s="176" t="s">
        <v>72</v>
      </c>
      <c r="AU289" s="176" t="s">
        <v>80</v>
      </c>
      <c r="AY289" s="175" t="s">
        <v>170</v>
      </c>
      <c r="BK289" s="177">
        <f>SUM(BK290:BK293)</f>
        <v>0</v>
      </c>
    </row>
    <row r="290" spans="1:65" s="2" customFormat="1" ht="16.5" customHeight="1">
      <c r="A290" s="36"/>
      <c r="B290" s="37"/>
      <c r="C290" s="180" t="s">
        <v>534</v>
      </c>
      <c r="D290" s="180" t="s">
        <v>173</v>
      </c>
      <c r="E290" s="181" t="s">
        <v>535</v>
      </c>
      <c r="F290" s="182" t="s">
        <v>536</v>
      </c>
      <c r="G290" s="183" t="s">
        <v>310</v>
      </c>
      <c r="H290" s="184">
        <v>52</v>
      </c>
      <c r="I290" s="185"/>
      <c r="J290" s="186">
        <f>ROUND(I290*H290,2)</f>
        <v>0</v>
      </c>
      <c r="K290" s="182" t="s">
        <v>19</v>
      </c>
      <c r="L290" s="41"/>
      <c r="M290" s="187" t="s">
        <v>19</v>
      </c>
      <c r="N290" s="188" t="s">
        <v>44</v>
      </c>
      <c r="O290" s="66"/>
      <c r="P290" s="189">
        <f>O290*H290</f>
        <v>0</v>
      </c>
      <c r="Q290" s="189">
        <v>0</v>
      </c>
      <c r="R290" s="189">
        <f>Q290*H290</f>
        <v>0</v>
      </c>
      <c r="S290" s="189">
        <v>6.7000000000000002E-3</v>
      </c>
      <c r="T290" s="190">
        <f>S290*H290</f>
        <v>0.34839999999999999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261</v>
      </c>
      <c r="AT290" s="191" t="s">
        <v>173</v>
      </c>
      <c r="AU290" s="191" t="s">
        <v>82</v>
      </c>
      <c r="AY290" s="19" t="s">
        <v>170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80</v>
      </c>
      <c r="BK290" s="192">
        <f>ROUND(I290*H290,2)</f>
        <v>0</v>
      </c>
      <c r="BL290" s="19" t="s">
        <v>261</v>
      </c>
      <c r="BM290" s="191" t="s">
        <v>537</v>
      </c>
    </row>
    <row r="291" spans="1:65" s="13" customFormat="1" ht="11.25">
      <c r="B291" s="193"/>
      <c r="C291" s="194"/>
      <c r="D291" s="195" t="s">
        <v>180</v>
      </c>
      <c r="E291" s="196" t="s">
        <v>19</v>
      </c>
      <c r="F291" s="197" t="s">
        <v>538</v>
      </c>
      <c r="G291" s="194"/>
      <c r="H291" s="198">
        <v>28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180</v>
      </c>
      <c r="AU291" s="204" t="s">
        <v>82</v>
      </c>
      <c r="AV291" s="13" t="s">
        <v>82</v>
      </c>
      <c r="AW291" s="13" t="s">
        <v>34</v>
      </c>
      <c r="AX291" s="13" t="s">
        <v>73</v>
      </c>
      <c r="AY291" s="204" t="s">
        <v>170</v>
      </c>
    </row>
    <row r="292" spans="1:65" s="13" customFormat="1" ht="11.25">
      <c r="B292" s="193"/>
      <c r="C292" s="194"/>
      <c r="D292" s="195" t="s">
        <v>180</v>
      </c>
      <c r="E292" s="196" t="s">
        <v>19</v>
      </c>
      <c r="F292" s="197" t="s">
        <v>539</v>
      </c>
      <c r="G292" s="194"/>
      <c r="H292" s="198">
        <v>24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180</v>
      </c>
      <c r="AU292" s="204" t="s">
        <v>82</v>
      </c>
      <c r="AV292" s="13" t="s">
        <v>82</v>
      </c>
      <c r="AW292" s="13" t="s">
        <v>34</v>
      </c>
      <c r="AX292" s="13" t="s">
        <v>73</v>
      </c>
      <c r="AY292" s="204" t="s">
        <v>170</v>
      </c>
    </row>
    <row r="293" spans="1:65" s="14" customFormat="1" ht="11.25">
      <c r="B293" s="205"/>
      <c r="C293" s="206"/>
      <c r="D293" s="195" t="s">
        <v>180</v>
      </c>
      <c r="E293" s="207" t="s">
        <v>19</v>
      </c>
      <c r="F293" s="208" t="s">
        <v>182</v>
      </c>
      <c r="G293" s="206"/>
      <c r="H293" s="209">
        <v>52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180</v>
      </c>
      <c r="AU293" s="215" t="s">
        <v>82</v>
      </c>
      <c r="AV293" s="14" t="s">
        <v>178</v>
      </c>
      <c r="AW293" s="14" t="s">
        <v>34</v>
      </c>
      <c r="AX293" s="14" t="s">
        <v>80</v>
      </c>
      <c r="AY293" s="215" t="s">
        <v>170</v>
      </c>
    </row>
    <row r="294" spans="1:65" s="12" customFormat="1" ht="22.9" customHeight="1">
      <c r="B294" s="164"/>
      <c r="C294" s="165"/>
      <c r="D294" s="166" t="s">
        <v>72</v>
      </c>
      <c r="E294" s="178" t="s">
        <v>540</v>
      </c>
      <c r="F294" s="178" t="s">
        <v>541</v>
      </c>
      <c r="G294" s="165"/>
      <c r="H294" s="165"/>
      <c r="I294" s="168"/>
      <c r="J294" s="179">
        <f>BK294</f>
        <v>0</v>
      </c>
      <c r="K294" s="165"/>
      <c r="L294" s="170"/>
      <c r="M294" s="171"/>
      <c r="N294" s="172"/>
      <c r="O294" s="172"/>
      <c r="P294" s="173">
        <f>SUM(P295:P306)</f>
        <v>0</v>
      </c>
      <c r="Q294" s="172"/>
      <c r="R294" s="173">
        <f>SUM(R295:R306)</f>
        <v>3.832E-2</v>
      </c>
      <c r="S294" s="172"/>
      <c r="T294" s="174">
        <f>SUM(T295:T306)</f>
        <v>0.11061</v>
      </c>
      <c r="AR294" s="175" t="s">
        <v>82</v>
      </c>
      <c r="AT294" s="176" t="s">
        <v>72</v>
      </c>
      <c r="AU294" s="176" t="s">
        <v>80</v>
      </c>
      <c r="AY294" s="175" t="s">
        <v>170</v>
      </c>
      <c r="BK294" s="177">
        <f>SUM(BK295:BK306)</f>
        <v>0</v>
      </c>
    </row>
    <row r="295" spans="1:65" s="2" customFormat="1" ht="16.5" customHeight="1">
      <c r="A295" s="36"/>
      <c r="B295" s="37"/>
      <c r="C295" s="180" t="s">
        <v>542</v>
      </c>
      <c r="D295" s="180" t="s">
        <v>173</v>
      </c>
      <c r="E295" s="181" t="s">
        <v>543</v>
      </c>
      <c r="F295" s="182" t="s">
        <v>544</v>
      </c>
      <c r="G295" s="183" t="s">
        <v>545</v>
      </c>
      <c r="H295" s="184">
        <v>1</v>
      </c>
      <c r="I295" s="185"/>
      <c r="J295" s="186">
        <f t="shared" ref="J295:J306" si="0">ROUND(I295*H295,2)</f>
        <v>0</v>
      </c>
      <c r="K295" s="182" t="s">
        <v>177</v>
      </c>
      <c r="L295" s="41"/>
      <c r="M295" s="187" t="s">
        <v>19</v>
      </c>
      <c r="N295" s="188" t="s">
        <v>44</v>
      </c>
      <c r="O295" s="66"/>
      <c r="P295" s="189">
        <f t="shared" ref="P295:P306" si="1">O295*H295</f>
        <v>0</v>
      </c>
      <c r="Q295" s="189">
        <v>0</v>
      </c>
      <c r="R295" s="189">
        <f t="shared" ref="R295:R306" si="2">Q295*H295</f>
        <v>0</v>
      </c>
      <c r="S295" s="189">
        <v>1.933E-2</v>
      </c>
      <c r="T295" s="190">
        <f t="shared" ref="T295:T306" si="3">S295*H295</f>
        <v>1.933E-2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261</v>
      </c>
      <c r="AT295" s="191" t="s">
        <v>173</v>
      </c>
      <c r="AU295" s="191" t="s">
        <v>82</v>
      </c>
      <c r="AY295" s="19" t="s">
        <v>170</v>
      </c>
      <c r="BE295" s="192">
        <f t="shared" ref="BE295:BE306" si="4">IF(N295="základní",J295,0)</f>
        <v>0</v>
      </c>
      <c r="BF295" s="192">
        <f t="shared" ref="BF295:BF306" si="5">IF(N295="snížená",J295,0)</f>
        <v>0</v>
      </c>
      <c r="BG295" s="192">
        <f t="shared" ref="BG295:BG306" si="6">IF(N295="zákl. přenesená",J295,0)</f>
        <v>0</v>
      </c>
      <c r="BH295" s="192">
        <f t="shared" ref="BH295:BH306" si="7">IF(N295="sníž. přenesená",J295,0)</f>
        <v>0</v>
      </c>
      <c r="BI295" s="192">
        <f t="shared" ref="BI295:BI306" si="8">IF(N295="nulová",J295,0)</f>
        <v>0</v>
      </c>
      <c r="BJ295" s="19" t="s">
        <v>80</v>
      </c>
      <c r="BK295" s="192">
        <f t="shared" ref="BK295:BK306" si="9">ROUND(I295*H295,2)</f>
        <v>0</v>
      </c>
      <c r="BL295" s="19" t="s">
        <v>261</v>
      </c>
      <c r="BM295" s="191" t="s">
        <v>546</v>
      </c>
    </row>
    <row r="296" spans="1:65" s="2" customFormat="1" ht="16.5" customHeight="1">
      <c r="A296" s="36"/>
      <c r="B296" s="37"/>
      <c r="C296" s="180" t="s">
        <v>547</v>
      </c>
      <c r="D296" s="180" t="s">
        <v>173</v>
      </c>
      <c r="E296" s="181" t="s">
        <v>548</v>
      </c>
      <c r="F296" s="182" t="s">
        <v>549</v>
      </c>
      <c r="G296" s="183" t="s">
        <v>545</v>
      </c>
      <c r="H296" s="184">
        <v>3</v>
      </c>
      <c r="I296" s="185"/>
      <c r="J296" s="186">
        <f t="shared" si="0"/>
        <v>0</v>
      </c>
      <c r="K296" s="182" t="s">
        <v>177</v>
      </c>
      <c r="L296" s="41"/>
      <c r="M296" s="187" t="s">
        <v>19</v>
      </c>
      <c r="N296" s="188" t="s">
        <v>44</v>
      </c>
      <c r="O296" s="66"/>
      <c r="P296" s="189">
        <f t="shared" si="1"/>
        <v>0</v>
      </c>
      <c r="Q296" s="189">
        <v>0</v>
      </c>
      <c r="R296" s="189">
        <f t="shared" si="2"/>
        <v>0</v>
      </c>
      <c r="S296" s="189">
        <v>1.9460000000000002E-2</v>
      </c>
      <c r="T296" s="190">
        <f t="shared" si="3"/>
        <v>5.8380000000000001E-2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261</v>
      </c>
      <c r="AT296" s="191" t="s">
        <v>173</v>
      </c>
      <c r="AU296" s="191" t="s">
        <v>82</v>
      </c>
      <c r="AY296" s="19" t="s">
        <v>170</v>
      </c>
      <c r="BE296" s="192">
        <f t="shared" si="4"/>
        <v>0</v>
      </c>
      <c r="BF296" s="192">
        <f t="shared" si="5"/>
        <v>0</v>
      </c>
      <c r="BG296" s="192">
        <f t="shared" si="6"/>
        <v>0</v>
      </c>
      <c r="BH296" s="192">
        <f t="shared" si="7"/>
        <v>0</v>
      </c>
      <c r="BI296" s="192">
        <f t="shared" si="8"/>
        <v>0</v>
      </c>
      <c r="BJ296" s="19" t="s">
        <v>80</v>
      </c>
      <c r="BK296" s="192">
        <f t="shared" si="9"/>
        <v>0</v>
      </c>
      <c r="BL296" s="19" t="s">
        <v>261</v>
      </c>
      <c r="BM296" s="191" t="s">
        <v>550</v>
      </c>
    </row>
    <row r="297" spans="1:65" s="2" customFormat="1" ht="16.5" customHeight="1">
      <c r="A297" s="36"/>
      <c r="B297" s="37"/>
      <c r="C297" s="180" t="s">
        <v>551</v>
      </c>
      <c r="D297" s="180" t="s">
        <v>173</v>
      </c>
      <c r="E297" s="181" t="s">
        <v>552</v>
      </c>
      <c r="F297" s="182" t="s">
        <v>553</v>
      </c>
      <c r="G297" s="183" t="s">
        <v>545</v>
      </c>
      <c r="H297" s="184">
        <v>1</v>
      </c>
      <c r="I297" s="185"/>
      <c r="J297" s="186">
        <f t="shared" si="0"/>
        <v>0</v>
      </c>
      <c r="K297" s="182" t="s">
        <v>177</v>
      </c>
      <c r="L297" s="41"/>
      <c r="M297" s="187" t="s">
        <v>19</v>
      </c>
      <c r="N297" s="188" t="s">
        <v>44</v>
      </c>
      <c r="O297" s="66"/>
      <c r="P297" s="189">
        <f t="shared" si="1"/>
        <v>0</v>
      </c>
      <c r="Q297" s="189">
        <v>1.73E-3</v>
      </c>
      <c r="R297" s="189">
        <f t="shared" si="2"/>
        <v>1.73E-3</v>
      </c>
      <c r="S297" s="189">
        <v>0</v>
      </c>
      <c r="T297" s="190">
        <f t="shared" si="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261</v>
      </c>
      <c r="AT297" s="191" t="s">
        <v>173</v>
      </c>
      <c r="AU297" s="191" t="s">
        <v>82</v>
      </c>
      <c r="AY297" s="19" t="s">
        <v>170</v>
      </c>
      <c r="BE297" s="192">
        <f t="shared" si="4"/>
        <v>0</v>
      </c>
      <c r="BF297" s="192">
        <f t="shared" si="5"/>
        <v>0</v>
      </c>
      <c r="BG297" s="192">
        <f t="shared" si="6"/>
        <v>0</v>
      </c>
      <c r="BH297" s="192">
        <f t="shared" si="7"/>
        <v>0</v>
      </c>
      <c r="BI297" s="192">
        <f t="shared" si="8"/>
        <v>0</v>
      </c>
      <c r="BJ297" s="19" t="s">
        <v>80</v>
      </c>
      <c r="BK297" s="192">
        <f t="shared" si="9"/>
        <v>0</v>
      </c>
      <c r="BL297" s="19" t="s">
        <v>261</v>
      </c>
      <c r="BM297" s="191" t="s">
        <v>554</v>
      </c>
    </row>
    <row r="298" spans="1:65" s="2" customFormat="1" ht="16.5" customHeight="1">
      <c r="A298" s="36"/>
      <c r="B298" s="37"/>
      <c r="C298" s="180" t="s">
        <v>555</v>
      </c>
      <c r="D298" s="180" t="s">
        <v>173</v>
      </c>
      <c r="E298" s="181" t="s">
        <v>556</v>
      </c>
      <c r="F298" s="182" t="s">
        <v>557</v>
      </c>
      <c r="G298" s="183" t="s">
        <v>545</v>
      </c>
      <c r="H298" s="184">
        <v>1</v>
      </c>
      <c r="I298" s="185"/>
      <c r="J298" s="186">
        <f t="shared" si="0"/>
        <v>0</v>
      </c>
      <c r="K298" s="182" t="s">
        <v>177</v>
      </c>
      <c r="L298" s="41"/>
      <c r="M298" s="187" t="s">
        <v>19</v>
      </c>
      <c r="N298" s="188" t="s">
        <v>44</v>
      </c>
      <c r="O298" s="66"/>
      <c r="P298" s="189">
        <f t="shared" si="1"/>
        <v>0</v>
      </c>
      <c r="Q298" s="189">
        <v>0</v>
      </c>
      <c r="R298" s="189">
        <f t="shared" si="2"/>
        <v>0</v>
      </c>
      <c r="S298" s="189">
        <v>3.2899999999999999E-2</v>
      </c>
      <c r="T298" s="190">
        <f t="shared" si="3"/>
        <v>3.2899999999999999E-2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261</v>
      </c>
      <c r="AT298" s="191" t="s">
        <v>173</v>
      </c>
      <c r="AU298" s="191" t="s">
        <v>82</v>
      </c>
      <c r="AY298" s="19" t="s">
        <v>170</v>
      </c>
      <c r="BE298" s="192">
        <f t="shared" si="4"/>
        <v>0</v>
      </c>
      <c r="BF298" s="192">
        <f t="shared" si="5"/>
        <v>0</v>
      </c>
      <c r="BG298" s="192">
        <f t="shared" si="6"/>
        <v>0</v>
      </c>
      <c r="BH298" s="192">
        <f t="shared" si="7"/>
        <v>0</v>
      </c>
      <c r="BI298" s="192">
        <f t="shared" si="8"/>
        <v>0</v>
      </c>
      <c r="BJ298" s="19" t="s">
        <v>80</v>
      </c>
      <c r="BK298" s="192">
        <f t="shared" si="9"/>
        <v>0</v>
      </c>
      <c r="BL298" s="19" t="s">
        <v>261</v>
      </c>
      <c r="BM298" s="191" t="s">
        <v>558</v>
      </c>
    </row>
    <row r="299" spans="1:65" s="2" customFormat="1" ht="16.5" customHeight="1">
      <c r="A299" s="36"/>
      <c r="B299" s="37"/>
      <c r="C299" s="180" t="s">
        <v>559</v>
      </c>
      <c r="D299" s="180" t="s">
        <v>173</v>
      </c>
      <c r="E299" s="181" t="s">
        <v>560</v>
      </c>
      <c r="F299" s="182" t="s">
        <v>561</v>
      </c>
      <c r="G299" s="183" t="s">
        <v>545</v>
      </c>
      <c r="H299" s="184">
        <v>1</v>
      </c>
      <c r="I299" s="185"/>
      <c r="J299" s="186">
        <f t="shared" si="0"/>
        <v>0</v>
      </c>
      <c r="K299" s="182" t="s">
        <v>19</v>
      </c>
      <c r="L299" s="41"/>
      <c r="M299" s="187" t="s">
        <v>19</v>
      </c>
      <c r="N299" s="188" t="s">
        <v>44</v>
      </c>
      <c r="O299" s="66"/>
      <c r="P299" s="189">
        <f t="shared" si="1"/>
        <v>0</v>
      </c>
      <c r="Q299" s="189">
        <v>3.347E-2</v>
      </c>
      <c r="R299" s="189">
        <f t="shared" si="2"/>
        <v>3.347E-2</v>
      </c>
      <c r="S299" s="189">
        <v>0</v>
      </c>
      <c r="T299" s="190">
        <f t="shared" si="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261</v>
      </c>
      <c r="AT299" s="191" t="s">
        <v>173</v>
      </c>
      <c r="AU299" s="191" t="s">
        <v>82</v>
      </c>
      <c r="AY299" s="19" t="s">
        <v>170</v>
      </c>
      <c r="BE299" s="192">
        <f t="shared" si="4"/>
        <v>0</v>
      </c>
      <c r="BF299" s="192">
        <f t="shared" si="5"/>
        <v>0</v>
      </c>
      <c r="BG299" s="192">
        <f t="shared" si="6"/>
        <v>0</v>
      </c>
      <c r="BH299" s="192">
        <f t="shared" si="7"/>
        <v>0</v>
      </c>
      <c r="BI299" s="192">
        <f t="shared" si="8"/>
        <v>0</v>
      </c>
      <c r="BJ299" s="19" t="s">
        <v>80</v>
      </c>
      <c r="BK299" s="192">
        <f t="shared" si="9"/>
        <v>0</v>
      </c>
      <c r="BL299" s="19" t="s">
        <v>261</v>
      </c>
      <c r="BM299" s="191" t="s">
        <v>562</v>
      </c>
    </row>
    <row r="300" spans="1:65" s="2" customFormat="1" ht="16.5" customHeight="1">
      <c r="A300" s="36"/>
      <c r="B300" s="37"/>
      <c r="C300" s="180" t="s">
        <v>563</v>
      </c>
      <c r="D300" s="180" t="s">
        <v>173</v>
      </c>
      <c r="E300" s="181" t="s">
        <v>564</v>
      </c>
      <c r="F300" s="182" t="s">
        <v>565</v>
      </c>
      <c r="G300" s="183" t="s">
        <v>545</v>
      </c>
      <c r="H300" s="184">
        <v>1</v>
      </c>
      <c r="I300" s="185"/>
      <c r="J300" s="186">
        <f t="shared" si="0"/>
        <v>0</v>
      </c>
      <c r="K300" s="182" t="s">
        <v>19</v>
      </c>
      <c r="L300" s="41"/>
      <c r="M300" s="187" t="s">
        <v>19</v>
      </c>
      <c r="N300" s="188" t="s">
        <v>44</v>
      </c>
      <c r="O300" s="66"/>
      <c r="P300" s="189">
        <f t="shared" si="1"/>
        <v>0</v>
      </c>
      <c r="Q300" s="189">
        <v>5.1999999999999995E-4</v>
      </c>
      <c r="R300" s="189">
        <f t="shared" si="2"/>
        <v>5.1999999999999995E-4</v>
      </c>
      <c r="S300" s="189">
        <v>0</v>
      </c>
      <c r="T300" s="190">
        <f t="shared" si="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1" t="s">
        <v>261</v>
      </c>
      <c r="AT300" s="191" t="s">
        <v>173</v>
      </c>
      <c r="AU300" s="191" t="s">
        <v>82</v>
      </c>
      <c r="AY300" s="19" t="s">
        <v>170</v>
      </c>
      <c r="BE300" s="192">
        <f t="shared" si="4"/>
        <v>0</v>
      </c>
      <c r="BF300" s="192">
        <f t="shared" si="5"/>
        <v>0</v>
      </c>
      <c r="BG300" s="192">
        <f t="shared" si="6"/>
        <v>0</v>
      </c>
      <c r="BH300" s="192">
        <f t="shared" si="7"/>
        <v>0</v>
      </c>
      <c r="BI300" s="192">
        <f t="shared" si="8"/>
        <v>0</v>
      </c>
      <c r="BJ300" s="19" t="s">
        <v>80</v>
      </c>
      <c r="BK300" s="192">
        <f t="shared" si="9"/>
        <v>0</v>
      </c>
      <c r="BL300" s="19" t="s">
        <v>261</v>
      </c>
      <c r="BM300" s="191" t="s">
        <v>566</v>
      </c>
    </row>
    <row r="301" spans="1:65" s="2" customFormat="1" ht="16.5" customHeight="1">
      <c r="A301" s="36"/>
      <c r="B301" s="37"/>
      <c r="C301" s="180" t="s">
        <v>567</v>
      </c>
      <c r="D301" s="180" t="s">
        <v>173</v>
      </c>
      <c r="E301" s="181" t="s">
        <v>568</v>
      </c>
      <c r="F301" s="182" t="s">
        <v>569</v>
      </c>
      <c r="G301" s="183" t="s">
        <v>545</v>
      </c>
      <c r="H301" s="184">
        <v>1</v>
      </c>
      <c r="I301" s="185"/>
      <c r="J301" s="186">
        <f t="shared" si="0"/>
        <v>0</v>
      </c>
      <c r="K301" s="182" t="s">
        <v>19</v>
      </c>
      <c r="L301" s="41"/>
      <c r="M301" s="187" t="s">
        <v>19</v>
      </c>
      <c r="N301" s="188" t="s">
        <v>44</v>
      </c>
      <c r="O301" s="66"/>
      <c r="P301" s="189">
        <f t="shared" si="1"/>
        <v>0</v>
      </c>
      <c r="Q301" s="189">
        <v>5.1999999999999995E-4</v>
      </c>
      <c r="R301" s="189">
        <f t="shared" si="2"/>
        <v>5.1999999999999995E-4</v>
      </c>
      <c r="S301" s="189">
        <v>0</v>
      </c>
      <c r="T301" s="190">
        <f t="shared" si="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261</v>
      </c>
      <c r="AT301" s="191" t="s">
        <v>173</v>
      </c>
      <c r="AU301" s="191" t="s">
        <v>82</v>
      </c>
      <c r="AY301" s="19" t="s">
        <v>170</v>
      </c>
      <c r="BE301" s="192">
        <f t="shared" si="4"/>
        <v>0</v>
      </c>
      <c r="BF301" s="192">
        <f t="shared" si="5"/>
        <v>0</v>
      </c>
      <c r="BG301" s="192">
        <f t="shared" si="6"/>
        <v>0</v>
      </c>
      <c r="BH301" s="192">
        <f t="shared" si="7"/>
        <v>0</v>
      </c>
      <c r="BI301" s="192">
        <f t="shared" si="8"/>
        <v>0</v>
      </c>
      <c r="BJ301" s="19" t="s">
        <v>80</v>
      </c>
      <c r="BK301" s="192">
        <f t="shared" si="9"/>
        <v>0</v>
      </c>
      <c r="BL301" s="19" t="s">
        <v>261</v>
      </c>
      <c r="BM301" s="191" t="s">
        <v>570</v>
      </c>
    </row>
    <row r="302" spans="1:65" s="2" customFormat="1" ht="16.5" customHeight="1">
      <c r="A302" s="36"/>
      <c r="B302" s="37"/>
      <c r="C302" s="180" t="s">
        <v>571</v>
      </c>
      <c r="D302" s="180" t="s">
        <v>173</v>
      </c>
      <c r="E302" s="181" t="s">
        <v>572</v>
      </c>
      <c r="F302" s="182" t="s">
        <v>573</v>
      </c>
      <c r="G302" s="183" t="s">
        <v>545</v>
      </c>
      <c r="H302" s="184">
        <v>1</v>
      </c>
      <c r="I302" s="185"/>
      <c r="J302" s="186">
        <f t="shared" si="0"/>
        <v>0</v>
      </c>
      <c r="K302" s="182" t="s">
        <v>19</v>
      </c>
      <c r="L302" s="41"/>
      <c r="M302" s="187" t="s">
        <v>19</v>
      </c>
      <c r="N302" s="188" t="s">
        <v>44</v>
      </c>
      <c r="O302" s="66"/>
      <c r="P302" s="189">
        <f t="shared" si="1"/>
        <v>0</v>
      </c>
      <c r="Q302" s="189">
        <v>5.1999999999999995E-4</v>
      </c>
      <c r="R302" s="189">
        <f t="shared" si="2"/>
        <v>5.1999999999999995E-4</v>
      </c>
      <c r="S302" s="189">
        <v>0</v>
      </c>
      <c r="T302" s="190">
        <f t="shared" si="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261</v>
      </c>
      <c r="AT302" s="191" t="s">
        <v>173</v>
      </c>
      <c r="AU302" s="191" t="s">
        <v>82</v>
      </c>
      <c r="AY302" s="19" t="s">
        <v>170</v>
      </c>
      <c r="BE302" s="192">
        <f t="shared" si="4"/>
        <v>0</v>
      </c>
      <c r="BF302" s="192">
        <f t="shared" si="5"/>
        <v>0</v>
      </c>
      <c r="BG302" s="192">
        <f t="shared" si="6"/>
        <v>0</v>
      </c>
      <c r="BH302" s="192">
        <f t="shared" si="7"/>
        <v>0</v>
      </c>
      <c r="BI302" s="192">
        <f t="shared" si="8"/>
        <v>0</v>
      </c>
      <c r="BJ302" s="19" t="s">
        <v>80</v>
      </c>
      <c r="BK302" s="192">
        <f t="shared" si="9"/>
        <v>0</v>
      </c>
      <c r="BL302" s="19" t="s">
        <v>261</v>
      </c>
      <c r="BM302" s="191" t="s">
        <v>574</v>
      </c>
    </row>
    <row r="303" spans="1:65" s="2" customFormat="1" ht="16.5" customHeight="1">
      <c r="A303" s="36"/>
      <c r="B303" s="37"/>
      <c r="C303" s="180" t="s">
        <v>575</v>
      </c>
      <c r="D303" s="180" t="s">
        <v>173</v>
      </c>
      <c r="E303" s="181" t="s">
        <v>576</v>
      </c>
      <c r="F303" s="182" t="s">
        <v>577</v>
      </c>
      <c r="G303" s="183" t="s">
        <v>545</v>
      </c>
      <c r="H303" s="184">
        <v>1</v>
      </c>
      <c r="I303" s="185"/>
      <c r="J303" s="186">
        <f t="shared" si="0"/>
        <v>0</v>
      </c>
      <c r="K303" s="182" t="s">
        <v>19</v>
      </c>
      <c r="L303" s="41"/>
      <c r="M303" s="187" t="s">
        <v>19</v>
      </c>
      <c r="N303" s="188" t="s">
        <v>44</v>
      </c>
      <c r="O303" s="66"/>
      <c r="P303" s="189">
        <f t="shared" si="1"/>
        <v>0</v>
      </c>
      <c r="Q303" s="189">
        <v>5.1999999999999995E-4</v>
      </c>
      <c r="R303" s="189">
        <f t="shared" si="2"/>
        <v>5.1999999999999995E-4</v>
      </c>
      <c r="S303" s="189">
        <v>0</v>
      </c>
      <c r="T303" s="190">
        <f t="shared" si="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261</v>
      </c>
      <c r="AT303" s="191" t="s">
        <v>173</v>
      </c>
      <c r="AU303" s="191" t="s">
        <v>82</v>
      </c>
      <c r="AY303" s="19" t="s">
        <v>170</v>
      </c>
      <c r="BE303" s="192">
        <f t="shared" si="4"/>
        <v>0</v>
      </c>
      <c r="BF303" s="192">
        <f t="shared" si="5"/>
        <v>0</v>
      </c>
      <c r="BG303" s="192">
        <f t="shared" si="6"/>
        <v>0</v>
      </c>
      <c r="BH303" s="192">
        <f t="shared" si="7"/>
        <v>0</v>
      </c>
      <c r="BI303" s="192">
        <f t="shared" si="8"/>
        <v>0</v>
      </c>
      <c r="BJ303" s="19" t="s">
        <v>80</v>
      </c>
      <c r="BK303" s="192">
        <f t="shared" si="9"/>
        <v>0</v>
      </c>
      <c r="BL303" s="19" t="s">
        <v>261</v>
      </c>
      <c r="BM303" s="191" t="s">
        <v>578</v>
      </c>
    </row>
    <row r="304" spans="1:65" s="2" customFormat="1" ht="16.5" customHeight="1">
      <c r="A304" s="36"/>
      <c r="B304" s="37"/>
      <c r="C304" s="180" t="s">
        <v>579</v>
      </c>
      <c r="D304" s="180" t="s">
        <v>173</v>
      </c>
      <c r="E304" s="181" t="s">
        <v>580</v>
      </c>
      <c r="F304" s="182" t="s">
        <v>581</v>
      </c>
      <c r="G304" s="183" t="s">
        <v>545</v>
      </c>
      <c r="H304" s="184">
        <v>1</v>
      </c>
      <c r="I304" s="185"/>
      <c r="J304" s="186">
        <f t="shared" si="0"/>
        <v>0</v>
      </c>
      <c r="K304" s="182" t="s">
        <v>19</v>
      </c>
      <c r="L304" s="41"/>
      <c r="M304" s="187" t="s">
        <v>19</v>
      </c>
      <c r="N304" s="188" t="s">
        <v>44</v>
      </c>
      <c r="O304" s="66"/>
      <c r="P304" s="189">
        <f t="shared" si="1"/>
        <v>0</v>
      </c>
      <c r="Q304" s="189">
        <v>5.1999999999999995E-4</v>
      </c>
      <c r="R304" s="189">
        <f t="shared" si="2"/>
        <v>5.1999999999999995E-4</v>
      </c>
      <c r="S304" s="189">
        <v>0</v>
      </c>
      <c r="T304" s="190">
        <f t="shared" si="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1" t="s">
        <v>261</v>
      </c>
      <c r="AT304" s="191" t="s">
        <v>173</v>
      </c>
      <c r="AU304" s="191" t="s">
        <v>82</v>
      </c>
      <c r="AY304" s="19" t="s">
        <v>170</v>
      </c>
      <c r="BE304" s="192">
        <f t="shared" si="4"/>
        <v>0</v>
      </c>
      <c r="BF304" s="192">
        <f t="shared" si="5"/>
        <v>0</v>
      </c>
      <c r="BG304" s="192">
        <f t="shared" si="6"/>
        <v>0</v>
      </c>
      <c r="BH304" s="192">
        <f t="shared" si="7"/>
        <v>0</v>
      </c>
      <c r="BI304" s="192">
        <f t="shared" si="8"/>
        <v>0</v>
      </c>
      <c r="BJ304" s="19" t="s">
        <v>80</v>
      </c>
      <c r="BK304" s="192">
        <f t="shared" si="9"/>
        <v>0</v>
      </c>
      <c r="BL304" s="19" t="s">
        <v>261</v>
      </c>
      <c r="BM304" s="191" t="s">
        <v>582</v>
      </c>
    </row>
    <row r="305" spans="1:65" s="2" customFormat="1" ht="16.5" customHeight="1">
      <c r="A305" s="36"/>
      <c r="B305" s="37"/>
      <c r="C305" s="180" t="s">
        <v>583</v>
      </c>
      <c r="D305" s="180" t="s">
        <v>173</v>
      </c>
      <c r="E305" s="181" t="s">
        <v>584</v>
      </c>
      <c r="F305" s="182" t="s">
        <v>585</v>
      </c>
      <c r="G305" s="183" t="s">
        <v>545</v>
      </c>
      <c r="H305" s="184">
        <v>1</v>
      </c>
      <c r="I305" s="185"/>
      <c r="J305" s="186">
        <f t="shared" si="0"/>
        <v>0</v>
      </c>
      <c r="K305" s="182" t="s">
        <v>19</v>
      </c>
      <c r="L305" s="41"/>
      <c r="M305" s="187" t="s">
        <v>19</v>
      </c>
      <c r="N305" s="188" t="s">
        <v>44</v>
      </c>
      <c r="O305" s="66"/>
      <c r="P305" s="189">
        <f t="shared" si="1"/>
        <v>0</v>
      </c>
      <c r="Q305" s="189">
        <v>5.1999999999999995E-4</v>
      </c>
      <c r="R305" s="189">
        <f t="shared" si="2"/>
        <v>5.1999999999999995E-4</v>
      </c>
      <c r="S305" s="189">
        <v>0</v>
      </c>
      <c r="T305" s="190">
        <f t="shared" si="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261</v>
      </c>
      <c r="AT305" s="191" t="s">
        <v>173</v>
      </c>
      <c r="AU305" s="191" t="s">
        <v>82</v>
      </c>
      <c r="AY305" s="19" t="s">
        <v>170</v>
      </c>
      <c r="BE305" s="192">
        <f t="shared" si="4"/>
        <v>0</v>
      </c>
      <c r="BF305" s="192">
        <f t="shared" si="5"/>
        <v>0</v>
      </c>
      <c r="BG305" s="192">
        <f t="shared" si="6"/>
        <v>0</v>
      </c>
      <c r="BH305" s="192">
        <f t="shared" si="7"/>
        <v>0</v>
      </c>
      <c r="BI305" s="192">
        <f t="shared" si="8"/>
        <v>0</v>
      </c>
      <c r="BJ305" s="19" t="s">
        <v>80</v>
      </c>
      <c r="BK305" s="192">
        <f t="shared" si="9"/>
        <v>0</v>
      </c>
      <c r="BL305" s="19" t="s">
        <v>261</v>
      </c>
      <c r="BM305" s="191" t="s">
        <v>586</v>
      </c>
    </row>
    <row r="306" spans="1:65" s="2" customFormat="1" ht="24">
      <c r="A306" s="36"/>
      <c r="B306" s="37"/>
      <c r="C306" s="180" t="s">
        <v>587</v>
      </c>
      <c r="D306" s="180" t="s">
        <v>173</v>
      </c>
      <c r="E306" s="181" t="s">
        <v>588</v>
      </c>
      <c r="F306" s="182" t="s">
        <v>589</v>
      </c>
      <c r="G306" s="183" t="s">
        <v>190</v>
      </c>
      <c r="H306" s="184">
        <v>0.13700000000000001</v>
      </c>
      <c r="I306" s="185"/>
      <c r="J306" s="186">
        <f t="shared" si="0"/>
        <v>0</v>
      </c>
      <c r="K306" s="182" t="s">
        <v>177</v>
      </c>
      <c r="L306" s="41"/>
      <c r="M306" s="187" t="s">
        <v>19</v>
      </c>
      <c r="N306" s="188" t="s">
        <v>44</v>
      </c>
      <c r="O306" s="66"/>
      <c r="P306" s="189">
        <f t="shared" si="1"/>
        <v>0</v>
      </c>
      <c r="Q306" s="189">
        <v>0</v>
      </c>
      <c r="R306" s="189">
        <f t="shared" si="2"/>
        <v>0</v>
      </c>
      <c r="S306" s="189">
        <v>0</v>
      </c>
      <c r="T306" s="190">
        <f t="shared" si="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261</v>
      </c>
      <c r="AT306" s="191" t="s">
        <v>173</v>
      </c>
      <c r="AU306" s="191" t="s">
        <v>82</v>
      </c>
      <c r="AY306" s="19" t="s">
        <v>170</v>
      </c>
      <c r="BE306" s="192">
        <f t="shared" si="4"/>
        <v>0</v>
      </c>
      <c r="BF306" s="192">
        <f t="shared" si="5"/>
        <v>0</v>
      </c>
      <c r="BG306" s="192">
        <f t="shared" si="6"/>
        <v>0</v>
      </c>
      <c r="BH306" s="192">
        <f t="shared" si="7"/>
        <v>0</v>
      </c>
      <c r="BI306" s="192">
        <f t="shared" si="8"/>
        <v>0</v>
      </c>
      <c r="BJ306" s="19" t="s">
        <v>80</v>
      </c>
      <c r="BK306" s="192">
        <f t="shared" si="9"/>
        <v>0</v>
      </c>
      <c r="BL306" s="19" t="s">
        <v>261</v>
      </c>
      <c r="BM306" s="191" t="s">
        <v>590</v>
      </c>
    </row>
    <row r="307" spans="1:65" s="12" customFormat="1" ht="22.9" customHeight="1">
      <c r="B307" s="164"/>
      <c r="C307" s="165"/>
      <c r="D307" s="166" t="s">
        <v>72</v>
      </c>
      <c r="E307" s="178" t="s">
        <v>591</v>
      </c>
      <c r="F307" s="178" t="s">
        <v>592</v>
      </c>
      <c r="G307" s="165"/>
      <c r="H307" s="165"/>
      <c r="I307" s="168"/>
      <c r="J307" s="179">
        <f>BK307</f>
        <v>0</v>
      </c>
      <c r="K307" s="165"/>
      <c r="L307" s="170"/>
      <c r="M307" s="171"/>
      <c r="N307" s="172"/>
      <c r="O307" s="172"/>
      <c r="P307" s="173">
        <f>SUM(P308:P324)</f>
        <v>0</v>
      </c>
      <c r="Q307" s="172"/>
      <c r="R307" s="173">
        <f>SUM(R308:R324)</f>
        <v>0.74379142000000009</v>
      </c>
      <c r="S307" s="172"/>
      <c r="T307" s="174">
        <f>SUM(T308:T324)</f>
        <v>0</v>
      </c>
      <c r="AR307" s="175" t="s">
        <v>82</v>
      </c>
      <c r="AT307" s="176" t="s">
        <v>72</v>
      </c>
      <c r="AU307" s="176" t="s">
        <v>80</v>
      </c>
      <c r="AY307" s="175" t="s">
        <v>170</v>
      </c>
      <c r="BK307" s="177">
        <f>SUM(BK308:BK324)</f>
        <v>0</v>
      </c>
    </row>
    <row r="308" spans="1:65" s="2" customFormat="1" ht="24">
      <c r="A308" s="36"/>
      <c r="B308" s="37"/>
      <c r="C308" s="180" t="s">
        <v>593</v>
      </c>
      <c r="D308" s="180" t="s">
        <v>173</v>
      </c>
      <c r="E308" s="181" t="s">
        <v>594</v>
      </c>
      <c r="F308" s="182" t="s">
        <v>595</v>
      </c>
      <c r="G308" s="183" t="s">
        <v>421</v>
      </c>
      <c r="H308" s="184">
        <v>1</v>
      </c>
      <c r="I308" s="185"/>
      <c r="J308" s="186">
        <f>ROUND(I308*H308,2)</f>
        <v>0</v>
      </c>
      <c r="K308" s="182" t="s">
        <v>19</v>
      </c>
      <c r="L308" s="41"/>
      <c r="M308" s="187" t="s">
        <v>19</v>
      </c>
      <c r="N308" s="188" t="s">
        <v>44</v>
      </c>
      <c r="O308" s="66"/>
      <c r="P308" s="189">
        <f>O308*H308</f>
        <v>0</v>
      </c>
      <c r="Q308" s="189">
        <v>5.1000000000000004E-3</v>
      </c>
      <c r="R308" s="189">
        <f>Q308*H308</f>
        <v>5.1000000000000004E-3</v>
      </c>
      <c r="S308" s="189">
        <v>0</v>
      </c>
      <c r="T308" s="190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1" t="s">
        <v>261</v>
      </c>
      <c r="AT308" s="191" t="s">
        <v>173</v>
      </c>
      <c r="AU308" s="191" t="s">
        <v>82</v>
      </c>
      <c r="AY308" s="19" t="s">
        <v>170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9" t="s">
        <v>80</v>
      </c>
      <c r="BK308" s="192">
        <f>ROUND(I308*H308,2)</f>
        <v>0</v>
      </c>
      <c r="BL308" s="19" t="s">
        <v>261</v>
      </c>
      <c r="BM308" s="191" t="s">
        <v>596</v>
      </c>
    </row>
    <row r="309" spans="1:65" s="2" customFormat="1" ht="24">
      <c r="A309" s="36"/>
      <c r="B309" s="37"/>
      <c r="C309" s="180" t="s">
        <v>597</v>
      </c>
      <c r="D309" s="180" t="s">
        <v>173</v>
      </c>
      <c r="E309" s="181" t="s">
        <v>598</v>
      </c>
      <c r="F309" s="182" t="s">
        <v>599</v>
      </c>
      <c r="G309" s="183" t="s">
        <v>217</v>
      </c>
      <c r="H309" s="184">
        <v>16.545000000000002</v>
      </c>
      <c r="I309" s="185"/>
      <c r="J309" s="186">
        <f>ROUND(I309*H309,2)</f>
        <v>0</v>
      </c>
      <c r="K309" s="182" t="s">
        <v>177</v>
      </c>
      <c r="L309" s="41"/>
      <c r="M309" s="187" t="s">
        <v>19</v>
      </c>
      <c r="N309" s="188" t="s">
        <v>44</v>
      </c>
      <c r="O309" s="66"/>
      <c r="P309" s="189">
        <f>O309*H309</f>
        <v>0</v>
      </c>
      <c r="Q309" s="189">
        <v>1.1310000000000001E-2</v>
      </c>
      <c r="R309" s="189">
        <f>Q309*H309</f>
        <v>0.18712395000000004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261</v>
      </c>
      <c r="AT309" s="191" t="s">
        <v>173</v>
      </c>
      <c r="AU309" s="191" t="s">
        <v>82</v>
      </c>
      <c r="AY309" s="19" t="s">
        <v>170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261</v>
      </c>
      <c r="BM309" s="191" t="s">
        <v>600</v>
      </c>
    </row>
    <row r="310" spans="1:65" s="2" customFormat="1" ht="19.5">
      <c r="A310" s="36"/>
      <c r="B310" s="37"/>
      <c r="C310" s="38"/>
      <c r="D310" s="195" t="s">
        <v>363</v>
      </c>
      <c r="E310" s="38"/>
      <c r="F310" s="236" t="s">
        <v>601</v>
      </c>
      <c r="G310" s="38"/>
      <c r="H310" s="38"/>
      <c r="I310" s="237"/>
      <c r="J310" s="38"/>
      <c r="K310" s="38"/>
      <c r="L310" s="41"/>
      <c r="M310" s="238"/>
      <c r="N310" s="239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363</v>
      </c>
      <c r="AU310" s="19" t="s">
        <v>82</v>
      </c>
    </row>
    <row r="311" spans="1:65" s="13" customFormat="1" ht="11.25">
      <c r="B311" s="193"/>
      <c r="C311" s="194"/>
      <c r="D311" s="195" t="s">
        <v>180</v>
      </c>
      <c r="E311" s="196" t="s">
        <v>19</v>
      </c>
      <c r="F311" s="197" t="s">
        <v>602</v>
      </c>
      <c r="G311" s="194"/>
      <c r="H311" s="198">
        <v>21.024999999999999</v>
      </c>
      <c r="I311" s="199"/>
      <c r="J311" s="194"/>
      <c r="K311" s="194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180</v>
      </c>
      <c r="AU311" s="204" t="s">
        <v>82</v>
      </c>
      <c r="AV311" s="13" t="s">
        <v>82</v>
      </c>
      <c r="AW311" s="13" t="s">
        <v>34</v>
      </c>
      <c r="AX311" s="13" t="s">
        <v>73</v>
      </c>
      <c r="AY311" s="204" t="s">
        <v>170</v>
      </c>
    </row>
    <row r="312" spans="1:65" s="13" customFormat="1" ht="11.25">
      <c r="B312" s="193"/>
      <c r="C312" s="194"/>
      <c r="D312" s="195" t="s">
        <v>180</v>
      </c>
      <c r="E312" s="196" t="s">
        <v>19</v>
      </c>
      <c r="F312" s="197" t="s">
        <v>603</v>
      </c>
      <c r="G312" s="194"/>
      <c r="H312" s="198">
        <v>-4.4800000000000004</v>
      </c>
      <c r="I312" s="199"/>
      <c r="J312" s="194"/>
      <c r="K312" s="194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180</v>
      </c>
      <c r="AU312" s="204" t="s">
        <v>82</v>
      </c>
      <c r="AV312" s="13" t="s">
        <v>82</v>
      </c>
      <c r="AW312" s="13" t="s">
        <v>34</v>
      </c>
      <c r="AX312" s="13" t="s">
        <v>73</v>
      </c>
      <c r="AY312" s="204" t="s">
        <v>170</v>
      </c>
    </row>
    <row r="313" spans="1:65" s="14" customFormat="1" ht="11.25">
      <c r="B313" s="205"/>
      <c r="C313" s="206"/>
      <c r="D313" s="195" t="s">
        <v>180</v>
      </c>
      <c r="E313" s="207" t="s">
        <v>19</v>
      </c>
      <c r="F313" s="208" t="s">
        <v>182</v>
      </c>
      <c r="G313" s="206"/>
      <c r="H313" s="209">
        <v>16.545000000000002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180</v>
      </c>
      <c r="AU313" s="215" t="s">
        <v>82</v>
      </c>
      <c r="AV313" s="14" t="s">
        <v>178</v>
      </c>
      <c r="AW313" s="14" t="s">
        <v>34</v>
      </c>
      <c r="AX313" s="14" t="s">
        <v>80</v>
      </c>
      <c r="AY313" s="215" t="s">
        <v>170</v>
      </c>
    </row>
    <row r="314" spans="1:65" s="2" customFormat="1" ht="24">
      <c r="A314" s="36"/>
      <c r="B314" s="37"/>
      <c r="C314" s="180" t="s">
        <v>604</v>
      </c>
      <c r="D314" s="180" t="s">
        <v>173</v>
      </c>
      <c r="E314" s="181" t="s">
        <v>605</v>
      </c>
      <c r="F314" s="182" t="s">
        <v>606</v>
      </c>
      <c r="G314" s="183" t="s">
        <v>217</v>
      </c>
      <c r="H314" s="184">
        <v>16.545000000000002</v>
      </c>
      <c r="I314" s="185"/>
      <c r="J314" s="186">
        <f>ROUND(I314*H314,2)</f>
        <v>0</v>
      </c>
      <c r="K314" s="182" t="s">
        <v>177</v>
      </c>
      <c r="L314" s="41"/>
      <c r="M314" s="187" t="s">
        <v>19</v>
      </c>
      <c r="N314" s="188" t="s">
        <v>44</v>
      </c>
      <c r="O314" s="66"/>
      <c r="P314" s="189">
        <f>O314*H314</f>
        <v>0</v>
      </c>
      <c r="Q314" s="189">
        <v>1.388E-2</v>
      </c>
      <c r="R314" s="189">
        <f>Q314*H314</f>
        <v>0.22964460000000003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261</v>
      </c>
      <c r="AT314" s="191" t="s">
        <v>173</v>
      </c>
      <c r="AU314" s="191" t="s">
        <v>82</v>
      </c>
      <c r="AY314" s="19" t="s">
        <v>170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80</v>
      </c>
      <c r="BK314" s="192">
        <f>ROUND(I314*H314,2)</f>
        <v>0</v>
      </c>
      <c r="BL314" s="19" t="s">
        <v>261</v>
      </c>
      <c r="BM314" s="191" t="s">
        <v>607</v>
      </c>
    </row>
    <row r="315" spans="1:65" s="2" customFormat="1" ht="19.5">
      <c r="A315" s="36"/>
      <c r="B315" s="37"/>
      <c r="C315" s="38"/>
      <c r="D315" s="195" t="s">
        <v>363</v>
      </c>
      <c r="E315" s="38"/>
      <c r="F315" s="236" t="s">
        <v>601</v>
      </c>
      <c r="G315" s="38"/>
      <c r="H315" s="38"/>
      <c r="I315" s="237"/>
      <c r="J315" s="38"/>
      <c r="K315" s="38"/>
      <c r="L315" s="41"/>
      <c r="M315" s="238"/>
      <c r="N315" s="239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363</v>
      </c>
      <c r="AU315" s="19" t="s">
        <v>82</v>
      </c>
    </row>
    <row r="316" spans="1:65" s="2" customFormat="1" ht="21.75" customHeight="1">
      <c r="A316" s="36"/>
      <c r="B316" s="37"/>
      <c r="C316" s="180" t="s">
        <v>608</v>
      </c>
      <c r="D316" s="180" t="s">
        <v>173</v>
      </c>
      <c r="E316" s="181" t="s">
        <v>609</v>
      </c>
      <c r="F316" s="182" t="s">
        <v>610</v>
      </c>
      <c r="G316" s="183" t="s">
        <v>310</v>
      </c>
      <c r="H316" s="184">
        <v>32.435000000000002</v>
      </c>
      <c r="I316" s="185"/>
      <c r="J316" s="186">
        <f>ROUND(I316*H316,2)</f>
        <v>0</v>
      </c>
      <c r="K316" s="182" t="s">
        <v>177</v>
      </c>
      <c r="L316" s="41"/>
      <c r="M316" s="187" t="s">
        <v>19</v>
      </c>
      <c r="N316" s="188" t="s">
        <v>44</v>
      </c>
      <c r="O316" s="66"/>
      <c r="P316" s="189">
        <f>O316*H316</f>
        <v>0</v>
      </c>
      <c r="Q316" s="189">
        <v>0</v>
      </c>
      <c r="R316" s="189">
        <f>Q316*H316</f>
        <v>0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261</v>
      </c>
      <c r="AT316" s="191" t="s">
        <v>173</v>
      </c>
      <c r="AU316" s="191" t="s">
        <v>82</v>
      </c>
      <c r="AY316" s="19" t="s">
        <v>170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80</v>
      </c>
      <c r="BK316" s="192">
        <f>ROUND(I316*H316,2)</f>
        <v>0</v>
      </c>
      <c r="BL316" s="19" t="s">
        <v>261</v>
      </c>
      <c r="BM316" s="191" t="s">
        <v>611</v>
      </c>
    </row>
    <row r="317" spans="1:65" s="13" customFormat="1" ht="11.25">
      <c r="B317" s="193"/>
      <c r="C317" s="194"/>
      <c r="D317" s="195" t="s">
        <v>180</v>
      </c>
      <c r="E317" s="196" t="s">
        <v>19</v>
      </c>
      <c r="F317" s="197" t="s">
        <v>612</v>
      </c>
      <c r="G317" s="194"/>
      <c r="H317" s="198">
        <v>16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180</v>
      </c>
      <c r="AU317" s="204" t="s">
        <v>82</v>
      </c>
      <c r="AV317" s="13" t="s">
        <v>82</v>
      </c>
      <c r="AW317" s="13" t="s">
        <v>34</v>
      </c>
      <c r="AX317" s="13" t="s">
        <v>73</v>
      </c>
      <c r="AY317" s="204" t="s">
        <v>170</v>
      </c>
    </row>
    <row r="318" spans="1:65" s="13" customFormat="1" ht="11.25">
      <c r="B318" s="193"/>
      <c r="C318" s="194"/>
      <c r="D318" s="195" t="s">
        <v>180</v>
      </c>
      <c r="E318" s="196" t="s">
        <v>19</v>
      </c>
      <c r="F318" s="197" t="s">
        <v>613</v>
      </c>
      <c r="G318" s="194"/>
      <c r="H318" s="198">
        <v>5.8949999999999996</v>
      </c>
      <c r="I318" s="199"/>
      <c r="J318" s="194"/>
      <c r="K318" s="194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180</v>
      </c>
      <c r="AU318" s="204" t="s">
        <v>82</v>
      </c>
      <c r="AV318" s="13" t="s">
        <v>82</v>
      </c>
      <c r="AW318" s="13" t="s">
        <v>34</v>
      </c>
      <c r="AX318" s="13" t="s">
        <v>73</v>
      </c>
      <c r="AY318" s="204" t="s">
        <v>170</v>
      </c>
    </row>
    <row r="319" spans="1:65" s="13" customFormat="1" ht="11.25">
      <c r="B319" s="193"/>
      <c r="C319" s="194"/>
      <c r="D319" s="195" t="s">
        <v>180</v>
      </c>
      <c r="E319" s="196" t="s">
        <v>19</v>
      </c>
      <c r="F319" s="197" t="s">
        <v>614</v>
      </c>
      <c r="G319" s="194"/>
      <c r="H319" s="198">
        <v>10.54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180</v>
      </c>
      <c r="AU319" s="204" t="s">
        <v>82</v>
      </c>
      <c r="AV319" s="13" t="s">
        <v>82</v>
      </c>
      <c r="AW319" s="13" t="s">
        <v>34</v>
      </c>
      <c r="AX319" s="13" t="s">
        <v>73</v>
      </c>
      <c r="AY319" s="204" t="s">
        <v>170</v>
      </c>
    </row>
    <row r="320" spans="1:65" s="14" customFormat="1" ht="11.25">
      <c r="B320" s="205"/>
      <c r="C320" s="206"/>
      <c r="D320" s="195" t="s">
        <v>180</v>
      </c>
      <c r="E320" s="207" t="s">
        <v>19</v>
      </c>
      <c r="F320" s="208" t="s">
        <v>182</v>
      </c>
      <c r="G320" s="206"/>
      <c r="H320" s="209">
        <v>32.435000000000002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180</v>
      </c>
      <c r="AU320" s="215" t="s">
        <v>82</v>
      </c>
      <c r="AV320" s="14" t="s">
        <v>178</v>
      </c>
      <c r="AW320" s="14" t="s">
        <v>34</v>
      </c>
      <c r="AX320" s="14" t="s">
        <v>80</v>
      </c>
      <c r="AY320" s="215" t="s">
        <v>170</v>
      </c>
    </row>
    <row r="321" spans="1:65" s="2" customFormat="1" ht="16.5" customHeight="1">
      <c r="A321" s="36"/>
      <c r="B321" s="37"/>
      <c r="C321" s="216" t="s">
        <v>615</v>
      </c>
      <c r="D321" s="216" t="s">
        <v>192</v>
      </c>
      <c r="E321" s="217" t="s">
        <v>616</v>
      </c>
      <c r="F321" s="218" t="s">
        <v>617</v>
      </c>
      <c r="G321" s="219" t="s">
        <v>185</v>
      </c>
      <c r="H321" s="220">
        <v>0.72699999999999998</v>
      </c>
      <c r="I321" s="221"/>
      <c r="J321" s="222">
        <f>ROUND(I321*H321,2)</f>
        <v>0</v>
      </c>
      <c r="K321" s="218" t="s">
        <v>177</v>
      </c>
      <c r="L321" s="223"/>
      <c r="M321" s="224" t="s">
        <v>19</v>
      </c>
      <c r="N321" s="225" t="s">
        <v>44</v>
      </c>
      <c r="O321" s="66"/>
      <c r="P321" s="189">
        <f>O321*H321</f>
        <v>0</v>
      </c>
      <c r="Q321" s="189">
        <v>0.44</v>
      </c>
      <c r="R321" s="189">
        <f>Q321*H321</f>
        <v>0.31988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346</v>
      </c>
      <c r="AT321" s="191" t="s">
        <v>192</v>
      </c>
      <c r="AU321" s="191" t="s">
        <v>82</v>
      </c>
      <c r="AY321" s="19" t="s">
        <v>170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9" t="s">
        <v>80</v>
      </c>
      <c r="BK321" s="192">
        <f>ROUND(I321*H321,2)</f>
        <v>0</v>
      </c>
      <c r="BL321" s="19" t="s">
        <v>261</v>
      </c>
      <c r="BM321" s="191" t="s">
        <v>618</v>
      </c>
    </row>
    <row r="322" spans="1:65" s="13" customFormat="1" ht="11.25">
      <c r="B322" s="193"/>
      <c r="C322" s="194"/>
      <c r="D322" s="195" t="s">
        <v>180</v>
      </c>
      <c r="E322" s="196" t="s">
        <v>19</v>
      </c>
      <c r="F322" s="197" t="s">
        <v>619</v>
      </c>
      <c r="G322" s="194"/>
      <c r="H322" s="198">
        <v>0.72699999999999998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180</v>
      </c>
      <c r="AU322" s="204" t="s">
        <v>82</v>
      </c>
      <c r="AV322" s="13" t="s">
        <v>82</v>
      </c>
      <c r="AW322" s="13" t="s">
        <v>34</v>
      </c>
      <c r="AX322" s="13" t="s">
        <v>80</v>
      </c>
      <c r="AY322" s="204" t="s">
        <v>170</v>
      </c>
    </row>
    <row r="323" spans="1:65" s="2" customFormat="1" ht="16.5" customHeight="1">
      <c r="A323" s="36"/>
      <c r="B323" s="37"/>
      <c r="C323" s="180" t="s">
        <v>620</v>
      </c>
      <c r="D323" s="180" t="s">
        <v>173</v>
      </c>
      <c r="E323" s="181" t="s">
        <v>621</v>
      </c>
      <c r="F323" s="182" t="s">
        <v>622</v>
      </c>
      <c r="G323" s="183" t="s">
        <v>185</v>
      </c>
      <c r="H323" s="184">
        <v>0.72699999999999998</v>
      </c>
      <c r="I323" s="185"/>
      <c r="J323" s="186">
        <f>ROUND(I323*H323,2)</f>
        <v>0</v>
      </c>
      <c r="K323" s="182" t="s">
        <v>177</v>
      </c>
      <c r="L323" s="41"/>
      <c r="M323" s="187" t="s">
        <v>19</v>
      </c>
      <c r="N323" s="188" t="s">
        <v>44</v>
      </c>
      <c r="O323" s="66"/>
      <c r="P323" s="189">
        <f>O323*H323</f>
        <v>0</v>
      </c>
      <c r="Q323" s="189">
        <v>2.81E-3</v>
      </c>
      <c r="R323" s="189">
        <f>Q323*H323</f>
        <v>2.04287E-3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261</v>
      </c>
      <c r="AT323" s="191" t="s">
        <v>173</v>
      </c>
      <c r="AU323" s="191" t="s">
        <v>82</v>
      </c>
      <c r="AY323" s="19" t="s">
        <v>170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261</v>
      </c>
      <c r="BM323" s="191" t="s">
        <v>623</v>
      </c>
    </row>
    <row r="324" spans="1:65" s="2" customFormat="1" ht="24">
      <c r="A324" s="36"/>
      <c r="B324" s="37"/>
      <c r="C324" s="180" t="s">
        <v>624</v>
      </c>
      <c r="D324" s="180" t="s">
        <v>173</v>
      </c>
      <c r="E324" s="181" t="s">
        <v>625</v>
      </c>
      <c r="F324" s="182" t="s">
        <v>626</v>
      </c>
      <c r="G324" s="183" t="s">
        <v>190</v>
      </c>
      <c r="H324" s="184">
        <v>0.74399999999999999</v>
      </c>
      <c r="I324" s="185"/>
      <c r="J324" s="186">
        <f>ROUND(I324*H324,2)</f>
        <v>0</v>
      </c>
      <c r="K324" s="182" t="s">
        <v>177</v>
      </c>
      <c r="L324" s="41"/>
      <c r="M324" s="187" t="s">
        <v>19</v>
      </c>
      <c r="N324" s="188" t="s">
        <v>44</v>
      </c>
      <c r="O324" s="66"/>
      <c r="P324" s="189">
        <f>O324*H324</f>
        <v>0</v>
      </c>
      <c r="Q324" s="189">
        <v>0</v>
      </c>
      <c r="R324" s="189">
        <f>Q324*H324</f>
        <v>0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261</v>
      </c>
      <c r="AT324" s="191" t="s">
        <v>173</v>
      </c>
      <c r="AU324" s="191" t="s">
        <v>82</v>
      </c>
      <c r="AY324" s="19" t="s">
        <v>170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80</v>
      </c>
      <c r="BK324" s="192">
        <f>ROUND(I324*H324,2)</f>
        <v>0</v>
      </c>
      <c r="BL324" s="19" t="s">
        <v>261</v>
      </c>
      <c r="BM324" s="191" t="s">
        <v>627</v>
      </c>
    </row>
    <row r="325" spans="1:65" s="12" customFormat="1" ht="22.9" customHeight="1">
      <c r="B325" s="164"/>
      <c r="C325" s="165"/>
      <c r="D325" s="166" t="s">
        <v>72</v>
      </c>
      <c r="E325" s="178" t="s">
        <v>628</v>
      </c>
      <c r="F325" s="178" t="s">
        <v>629</v>
      </c>
      <c r="G325" s="165"/>
      <c r="H325" s="165"/>
      <c r="I325" s="168"/>
      <c r="J325" s="179">
        <f>BK325</f>
        <v>0</v>
      </c>
      <c r="K325" s="165"/>
      <c r="L325" s="170"/>
      <c r="M325" s="171"/>
      <c r="N325" s="172"/>
      <c r="O325" s="172"/>
      <c r="P325" s="173">
        <f>SUM(P326:P355)</f>
        <v>0</v>
      </c>
      <c r="Q325" s="172"/>
      <c r="R325" s="173">
        <f>SUM(R326:R355)</f>
        <v>2.6396276000000003</v>
      </c>
      <c r="S325" s="172"/>
      <c r="T325" s="174">
        <f>SUM(T326:T355)</f>
        <v>5.4999999999999997E-3</v>
      </c>
      <c r="AR325" s="175" t="s">
        <v>82</v>
      </c>
      <c r="AT325" s="176" t="s">
        <v>72</v>
      </c>
      <c r="AU325" s="176" t="s">
        <v>80</v>
      </c>
      <c r="AY325" s="175" t="s">
        <v>170</v>
      </c>
      <c r="BK325" s="177">
        <f>SUM(BK326:BK355)</f>
        <v>0</v>
      </c>
    </row>
    <row r="326" spans="1:65" s="2" customFormat="1" ht="33" customHeight="1">
      <c r="A326" s="36"/>
      <c r="B326" s="37"/>
      <c r="C326" s="180" t="s">
        <v>630</v>
      </c>
      <c r="D326" s="180" t="s">
        <v>173</v>
      </c>
      <c r="E326" s="181" t="s">
        <v>631</v>
      </c>
      <c r="F326" s="182" t="s">
        <v>632</v>
      </c>
      <c r="G326" s="183" t="s">
        <v>217</v>
      </c>
      <c r="H326" s="184">
        <v>4.67</v>
      </c>
      <c r="I326" s="185"/>
      <c r="J326" s="186">
        <f>ROUND(I326*H326,2)</f>
        <v>0</v>
      </c>
      <c r="K326" s="182" t="s">
        <v>177</v>
      </c>
      <c r="L326" s="41"/>
      <c r="M326" s="187" t="s">
        <v>19</v>
      </c>
      <c r="N326" s="188" t="s">
        <v>44</v>
      </c>
      <c r="O326" s="66"/>
      <c r="P326" s="189">
        <f>O326*H326</f>
        <v>0</v>
      </c>
      <c r="Q326" s="189">
        <v>4.428E-2</v>
      </c>
      <c r="R326" s="189">
        <f>Q326*H326</f>
        <v>0.20678759999999999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261</v>
      </c>
      <c r="AT326" s="191" t="s">
        <v>173</v>
      </c>
      <c r="AU326" s="191" t="s">
        <v>82</v>
      </c>
      <c r="AY326" s="19" t="s">
        <v>170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261</v>
      </c>
      <c r="BM326" s="191" t="s">
        <v>633</v>
      </c>
    </row>
    <row r="327" spans="1:65" s="15" customFormat="1" ht="11.25">
      <c r="B327" s="226"/>
      <c r="C327" s="227"/>
      <c r="D327" s="195" t="s">
        <v>180</v>
      </c>
      <c r="E327" s="228" t="s">
        <v>19</v>
      </c>
      <c r="F327" s="229" t="s">
        <v>634</v>
      </c>
      <c r="G327" s="227"/>
      <c r="H327" s="228" t="s">
        <v>19</v>
      </c>
      <c r="I327" s="230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AT327" s="235" t="s">
        <v>180</v>
      </c>
      <c r="AU327" s="235" t="s">
        <v>82</v>
      </c>
      <c r="AV327" s="15" t="s">
        <v>80</v>
      </c>
      <c r="AW327" s="15" t="s">
        <v>34</v>
      </c>
      <c r="AX327" s="15" t="s">
        <v>73</v>
      </c>
      <c r="AY327" s="235" t="s">
        <v>170</v>
      </c>
    </row>
    <row r="328" spans="1:65" s="13" customFormat="1" ht="11.25">
      <c r="B328" s="193"/>
      <c r="C328" s="194"/>
      <c r="D328" s="195" t="s">
        <v>180</v>
      </c>
      <c r="E328" s="196" t="s">
        <v>19</v>
      </c>
      <c r="F328" s="197" t="s">
        <v>635</v>
      </c>
      <c r="G328" s="194"/>
      <c r="H328" s="198">
        <v>6.27</v>
      </c>
      <c r="I328" s="199"/>
      <c r="J328" s="194"/>
      <c r="K328" s="194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180</v>
      </c>
      <c r="AU328" s="204" t="s">
        <v>82</v>
      </c>
      <c r="AV328" s="13" t="s">
        <v>82</v>
      </c>
      <c r="AW328" s="13" t="s">
        <v>34</v>
      </c>
      <c r="AX328" s="13" t="s">
        <v>73</v>
      </c>
      <c r="AY328" s="204" t="s">
        <v>170</v>
      </c>
    </row>
    <row r="329" spans="1:65" s="13" customFormat="1" ht="11.25">
      <c r="B329" s="193"/>
      <c r="C329" s="194"/>
      <c r="D329" s="195" t="s">
        <v>180</v>
      </c>
      <c r="E329" s="196" t="s">
        <v>19</v>
      </c>
      <c r="F329" s="197" t="s">
        <v>636</v>
      </c>
      <c r="G329" s="194"/>
      <c r="H329" s="198">
        <v>-1.6</v>
      </c>
      <c r="I329" s="199"/>
      <c r="J329" s="194"/>
      <c r="K329" s="194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180</v>
      </c>
      <c r="AU329" s="204" t="s">
        <v>82</v>
      </c>
      <c r="AV329" s="13" t="s">
        <v>82</v>
      </c>
      <c r="AW329" s="13" t="s">
        <v>34</v>
      </c>
      <c r="AX329" s="13" t="s">
        <v>73</v>
      </c>
      <c r="AY329" s="204" t="s">
        <v>170</v>
      </c>
    </row>
    <row r="330" spans="1:65" s="14" customFormat="1" ht="11.25">
      <c r="B330" s="205"/>
      <c r="C330" s="206"/>
      <c r="D330" s="195" t="s">
        <v>180</v>
      </c>
      <c r="E330" s="207" t="s">
        <v>19</v>
      </c>
      <c r="F330" s="208" t="s">
        <v>182</v>
      </c>
      <c r="G330" s="206"/>
      <c r="H330" s="209">
        <v>4.67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180</v>
      </c>
      <c r="AU330" s="215" t="s">
        <v>82</v>
      </c>
      <c r="AV330" s="14" t="s">
        <v>178</v>
      </c>
      <c r="AW330" s="14" t="s">
        <v>34</v>
      </c>
      <c r="AX330" s="14" t="s">
        <v>80</v>
      </c>
      <c r="AY330" s="215" t="s">
        <v>170</v>
      </c>
    </row>
    <row r="331" spans="1:65" s="2" customFormat="1" ht="33" customHeight="1">
      <c r="A331" s="36"/>
      <c r="B331" s="37"/>
      <c r="C331" s="180" t="s">
        <v>637</v>
      </c>
      <c r="D331" s="180" t="s">
        <v>173</v>
      </c>
      <c r="E331" s="181" t="s">
        <v>638</v>
      </c>
      <c r="F331" s="182" t="s">
        <v>639</v>
      </c>
      <c r="G331" s="183" t="s">
        <v>217</v>
      </c>
      <c r="H331" s="184">
        <v>3.52</v>
      </c>
      <c r="I331" s="185"/>
      <c r="J331" s="186">
        <f>ROUND(I331*H331,2)</f>
        <v>0</v>
      </c>
      <c r="K331" s="182" t="s">
        <v>177</v>
      </c>
      <c r="L331" s="41"/>
      <c r="M331" s="187" t="s">
        <v>19</v>
      </c>
      <c r="N331" s="188" t="s">
        <v>44</v>
      </c>
      <c r="O331" s="66"/>
      <c r="P331" s="189">
        <f>O331*H331</f>
        <v>0</v>
      </c>
      <c r="Q331" s="189">
        <v>2.547E-2</v>
      </c>
      <c r="R331" s="189">
        <f>Q331*H331</f>
        <v>8.9654399999999995E-2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261</v>
      </c>
      <c r="AT331" s="191" t="s">
        <v>173</v>
      </c>
      <c r="AU331" s="191" t="s">
        <v>82</v>
      </c>
      <c r="AY331" s="19" t="s">
        <v>170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9" t="s">
        <v>80</v>
      </c>
      <c r="BK331" s="192">
        <f>ROUND(I331*H331,2)</f>
        <v>0</v>
      </c>
      <c r="BL331" s="19" t="s">
        <v>261</v>
      </c>
      <c r="BM331" s="191" t="s">
        <v>640</v>
      </c>
    </row>
    <row r="332" spans="1:65" s="13" customFormat="1" ht="11.25">
      <c r="B332" s="193"/>
      <c r="C332" s="194"/>
      <c r="D332" s="195" t="s">
        <v>180</v>
      </c>
      <c r="E332" s="196" t="s">
        <v>19</v>
      </c>
      <c r="F332" s="197" t="s">
        <v>641</v>
      </c>
      <c r="G332" s="194"/>
      <c r="H332" s="198">
        <v>3.52</v>
      </c>
      <c r="I332" s="199"/>
      <c r="J332" s="194"/>
      <c r="K332" s="194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180</v>
      </c>
      <c r="AU332" s="204" t="s">
        <v>82</v>
      </c>
      <c r="AV332" s="13" t="s">
        <v>82</v>
      </c>
      <c r="AW332" s="13" t="s">
        <v>34</v>
      </c>
      <c r="AX332" s="13" t="s">
        <v>80</v>
      </c>
      <c r="AY332" s="204" t="s">
        <v>170</v>
      </c>
    </row>
    <row r="333" spans="1:65" s="2" customFormat="1" ht="24">
      <c r="A333" s="36"/>
      <c r="B333" s="37"/>
      <c r="C333" s="180" t="s">
        <v>642</v>
      </c>
      <c r="D333" s="180" t="s">
        <v>173</v>
      </c>
      <c r="E333" s="181" t="s">
        <v>643</v>
      </c>
      <c r="F333" s="182" t="s">
        <v>644</v>
      </c>
      <c r="G333" s="183" t="s">
        <v>217</v>
      </c>
      <c r="H333" s="184">
        <v>65.599999999999994</v>
      </c>
      <c r="I333" s="185"/>
      <c r="J333" s="186">
        <f>ROUND(I333*H333,2)</f>
        <v>0</v>
      </c>
      <c r="K333" s="182" t="s">
        <v>177</v>
      </c>
      <c r="L333" s="41"/>
      <c r="M333" s="187" t="s">
        <v>19</v>
      </c>
      <c r="N333" s="188" t="s">
        <v>44</v>
      </c>
      <c r="O333" s="66"/>
      <c r="P333" s="189">
        <f>O333*H333</f>
        <v>0</v>
      </c>
      <c r="Q333" s="189">
        <v>1.5769999999999999E-2</v>
      </c>
      <c r="R333" s="189">
        <f>Q333*H333</f>
        <v>1.0345119999999999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261</v>
      </c>
      <c r="AT333" s="191" t="s">
        <v>173</v>
      </c>
      <c r="AU333" s="191" t="s">
        <v>82</v>
      </c>
      <c r="AY333" s="19" t="s">
        <v>170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80</v>
      </c>
      <c r="BK333" s="192">
        <f>ROUND(I333*H333,2)</f>
        <v>0</v>
      </c>
      <c r="BL333" s="19" t="s">
        <v>261</v>
      </c>
      <c r="BM333" s="191" t="s">
        <v>645</v>
      </c>
    </row>
    <row r="334" spans="1:65" s="13" customFormat="1" ht="11.25">
      <c r="B334" s="193"/>
      <c r="C334" s="194"/>
      <c r="D334" s="195" t="s">
        <v>180</v>
      </c>
      <c r="E334" s="196" t="s">
        <v>19</v>
      </c>
      <c r="F334" s="197" t="s">
        <v>646</v>
      </c>
      <c r="G334" s="194"/>
      <c r="H334" s="198">
        <v>20.9</v>
      </c>
      <c r="I334" s="199"/>
      <c r="J334" s="194"/>
      <c r="K334" s="194"/>
      <c r="L334" s="200"/>
      <c r="M334" s="201"/>
      <c r="N334" s="202"/>
      <c r="O334" s="202"/>
      <c r="P334" s="202"/>
      <c r="Q334" s="202"/>
      <c r="R334" s="202"/>
      <c r="S334" s="202"/>
      <c r="T334" s="203"/>
      <c r="AT334" s="204" t="s">
        <v>180</v>
      </c>
      <c r="AU334" s="204" t="s">
        <v>82</v>
      </c>
      <c r="AV334" s="13" t="s">
        <v>82</v>
      </c>
      <c r="AW334" s="13" t="s">
        <v>34</v>
      </c>
      <c r="AX334" s="13" t="s">
        <v>73</v>
      </c>
      <c r="AY334" s="204" t="s">
        <v>170</v>
      </c>
    </row>
    <row r="335" spans="1:65" s="13" customFormat="1" ht="11.25">
      <c r="B335" s="193"/>
      <c r="C335" s="194"/>
      <c r="D335" s="195" t="s">
        <v>180</v>
      </c>
      <c r="E335" s="196" t="s">
        <v>19</v>
      </c>
      <c r="F335" s="197" t="s">
        <v>647</v>
      </c>
      <c r="G335" s="194"/>
      <c r="H335" s="198">
        <v>44.7</v>
      </c>
      <c r="I335" s="199"/>
      <c r="J335" s="194"/>
      <c r="K335" s="194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180</v>
      </c>
      <c r="AU335" s="204" t="s">
        <v>82</v>
      </c>
      <c r="AV335" s="13" t="s">
        <v>82</v>
      </c>
      <c r="AW335" s="13" t="s">
        <v>34</v>
      </c>
      <c r="AX335" s="13" t="s">
        <v>73</v>
      </c>
      <c r="AY335" s="204" t="s">
        <v>170</v>
      </c>
    </row>
    <row r="336" spans="1:65" s="14" customFormat="1" ht="11.25">
      <c r="B336" s="205"/>
      <c r="C336" s="206"/>
      <c r="D336" s="195" t="s">
        <v>180</v>
      </c>
      <c r="E336" s="207" t="s">
        <v>19</v>
      </c>
      <c r="F336" s="208" t="s">
        <v>182</v>
      </c>
      <c r="G336" s="206"/>
      <c r="H336" s="209">
        <v>65.599999999999994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180</v>
      </c>
      <c r="AU336" s="215" t="s">
        <v>82</v>
      </c>
      <c r="AV336" s="14" t="s">
        <v>178</v>
      </c>
      <c r="AW336" s="14" t="s">
        <v>34</v>
      </c>
      <c r="AX336" s="14" t="s">
        <v>80</v>
      </c>
      <c r="AY336" s="215" t="s">
        <v>170</v>
      </c>
    </row>
    <row r="337" spans="1:65" s="2" customFormat="1" ht="24">
      <c r="A337" s="36"/>
      <c r="B337" s="37"/>
      <c r="C337" s="180" t="s">
        <v>648</v>
      </c>
      <c r="D337" s="180" t="s">
        <v>173</v>
      </c>
      <c r="E337" s="181" t="s">
        <v>649</v>
      </c>
      <c r="F337" s="182" t="s">
        <v>650</v>
      </c>
      <c r="G337" s="183" t="s">
        <v>217</v>
      </c>
      <c r="H337" s="184">
        <v>5.62</v>
      </c>
      <c r="I337" s="185"/>
      <c r="J337" s="186">
        <f>ROUND(I337*H337,2)</f>
        <v>0</v>
      </c>
      <c r="K337" s="182" t="s">
        <v>177</v>
      </c>
      <c r="L337" s="41"/>
      <c r="M337" s="187" t="s">
        <v>19</v>
      </c>
      <c r="N337" s="188" t="s">
        <v>44</v>
      </c>
      <c r="O337" s="66"/>
      <c r="P337" s="189">
        <f>O337*H337</f>
        <v>0</v>
      </c>
      <c r="Q337" s="189">
        <v>1.6080000000000001E-2</v>
      </c>
      <c r="R337" s="189">
        <f>Q337*H337</f>
        <v>9.0369600000000008E-2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261</v>
      </c>
      <c r="AT337" s="191" t="s">
        <v>173</v>
      </c>
      <c r="AU337" s="191" t="s">
        <v>82</v>
      </c>
      <c r="AY337" s="19" t="s">
        <v>170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80</v>
      </c>
      <c r="BK337" s="192">
        <f>ROUND(I337*H337,2)</f>
        <v>0</v>
      </c>
      <c r="BL337" s="19" t="s">
        <v>261</v>
      </c>
      <c r="BM337" s="191" t="s">
        <v>651</v>
      </c>
    </row>
    <row r="338" spans="1:65" s="13" customFormat="1" ht="11.25">
      <c r="B338" s="193"/>
      <c r="C338" s="194"/>
      <c r="D338" s="195" t="s">
        <v>180</v>
      </c>
      <c r="E338" s="196" t="s">
        <v>19</v>
      </c>
      <c r="F338" s="197" t="s">
        <v>652</v>
      </c>
      <c r="G338" s="194"/>
      <c r="H338" s="198">
        <v>5.62</v>
      </c>
      <c r="I338" s="199"/>
      <c r="J338" s="194"/>
      <c r="K338" s="194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180</v>
      </c>
      <c r="AU338" s="204" t="s">
        <v>82</v>
      </c>
      <c r="AV338" s="13" t="s">
        <v>82</v>
      </c>
      <c r="AW338" s="13" t="s">
        <v>34</v>
      </c>
      <c r="AX338" s="13" t="s">
        <v>80</v>
      </c>
      <c r="AY338" s="204" t="s">
        <v>170</v>
      </c>
    </row>
    <row r="339" spans="1:65" s="2" customFormat="1" ht="24">
      <c r="A339" s="36"/>
      <c r="B339" s="37"/>
      <c r="C339" s="180" t="s">
        <v>653</v>
      </c>
      <c r="D339" s="180" t="s">
        <v>173</v>
      </c>
      <c r="E339" s="181" t="s">
        <v>654</v>
      </c>
      <c r="F339" s="182" t="s">
        <v>655</v>
      </c>
      <c r="G339" s="183" t="s">
        <v>217</v>
      </c>
      <c r="H339" s="184">
        <v>61.08</v>
      </c>
      <c r="I339" s="185"/>
      <c r="J339" s="186">
        <f>ROUND(I339*H339,2)</f>
        <v>0</v>
      </c>
      <c r="K339" s="182" t="s">
        <v>177</v>
      </c>
      <c r="L339" s="41"/>
      <c r="M339" s="187" t="s">
        <v>19</v>
      </c>
      <c r="N339" s="188" t="s">
        <v>44</v>
      </c>
      <c r="O339" s="66"/>
      <c r="P339" s="189">
        <f>O339*H339</f>
        <v>0</v>
      </c>
      <c r="Q339" s="189">
        <v>1E-4</v>
      </c>
      <c r="R339" s="189">
        <f>Q339*H339</f>
        <v>6.1079999999999997E-3</v>
      </c>
      <c r="S339" s="189">
        <v>0</v>
      </c>
      <c r="T339" s="19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1" t="s">
        <v>261</v>
      </c>
      <c r="AT339" s="191" t="s">
        <v>173</v>
      </c>
      <c r="AU339" s="191" t="s">
        <v>82</v>
      </c>
      <c r="AY339" s="19" t="s">
        <v>170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9" t="s">
        <v>80</v>
      </c>
      <c r="BK339" s="192">
        <f>ROUND(I339*H339,2)</f>
        <v>0</v>
      </c>
      <c r="BL339" s="19" t="s">
        <v>261</v>
      </c>
      <c r="BM339" s="191" t="s">
        <v>656</v>
      </c>
    </row>
    <row r="340" spans="1:65" s="13" customFormat="1" ht="11.25">
      <c r="B340" s="193"/>
      <c r="C340" s="194"/>
      <c r="D340" s="195" t="s">
        <v>180</v>
      </c>
      <c r="E340" s="196" t="s">
        <v>19</v>
      </c>
      <c r="F340" s="197" t="s">
        <v>657</v>
      </c>
      <c r="G340" s="194"/>
      <c r="H340" s="198">
        <v>61.08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180</v>
      </c>
      <c r="AU340" s="204" t="s">
        <v>82</v>
      </c>
      <c r="AV340" s="13" t="s">
        <v>82</v>
      </c>
      <c r="AW340" s="13" t="s">
        <v>34</v>
      </c>
      <c r="AX340" s="13" t="s">
        <v>80</v>
      </c>
      <c r="AY340" s="204" t="s">
        <v>170</v>
      </c>
    </row>
    <row r="341" spans="1:65" s="2" customFormat="1" ht="33" customHeight="1">
      <c r="A341" s="36"/>
      <c r="B341" s="37"/>
      <c r="C341" s="180" t="s">
        <v>658</v>
      </c>
      <c r="D341" s="180" t="s">
        <v>173</v>
      </c>
      <c r="E341" s="181" t="s">
        <v>659</v>
      </c>
      <c r="F341" s="182" t="s">
        <v>660</v>
      </c>
      <c r="G341" s="183" t="s">
        <v>176</v>
      </c>
      <c r="H341" s="184">
        <v>1</v>
      </c>
      <c r="I341" s="185"/>
      <c r="J341" s="186">
        <f>ROUND(I341*H341,2)</f>
        <v>0</v>
      </c>
      <c r="K341" s="182" t="s">
        <v>177</v>
      </c>
      <c r="L341" s="41"/>
      <c r="M341" s="187" t="s">
        <v>19</v>
      </c>
      <c r="N341" s="188" t="s">
        <v>44</v>
      </c>
      <c r="O341" s="66"/>
      <c r="P341" s="189">
        <f>O341*H341</f>
        <v>0</v>
      </c>
      <c r="Q341" s="189">
        <v>1.0499999999999999E-3</v>
      </c>
      <c r="R341" s="189">
        <f>Q341*H341</f>
        <v>1.0499999999999999E-3</v>
      </c>
      <c r="S341" s="189">
        <v>5.4999999999999997E-3</v>
      </c>
      <c r="T341" s="190">
        <f>S341*H341</f>
        <v>5.4999999999999997E-3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261</v>
      </c>
      <c r="AT341" s="191" t="s">
        <v>173</v>
      </c>
      <c r="AU341" s="191" t="s">
        <v>82</v>
      </c>
      <c r="AY341" s="19" t="s">
        <v>170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80</v>
      </c>
      <c r="BK341" s="192">
        <f>ROUND(I341*H341,2)</f>
        <v>0</v>
      </c>
      <c r="BL341" s="19" t="s">
        <v>261</v>
      </c>
      <c r="BM341" s="191" t="s">
        <v>661</v>
      </c>
    </row>
    <row r="342" spans="1:65" s="13" customFormat="1" ht="11.25">
      <c r="B342" s="193"/>
      <c r="C342" s="194"/>
      <c r="D342" s="195" t="s">
        <v>180</v>
      </c>
      <c r="E342" s="196" t="s">
        <v>19</v>
      </c>
      <c r="F342" s="197" t="s">
        <v>662</v>
      </c>
      <c r="G342" s="194"/>
      <c r="H342" s="198">
        <v>1</v>
      </c>
      <c r="I342" s="199"/>
      <c r="J342" s="194"/>
      <c r="K342" s="194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180</v>
      </c>
      <c r="AU342" s="204" t="s">
        <v>82</v>
      </c>
      <c r="AV342" s="13" t="s">
        <v>82</v>
      </c>
      <c r="AW342" s="13" t="s">
        <v>34</v>
      </c>
      <c r="AX342" s="13" t="s">
        <v>80</v>
      </c>
      <c r="AY342" s="204" t="s">
        <v>170</v>
      </c>
    </row>
    <row r="343" spans="1:65" s="2" customFormat="1" ht="16.5" customHeight="1">
      <c r="A343" s="36"/>
      <c r="B343" s="37"/>
      <c r="C343" s="180" t="s">
        <v>663</v>
      </c>
      <c r="D343" s="180" t="s">
        <v>173</v>
      </c>
      <c r="E343" s="181" t="s">
        <v>664</v>
      </c>
      <c r="F343" s="182" t="s">
        <v>665</v>
      </c>
      <c r="G343" s="183" t="s">
        <v>217</v>
      </c>
      <c r="H343" s="184">
        <v>137.69999999999999</v>
      </c>
      <c r="I343" s="185"/>
      <c r="J343" s="186">
        <f>ROUND(I343*H343,2)</f>
        <v>0</v>
      </c>
      <c r="K343" s="182" t="s">
        <v>19</v>
      </c>
      <c r="L343" s="41"/>
      <c r="M343" s="187" t="s">
        <v>19</v>
      </c>
      <c r="N343" s="188" t="s">
        <v>44</v>
      </c>
      <c r="O343" s="66"/>
      <c r="P343" s="189">
        <f>O343*H343</f>
        <v>0</v>
      </c>
      <c r="Q343" s="189">
        <v>1.25E-3</v>
      </c>
      <c r="R343" s="189">
        <f>Q343*H343</f>
        <v>0.172125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261</v>
      </c>
      <c r="AT343" s="191" t="s">
        <v>173</v>
      </c>
      <c r="AU343" s="191" t="s">
        <v>82</v>
      </c>
      <c r="AY343" s="19" t="s">
        <v>170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80</v>
      </c>
      <c r="BK343" s="192">
        <f>ROUND(I343*H343,2)</f>
        <v>0</v>
      </c>
      <c r="BL343" s="19" t="s">
        <v>261</v>
      </c>
      <c r="BM343" s="191" t="s">
        <v>666</v>
      </c>
    </row>
    <row r="344" spans="1:65" s="13" customFormat="1" ht="11.25">
      <c r="B344" s="193"/>
      <c r="C344" s="194"/>
      <c r="D344" s="195" t="s">
        <v>180</v>
      </c>
      <c r="E344" s="196" t="s">
        <v>19</v>
      </c>
      <c r="F344" s="197" t="s">
        <v>667</v>
      </c>
      <c r="G344" s="194"/>
      <c r="H344" s="198">
        <v>182.4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180</v>
      </c>
      <c r="AU344" s="204" t="s">
        <v>82</v>
      </c>
      <c r="AV344" s="13" t="s">
        <v>82</v>
      </c>
      <c r="AW344" s="13" t="s">
        <v>34</v>
      </c>
      <c r="AX344" s="13" t="s">
        <v>73</v>
      </c>
      <c r="AY344" s="204" t="s">
        <v>170</v>
      </c>
    </row>
    <row r="345" spans="1:65" s="13" customFormat="1" ht="11.25">
      <c r="B345" s="193"/>
      <c r="C345" s="194"/>
      <c r="D345" s="195" t="s">
        <v>180</v>
      </c>
      <c r="E345" s="196" t="s">
        <v>19</v>
      </c>
      <c r="F345" s="197" t="s">
        <v>668</v>
      </c>
      <c r="G345" s="194"/>
      <c r="H345" s="198">
        <v>-44.7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180</v>
      </c>
      <c r="AU345" s="204" t="s">
        <v>82</v>
      </c>
      <c r="AV345" s="13" t="s">
        <v>82</v>
      </c>
      <c r="AW345" s="13" t="s">
        <v>34</v>
      </c>
      <c r="AX345" s="13" t="s">
        <v>73</v>
      </c>
      <c r="AY345" s="204" t="s">
        <v>170</v>
      </c>
    </row>
    <row r="346" spans="1:65" s="14" customFormat="1" ht="11.25">
      <c r="B346" s="205"/>
      <c r="C346" s="206"/>
      <c r="D346" s="195" t="s">
        <v>180</v>
      </c>
      <c r="E346" s="207" t="s">
        <v>19</v>
      </c>
      <c r="F346" s="208" t="s">
        <v>182</v>
      </c>
      <c r="G346" s="206"/>
      <c r="H346" s="209">
        <v>137.69999999999999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180</v>
      </c>
      <c r="AU346" s="215" t="s">
        <v>82</v>
      </c>
      <c r="AV346" s="14" t="s">
        <v>178</v>
      </c>
      <c r="AW346" s="14" t="s">
        <v>34</v>
      </c>
      <c r="AX346" s="14" t="s">
        <v>80</v>
      </c>
      <c r="AY346" s="215" t="s">
        <v>170</v>
      </c>
    </row>
    <row r="347" spans="1:65" s="2" customFormat="1" ht="16.5" customHeight="1">
      <c r="A347" s="36"/>
      <c r="B347" s="37"/>
      <c r="C347" s="216" t="s">
        <v>669</v>
      </c>
      <c r="D347" s="216" t="s">
        <v>192</v>
      </c>
      <c r="E347" s="217" t="s">
        <v>670</v>
      </c>
      <c r="F347" s="218" t="s">
        <v>671</v>
      </c>
      <c r="G347" s="219" t="s">
        <v>217</v>
      </c>
      <c r="H347" s="220">
        <v>144.58500000000001</v>
      </c>
      <c r="I347" s="221"/>
      <c r="J347" s="222">
        <f>ROUND(I347*H347,2)</f>
        <v>0</v>
      </c>
      <c r="K347" s="218" t="s">
        <v>19</v>
      </c>
      <c r="L347" s="223"/>
      <c r="M347" s="224" t="s">
        <v>19</v>
      </c>
      <c r="N347" s="225" t="s">
        <v>44</v>
      </c>
      <c r="O347" s="66"/>
      <c r="P347" s="189">
        <f>O347*H347</f>
        <v>0</v>
      </c>
      <c r="Q347" s="189">
        <v>7.0000000000000001E-3</v>
      </c>
      <c r="R347" s="189">
        <f>Q347*H347</f>
        <v>1.012095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346</v>
      </c>
      <c r="AT347" s="191" t="s">
        <v>192</v>
      </c>
      <c r="AU347" s="191" t="s">
        <v>82</v>
      </c>
      <c r="AY347" s="19" t="s">
        <v>170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9" t="s">
        <v>80</v>
      </c>
      <c r="BK347" s="192">
        <f>ROUND(I347*H347,2)</f>
        <v>0</v>
      </c>
      <c r="BL347" s="19" t="s">
        <v>261</v>
      </c>
      <c r="BM347" s="191" t="s">
        <v>672</v>
      </c>
    </row>
    <row r="348" spans="1:65" s="13" customFormat="1" ht="11.25">
      <c r="B348" s="193"/>
      <c r="C348" s="194"/>
      <c r="D348" s="195" t="s">
        <v>180</v>
      </c>
      <c r="E348" s="194"/>
      <c r="F348" s="197" t="s">
        <v>673</v>
      </c>
      <c r="G348" s="194"/>
      <c r="H348" s="198">
        <v>144.58500000000001</v>
      </c>
      <c r="I348" s="199"/>
      <c r="J348" s="194"/>
      <c r="K348" s="194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180</v>
      </c>
      <c r="AU348" s="204" t="s">
        <v>82</v>
      </c>
      <c r="AV348" s="13" t="s">
        <v>82</v>
      </c>
      <c r="AW348" s="13" t="s">
        <v>4</v>
      </c>
      <c r="AX348" s="13" t="s">
        <v>80</v>
      </c>
      <c r="AY348" s="204" t="s">
        <v>170</v>
      </c>
    </row>
    <row r="349" spans="1:65" s="2" customFormat="1" ht="24">
      <c r="A349" s="36"/>
      <c r="B349" s="37"/>
      <c r="C349" s="180" t="s">
        <v>674</v>
      </c>
      <c r="D349" s="180" t="s">
        <v>173</v>
      </c>
      <c r="E349" s="181" t="s">
        <v>675</v>
      </c>
      <c r="F349" s="182" t="s">
        <v>676</v>
      </c>
      <c r="G349" s="183" t="s">
        <v>310</v>
      </c>
      <c r="H349" s="184">
        <v>2.8</v>
      </c>
      <c r="I349" s="185"/>
      <c r="J349" s="186">
        <f>ROUND(I349*H349,2)</f>
        <v>0</v>
      </c>
      <c r="K349" s="182" t="s">
        <v>177</v>
      </c>
      <c r="L349" s="41"/>
      <c r="M349" s="187" t="s">
        <v>19</v>
      </c>
      <c r="N349" s="188" t="s">
        <v>44</v>
      </c>
      <c r="O349" s="66"/>
      <c r="P349" s="189">
        <f>O349*H349</f>
        <v>0</v>
      </c>
      <c r="Q349" s="189">
        <v>8.8199999999999997E-3</v>
      </c>
      <c r="R349" s="189">
        <f>Q349*H349</f>
        <v>2.4695999999999999E-2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261</v>
      </c>
      <c r="AT349" s="191" t="s">
        <v>173</v>
      </c>
      <c r="AU349" s="191" t="s">
        <v>82</v>
      </c>
      <c r="AY349" s="19" t="s">
        <v>170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80</v>
      </c>
      <c r="BK349" s="192">
        <f>ROUND(I349*H349,2)</f>
        <v>0</v>
      </c>
      <c r="BL349" s="19" t="s">
        <v>261</v>
      </c>
      <c r="BM349" s="191" t="s">
        <v>677</v>
      </c>
    </row>
    <row r="350" spans="1:65" s="13" customFormat="1" ht="11.25">
      <c r="B350" s="193"/>
      <c r="C350" s="194"/>
      <c r="D350" s="195" t="s">
        <v>180</v>
      </c>
      <c r="E350" s="196" t="s">
        <v>19</v>
      </c>
      <c r="F350" s="197" t="s">
        <v>678</v>
      </c>
      <c r="G350" s="194"/>
      <c r="H350" s="198">
        <v>2.8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180</v>
      </c>
      <c r="AU350" s="204" t="s">
        <v>82</v>
      </c>
      <c r="AV350" s="13" t="s">
        <v>82</v>
      </c>
      <c r="AW350" s="13" t="s">
        <v>34</v>
      </c>
      <c r="AX350" s="13" t="s">
        <v>80</v>
      </c>
      <c r="AY350" s="204" t="s">
        <v>170</v>
      </c>
    </row>
    <row r="351" spans="1:65" s="2" customFormat="1" ht="24">
      <c r="A351" s="36"/>
      <c r="B351" s="37"/>
      <c r="C351" s="180" t="s">
        <v>679</v>
      </c>
      <c r="D351" s="180" t="s">
        <v>173</v>
      </c>
      <c r="E351" s="181" t="s">
        <v>680</v>
      </c>
      <c r="F351" s="182" t="s">
        <v>681</v>
      </c>
      <c r="G351" s="183" t="s">
        <v>176</v>
      </c>
      <c r="H351" s="184">
        <v>1</v>
      </c>
      <c r="I351" s="185"/>
      <c r="J351" s="186">
        <f>ROUND(I351*H351,2)</f>
        <v>0</v>
      </c>
      <c r="K351" s="182" t="s">
        <v>177</v>
      </c>
      <c r="L351" s="41"/>
      <c r="M351" s="187" t="s">
        <v>19</v>
      </c>
      <c r="N351" s="188" t="s">
        <v>44</v>
      </c>
      <c r="O351" s="66"/>
      <c r="P351" s="189">
        <f>O351*H351</f>
        <v>0</v>
      </c>
      <c r="Q351" s="189">
        <v>3.0000000000000001E-5</v>
      </c>
      <c r="R351" s="189">
        <f>Q351*H351</f>
        <v>3.0000000000000001E-5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261</v>
      </c>
      <c r="AT351" s="191" t="s">
        <v>173</v>
      </c>
      <c r="AU351" s="191" t="s">
        <v>82</v>
      </c>
      <c r="AY351" s="19" t="s">
        <v>170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9" t="s">
        <v>80</v>
      </c>
      <c r="BK351" s="192">
        <f>ROUND(I351*H351,2)</f>
        <v>0</v>
      </c>
      <c r="BL351" s="19" t="s">
        <v>261</v>
      </c>
      <c r="BM351" s="191" t="s">
        <v>682</v>
      </c>
    </row>
    <row r="352" spans="1:65" s="2" customFormat="1" ht="19.5">
      <c r="A352" s="36"/>
      <c r="B352" s="37"/>
      <c r="C352" s="38"/>
      <c r="D352" s="195" t="s">
        <v>363</v>
      </c>
      <c r="E352" s="38"/>
      <c r="F352" s="236" t="s">
        <v>683</v>
      </c>
      <c r="G352" s="38"/>
      <c r="H352" s="38"/>
      <c r="I352" s="237"/>
      <c r="J352" s="38"/>
      <c r="K352" s="38"/>
      <c r="L352" s="41"/>
      <c r="M352" s="238"/>
      <c r="N352" s="239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363</v>
      </c>
      <c r="AU352" s="19" t="s">
        <v>82</v>
      </c>
    </row>
    <row r="353" spans="1:65" s="13" customFormat="1" ht="11.25">
      <c r="B353" s="193"/>
      <c r="C353" s="194"/>
      <c r="D353" s="195" t="s">
        <v>180</v>
      </c>
      <c r="E353" s="196" t="s">
        <v>19</v>
      </c>
      <c r="F353" s="197" t="s">
        <v>684</v>
      </c>
      <c r="G353" s="194"/>
      <c r="H353" s="198">
        <v>1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180</v>
      </c>
      <c r="AU353" s="204" t="s">
        <v>82</v>
      </c>
      <c r="AV353" s="13" t="s">
        <v>82</v>
      </c>
      <c r="AW353" s="13" t="s">
        <v>34</v>
      </c>
      <c r="AX353" s="13" t="s">
        <v>80</v>
      </c>
      <c r="AY353" s="204" t="s">
        <v>170</v>
      </c>
    </row>
    <row r="354" spans="1:65" s="2" customFormat="1" ht="16.5" customHeight="1">
      <c r="A354" s="36"/>
      <c r="B354" s="37"/>
      <c r="C354" s="216" t="s">
        <v>685</v>
      </c>
      <c r="D354" s="216" t="s">
        <v>192</v>
      </c>
      <c r="E354" s="217" t="s">
        <v>686</v>
      </c>
      <c r="F354" s="218" t="s">
        <v>687</v>
      </c>
      <c r="G354" s="219" t="s">
        <v>176</v>
      </c>
      <c r="H354" s="220">
        <v>1</v>
      </c>
      <c r="I354" s="221"/>
      <c r="J354" s="222">
        <f>ROUND(I354*H354,2)</f>
        <v>0</v>
      </c>
      <c r="K354" s="218" t="s">
        <v>177</v>
      </c>
      <c r="L354" s="223"/>
      <c r="M354" s="224" t="s">
        <v>19</v>
      </c>
      <c r="N354" s="225" t="s">
        <v>44</v>
      </c>
      <c r="O354" s="66"/>
      <c r="P354" s="189">
        <f>O354*H354</f>
        <v>0</v>
      </c>
      <c r="Q354" s="189">
        <v>2.2000000000000001E-3</v>
      </c>
      <c r="R354" s="189">
        <f>Q354*H354</f>
        <v>2.2000000000000001E-3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346</v>
      </c>
      <c r="AT354" s="191" t="s">
        <v>192</v>
      </c>
      <c r="AU354" s="191" t="s">
        <v>82</v>
      </c>
      <c r="AY354" s="19" t="s">
        <v>170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80</v>
      </c>
      <c r="BK354" s="192">
        <f>ROUND(I354*H354,2)</f>
        <v>0</v>
      </c>
      <c r="BL354" s="19" t="s">
        <v>261</v>
      </c>
      <c r="BM354" s="191" t="s">
        <v>688</v>
      </c>
    </row>
    <row r="355" spans="1:65" s="2" customFormat="1" ht="24">
      <c r="A355" s="36"/>
      <c r="B355" s="37"/>
      <c r="C355" s="180" t="s">
        <v>689</v>
      </c>
      <c r="D355" s="180" t="s">
        <v>173</v>
      </c>
      <c r="E355" s="181" t="s">
        <v>690</v>
      </c>
      <c r="F355" s="182" t="s">
        <v>691</v>
      </c>
      <c r="G355" s="183" t="s">
        <v>190</v>
      </c>
      <c r="H355" s="184">
        <v>2.64</v>
      </c>
      <c r="I355" s="185"/>
      <c r="J355" s="186">
        <f>ROUND(I355*H355,2)</f>
        <v>0</v>
      </c>
      <c r="K355" s="182" t="s">
        <v>177</v>
      </c>
      <c r="L355" s="41"/>
      <c r="M355" s="187" t="s">
        <v>19</v>
      </c>
      <c r="N355" s="188" t="s">
        <v>44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261</v>
      </c>
      <c r="AT355" s="191" t="s">
        <v>173</v>
      </c>
      <c r="AU355" s="191" t="s">
        <v>82</v>
      </c>
      <c r="AY355" s="19" t="s">
        <v>170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261</v>
      </c>
      <c r="BM355" s="191" t="s">
        <v>692</v>
      </c>
    </row>
    <row r="356" spans="1:65" s="12" customFormat="1" ht="22.9" customHeight="1">
      <c r="B356" s="164"/>
      <c r="C356" s="165"/>
      <c r="D356" s="166" t="s">
        <v>72</v>
      </c>
      <c r="E356" s="178" t="s">
        <v>693</v>
      </c>
      <c r="F356" s="178" t="s">
        <v>694</v>
      </c>
      <c r="G356" s="165"/>
      <c r="H356" s="165"/>
      <c r="I356" s="168"/>
      <c r="J356" s="179">
        <f>BK356</f>
        <v>0</v>
      </c>
      <c r="K356" s="165"/>
      <c r="L356" s="170"/>
      <c r="M356" s="171"/>
      <c r="N356" s="172"/>
      <c r="O356" s="172"/>
      <c r="P356" s="173">
        <f>SUM(P357:P388)</f>
        <v>0</v>
      </c>
      <c r="Q356" s="172"/>
      <c r="R356" s="173">
        <f>SUM(R357:R388)</f>
        <v>0.40930860000000002</v>
      </c>
      <c r="S356" s="172"/>
      <c r="T356" s="174">
        <f>SUM(T357:T388)</f>
        <v>0</v>
      </c>
      <c r="AR356" s="175" t="s">
        <v>82</v>
      </c>
      <c r="AT356" s="176" t="s">
        <v>72</v>
      </c>
      <c r="AU356" s="176" t="s">
        <v>80</v>
      </c>
      <c r="AY356" s="175" t="s">
        <v>170</v>
      </c>
      <c r="BK356" s="177">
        <f>SUM(BK357:BK388)</f>
        <v>0</v>
      </c>
    </row>
    <row r="357" spans="1:65" s="2" customFormat="1" ht="21.75" customHeight="1">
      <c r="A357" s="36"/>
      <c r="B357" s="37"/>
      <c r="C357" s="180" t="s">
        <v>695</v>
      </c>
      <c r="D357" s="180" t="s">
        <v>173</v>
      </c>
      <c r="E357" s="181" t="s">
        <v>696</v>
      </c>
      <c r="F357" s="182" t="s">
        <v>697</v>
      </c>
      <c r="G357" s="183" t="s">
        <v>217</v>
      </c>
      <c r="H357" s="184">
        <v>11.06</v>
      </c>
      <c r="I357" s="185"/>
      <c r="J357" s="186">
        <f>ROUND(I357*H357,2)</f>
        <v>0</v>
      </c>
      <c r="K357" s="182" t="s">
        <v>177</v>
      </c>
      <c r="L357" s="41"/>
      <c r="M357" s="187" t="s">
        <v>19</v>
      </c>
      <c r="N357" s="188" t="s">
        <v>44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261</v>
      </c>
      <c r="AT357" s="191" t="s">
        <v>173</v>
      </c>
      <c r="AU357" s="191" t="s">
        <v>82</v>
      </c>
      <c r="AY357" s="19" t="s">
        <v>170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80</v>
      </c>
      <c r="BK357" s="192">
        <f>ROUND(I357*H357,2)</f>
        <v>0</v>
      </c>
      <c r="BL357" s="19" t="s">
        <v>261</v>
      </c>
      <c r="BM357" s="191" t="s">
        <v>698</v>
      </c>
    </row>
    <row r="358" spans="1:65" s="2" customFormat="1" ht="19.5">
      <c r="A358" s="36"/>
      <c r="B358" s="37"/>
      <c r="C358" s="38"/>
      <c r="D358" s="195" t="s">
        <v>363</v>
      </c>
      <c r="E358" s="38"/>
      <c r="F358" s="236" t="s">
        <v>699</v>
      </c>
      <c r="G358" s="38"/>
      <c r="H358" s="38"/>
      <c r="I358" s="237"/>
      <c r="J358" s="38"/>
      <c r="K358" s="38"/>
      <c r="L358" s="41"/>
      <c r="M358" s="238"/>
      <c r="N358" s="239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363</v>
      </c>
      <c r="AU358" s="19" t="s">
        <v>82</v>
      </c>
    </row>
    <row r="359" spans="1:65" s="13" customFormat="1" ht="11.25">
      <c r="B359" s="193"/>
      <c r="C359" s="194"/>
      <c r="D359" s="195" t="s">
        <v>180</v>
      </c>
      <c r="E359" s="196" t="s">
        <v>19</v>
      </c>
      <c r="F359" s="197" t="s">
        <v>700</v>
      </c>
      <c r="G359" s="194"/>
      <c r="H359" s="198">
        <v>11.06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180</v>
      </c>
      <c r="AU359" s="204" t="s">
        <v>82</v>
      </c>
      <c r="AV359" s="13" t="s">
        <v>82</v>
      </c>
      <c r="AW359" s="13" t="s">
        <v>34</v>
      </c>
      <c r="AX359" s="13" t="s">
        <v>80</v>
      </c>
      <c r="AY359" s="204" t="s">
        <v>170</v>
      </c>
    </row>
    <row r="360" spans="1:65" s="2" customFormat="1" ht="16.5" customHeight="1">
      <c r="A360" s="36"/>
      <c r="B360" s="37"/>
      <c r="C360" s="216" t="s">
        <v>701</v>
      </c>
      <c r="D360" s="216" t="s">
        <v>192</v>
      </c>
      <c r="E360" s="217" t="s">
        <v>702</v>
      </c>
      <c r="F360" s="218" t="s">
        <v>703</v>
      </c>
      <c r="G360" s="219" t="s">
        <v>217</v>
      </c>
      <c r="H360" s="220">
        <v>11.06</v>
      </c>
      <c r="I360" s="221"/>
      <c r="J360" s="222">
        <f>ROUND(I360*H360,2)</f>
        <v>0</v>
      </c>
      <c r="K360" s="218" t="s">
        <v>177</v>
      </c>
      <c r="L360" s="223"/>
      <c r="M360" s="224" t="s">
        <v>19</v>
      </c>
      <c r="N360" s="225" t="s">
        <v>44</v>
      </c>
      <c r="O360" s="66"/>
      <c r="P360" s="189">
        <f>O360*H360</f>
        <v>0</v>
      </c>
      <c r="Q360" s="189">
        <v>9.3100000000000006E-3</v>
      </c>
      <c r="R360" s="189">
        <f>Q360*H360</f>
        <v>0.10296860000000001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346</v>
      </c>
      <c r="AT360" s="191" t="s">
        <v>192</v>
      </c>
      <c r="AU360" s="191" t="s">
        <v>82</v>
      </c>
      <c r="AY360" s="19" t="s">
        <v>170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9" t="s">
        <v>80</v>
      </c>
      <c r="BK360" s="192">
        <f>ROUND(I360*H360,2)</f>
        <v>0</v>
      </c>
      <c r="BL360" s="19" t="s">
        <v>261</v>
      </c>
      <c r="BM360" s="191" t="s">
        <v>704</v>
      </c>
    </row>
    <row r="361" spans="1:65" s="2" customFormat="1" ht="16.5" customHeight="1">
      <c r="A361" s="36"/>
      <c r="B361" s="37"/>
      <c r="C361" s="180" t="s">
        <v>705</v>
      </c>
      <c r="D361" s="180" t="s">
        <v>173</v>
      </c>
      <c r="E361" s="181" t="s">
        <v>706</v>
      </c>
      <c r="F361" s="182" t="s">
        <v>707</v>
      </c>
      <c r="G361" s="183" t="s">
        <v>310</v>
      </c>
      <c r="H361" s="184">
        <v>15.8</v>
      </c>
      <c r="I361" s="185"/>
      <c r="J361" s="186">
        <f>ROUND(I361*H361,2)</f>
        <v>0</v>
      </c>
      <c r="K361" s="182" t="s">
        <v>177</v>
      </c>
      <c r="L361" s="41"/>
      <c r="M361" s="187" t="s">
        <v>19</v>
      </c>
      <c r="N361" s="188" t="s">
        <v>44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261</v>
      </c>
      <c r="AT361" s="191" t="s">
        <v>173</v>
      </c>
      <c r="AU361" s="191" t="s">
        <v>82</v>
      </c>
      <c r="AY361" s="19" t="s">
        <v>170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80</v>
      </c>
      <c r="BK361" s="192">
        <f>ROUND(I361*H361,2)</f>
        <v>0</v>
      </c>
      <c r="BL361" s="19" t="s">
        <v>261</v>
      </c>
      <c r="BM361" s="191" t="s">
        <v>708</v>
      </c>
    </row>
    <row r="362" spans="1:65" s="13" customFormat="1" ht="11.25">
      <c r="B362" s="193"/>
      <c r="C362" s="194"/>
      <c r="D362" s="195" t="s">
        <v>180</v>
      </c>
      <c r="E362" s="196" t="s">
        <v>19</v>
      </c>
      <c r="F362" s="197" t="s">
        <v>709</v>
      </c>
      <c r="G362" s="194"/>
      <c r="H362" s="198">
        <v>15.8</v>
      </c>
      <c r="I362" s="199"/>
      <c r="J362" s="194"/>
      <c r="K362" s="194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180</v>
      </c>
      <c r="AU362" s="204" t="s">
        <v>82</v>
      </c>
      <c r="AV362" s="13" t="s">
        <v>82</v>
      </c>
      <c r="AW362" s="13" t="s">
        <v>34</v>
      </c>
      <c r="AX362" s="13" t="s">
        <v>80</v>
      </c>
      <c r="AY362" s="204" t="s">
        <v>170</v>
      </c>
    </row>
    <row r="363" spans="1:65" s="2" customFormat="1" ht="16.5" customHeight="1">
      <c r="A363" s="36"/>
      <c r="B363" s="37"/>
      <c r="C363" s="216" t="s">
        <v>710</v>
      </c>
      <c r="D363" s="216" t="s">
        <v>192</v>
      </c>
      <c r="E363" s="217" t="s">
        <v>711</v>
      </c>
      <c r="F363" s="218" t="s">
        <v>712</v>
      </c>
      <c r="G363" s="219" t="s">
        <v>185</v>
      </c>
      <c r="H363" s="220">
        <v>3.7999999999999999E-2</v>
      </c>
      <c r="I363" s="221"/>
      <c r="J363" s="222">
        <f>ROUND(I363*H363,2)</f>
        <v>0</v>
      </c>
      <c r="K363" s="218" t="s">
        <v>177</v>
      </c>
      <c r="L363" s="223"/>
      <c r="M363" s="224" t="s">
        <v>19</v>
      </c>
      <c r="N363" s="225" t="s">
        <v>44</v>
      </c>
      <c r="O363" s="66"/>
      <c r="P363" s="189">
        <f>O363*H363</f>
        <v>0</v>
      </c>
      <c r="Q363" s="189">
        <v>0.55000000000000004</v>
      </c>
      <c r="R363" s="189">
        <f>Q363*H363</f>
        <v>2.0900000000000002E-2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346</v>
      </c>
      <c r="AT363" s="191" t="s">
        <v>192</v>
      </c>
      <c r="AU363" s="191" t="s">
        <v>82</v>
      </c>
      <c r="AY363" s="19" t="s">
        <v>170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80</v>
      </c>
      <c r="BK363" s="192">
        <f>ROUND(I363*H363,2)</f>
        <v>0</v>
      </c>
      <c r="BL363" s="19" t="s">
        <v>261</v>
      </c>
      <c r="BM363" s="191" t="s">
        <v>713</v>
      </c>
    </row>
    <row r="364" spans="1:65" s="13" customFormat="1" ht="11.25">
      <c r="B364" s="193"/>
      <c r="C364" s="194"/>
      <c r="D364" s="195" t="s">
        <v>180</v>
      </c>
      <c r="E364" s="196" t="s">
        <v>19</v>
      </c>
      <c r="F364" s="197" t="s">
        <v>714</v>
      </c>
      <c r="G364" s="194"/>
      <c r="H364" s="198">
        <v>3.7999999999999999E-2</v>
      </c>
      <c r="I364" s="199"/>
      <c r="J364" s="194"/>
      <c r="K364" s="194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180</v>
      </c>
      <c r="AU364" s="204" t="s">
        <v>82</v>
      </c>
      <c r="AV364" s="13" t="s">
        <v>82</v>
      </c>
      <c r="AW364" s="13" t="s">
        <v>34</v>
      </c>
      <c r="AX364" s="13" t="s">
        <v>80</v>
      </c>
      <c r="AY364" s="204" t="s">
        <v>170</v>
      </c>
    </row>
    <row r="365" spans="1:65" s="2" customFormat="1" ht="16.5" customHeight="1">
      <c r="A365" s="36"/>
      <c r="B365" s="37"/>
      <c r="C365" s="180" t="s">
        <v>715</v>
      </c>
      <c r="D365" s="180" t="s">
        <v>173</v>
      </c>
      <c r="E365" s="181" t="s">
        <v>716</v>
      </c>
      <c r="F365" s="182" t="s">
        <v>717</v>
      </c>
      <c r="G365" s="183" t="s">
        <v>176</v>
      </c>
      <c r="H365" s="184">
        <v>13</v>
      </c>
      <c r="I365" s="185"/>
      <c r="J365" s="186">
        <f t="shared" ref="J365:J375" si="10">ROUND(I365*H365,2)</f>
        <v>0</v>
      </c>
      <c r="K365" s="182" t="s">
        <v>177</v>
      </c>
      <c r="L365" s="41"/>
      <c r="M365" s="187" t="s">
        <v>19</v>
      </c>
      <c r="N365" s="188" t="s">
        <v>44</v>
      </c>
      <c r="O365" s="66"/>
      <c r="P365" s="189">
        <f t="shared" ref="P365:P375" si="11">O365*H365</f>
        <v>0</v>
      </c>
      <c r="Q365" s="189">
        <v>0</v>
      </c>
      <c r="R365" s="189">
        <f t="shared" ref="R365:R375" si="12">Q365*H365</f>
        <v>0</v>
      </c>
      <c r="S365" s="189">
        <v>0</v>
      </c>
      <c r="T365" s="190">
        <f t="shared" ref="T365:T375" si="13"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261</v>
      </c>
      <c r="AT365" s="191" t="s">
        <v>173</v>
      </c>
      <c r="AU365" s="191" t="s">
        <v>82</v>
      </c>
      <c r="AY365" s="19" t="s">
        <v>170</v>
      </c>
      <c r="BE365" s="192">
        <f t="shared" ref="BE365:BE375" si="14">IF(N365="základní",J365,0)</f>
        <v>0</v>
      </c>
      <c r="BF365" s="192">
        <f t="shared" ref="BF365:BF375" si="15">IF(N365="snížená",J365,0)</f>
        <v>0</v>
      </c>
      <c r="BG365" s="192">
        <f t="shared" ref="BG365:BG375" si="16">IF(N365="zákl. přenesená",J365,0)</f>
        <v>0</v>
      </c>
      <c r="BH365" s="192">
        <f t="shared" ref="BH365:BH375" si="17">IF(N365="sníž. přenesená",J365,0)</f>
        <v>0</v>
      </c>
      <c r="BI365" s="192">
        <f t="shared" ref="BI365:BI375" si="18">IF(N365="nulová",J365,0)</f>
        <v>0</v>
      </c>
      <c r="BJ365" s="19" t="s">
        <v>80</v>
      </c>
      <c r="BK365" s="192">
        <f t="shared" ref="BK365:BK375" si="19">ROUND(I365*H365,2)</f>
        <v>0</v>
      </c>
      <c r="BL365" s="19" t="s">
        <v>261</v>
      </c>
      <c r="BM365" s="191" t="s">
        <v>718</v>
      </c>
    </row>
    <row r="366" spans="1:65" s="2" customFormat="1" ht="24">
      <c r="A366" s="36"/>
      <c r="B366" s="37"/>
      <c r="C366" s="180" t="s">
        <v>719</v>
      </c>
      <c r="D366" s="180" t="s">
        <v>173</v>
      </c>
      <c r="E366" s="181" t="s">
        <v>720</v>
      </c>
      <c r="F366" s="182" t="s">
        <v>721</v>
      </c>
      <c r="G366" s="183" t="s">
        <v>176</v>
      </c>
      <c r="H366" s="184">
        <v>1</v>
      </c>
      <c r="I366" s="185"/>
      <c r="J366" s="186">
        <f t="shared" si="10"/>
        <v>0</v>
      </c>
      <c r="K366" s="182" t="s">
        <v>177</v>
      </c>
      <c r="L366" s="41"/>
      <c r="M366" s="187" t="s">
        <v>19</v>
      </c>
      <c r="N366" s="188" t="s">
        <v>44</v>
      </c>
      <c r="O366" s="66"/>
      <c r="P366" s="189">
        <f t="shared" si="11"/>
        <v>0</v>
      </c>
      <c r="Q366" s="189">
        <v>2.5999999999999998E-4</v>
      </c>
      <c r="R366" s="189">
        <f t="shared" si="12"/>
        <v>2.5999999999999998E-4</v>
      </c>
      <c r="S366" s="189">
        <v>0</v>
      </c>
      <c r="T366" s="190">
        <f t="shared" si="1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261</v>
      </c>
      <c r="AT366" s="191" t="s">
        <v>173</v>
      </c>
      <c r="AU366" s="191" t="s">
        <v>82</v>
      </c>
      <c r="AY366" s="19" t="s">
        <v>170</v>
      </c>
      <c r="BE366" s="192">
        <f t="shared" si="14"/>
        <v>0</v>
      </c>
      <c r="BF366" s="192">
        <f t="shared" si="15"/>
        <v>0</v>
      </c>
      <c r="BG366" s="192">
        <f t="shared" si="16"/>
        <v>0</v>
      </c>
      <c r="BH366" s="192">
        <f t="shared" si="17"/>
        <v>0</v>
      </c>
      <c r="BI366" s="192">
        <f t="shared" si="18"/>
        <v>0</v>
      </c>
      <c r="BJ366" s="19" t="s">
        <v>80</v>
      </c>
      <c r="BK366" s="192">
        <f t="shared" si="19"/>
        <v>0</v>
      </c>
      <c r="BL366" s="19" t="s">
        <v>261</v>
      </c>
      <c r="BM366" s="191" t="s">
        <v>722</v>
      </c>
    </row>
    <row r="367" spans="1:65" s="2" customFormat="1" ht="24">
      <c r="A367" s="36"/>
      <c r="B367" s="37"/>
      <c r="C367" s="216" t="s">
        <v>723</v>
      </c>
      <c r="D367" s="216" t="s">
        <v>192</v>
      </c>
      <c r="E367" s="217" t="s">
        <v>724</v>
      </c>
      <c r="F367" s="218" t="s">
        <v>725</v>
      </c>
      <c r="G367" s="219" t="s">
        <v>176</v>
      </c>
      <c r="H367" s="220">
        <v>1</v>
      </c>
      <c r="I367" s="221"/>
      <c r="J367" s="222">
        <f t="shared" si="10"/>
        <v>0</v>
      </c>
      <c r="K367" s="218" t="s">
        <v>19</v>
      </c>
      <c r="L367" s="223"/>
      <c r="M367" s="224" t="s">
        <v>19</v>
      </c>
      <c r="N367" s="225" t="s">
        <v>44</v>
      </c>
      <c r="O367" s="66"/>
      <c r="P367" s="189">
        <f t="shared" si="11"/>
        <v>0</v>
      </c>
      <c r="Q367" s="189">
        <v>3.8289999999999998E-2</v>
      </c>
      <c r="R367" s="189">
        <f t="shared" si="12"/>
        <v>3.8289999999999998E-2</v>
      </c>
      <c r="S367" s="189">
        <v>0</v>
      </c>
      <c r="T367" s="190">
        <f t="shared" si="13"/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346</v>
      </c>
      <c r="AT367" s="191" t="s">
        <v>192</v>
      </c>
      <c r="AU367" s="191" t="s">
        <v>82</v>
      </c>
      <c r="AY367" s="19" t="s">
        <v>170</v>
      </c>
      <c r="BE367" s="192">
        <f t="shared" si="14"/>
        <v>0</v>
      </c>
      <c r="BF367" s="192">
        <f t="shared" si="15"/>
        <v>0</v>
      </c>
      <c r="BG367" s="192">
        <f t="shared" si="16"/>
        <v>0</v>
      </c>
      <c r="BH367" s="192">
        <f t="shared" si="17"/>
        <v>0</v>
      </c>
      <c r="BI367" s="192">
        <f t="shared" si="18"/>
        <v>0</v>
      </c>
      <c r="BJ367" s="19" t="s">
        <v>80</v>
      </c>
      <c r="BK367" s="192">
        <f t="shared" si="19"/>
        <v>0</v>
      </c>
      <c r="BL367" s="19" t="s">
        <v>261</v>
      </c>
      <c r="BM367" s="191" t="s">
        <v>726</v>
      </c>
    </row>
    <row r="368" spans="1:65" s="2" customFormat="1" ht="24">
      <c r="A368" s="36"/>
      <c r="B368" s="37"/>
      <c r="C368" s="180" t="s">
        <v>727</v>
      </c>
      <c r="D368" s="180" t="s">
        <v>173</v>
      </c>
      <c r="E368" s="181" t="s">
        <v>728</v>
      </c>
      <c r="F368" s="182" t="s">
        <v>729</v>
      </c>
      <c r="G368" s="183" t="s">
        <v>176</v>
      </c>
      <c r="H368" s="184">
        <v>8</v>
      </c>
      <c r="I368" s="185"/>
      <c r="J368" s="186">
        <f t="shared" si="10"/>
        <v>0</v>
      </c>
      <c r="K368" s="182" t="s">
        <v>177</v>
      </c>
      <c r="L368" s="41"/>
      <c r="M368" s="187" t="s">
        <v>19</v>
      </c>
      <c r="N368" s="188" t="s">
        <v>44</v>
      </c>
      <c r="O368" s="66"/>
      <c r="P368" s="189">
        <f t="shared" si="11"/>
        <v>0</v>
      </c>
      <c r="Q368" s="189">
        <v>0</v>
      </c>
      <c r="R368" s="189">
        <f t="shared" si="12"/>
        <v>0</v>
      </c>
      <c r="S368" s="189">
        <v>0</v>
      </c>
      <c r="T368" s="190">
        <f t="shared" si="1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261</v>
      </c>
      <c r="AT368" s="191" t="s">
        <v>173</v>
      </c>
      <c r="AU368" s="191" t="s">
        <v>82</v>
      </c>
      <c r="AY368" s="19" t="s">
        <v>170</v>
      </c>
      <c r="BE368" s="192">
        <f t="shared" si="14"/>
        <v>0</v>
      </c>
      <c r="BF368" s="192">
        <f t="shared" si="15"/>
        <v>0</v>
      </c>
      <c r="BG368" s="192">
        <f t="shared" si="16"/>
        <v>0</v>
      </c>
      <c r="BH368" s="192">
        <f t="shared" si="17"/>
        <v>0</v>
      </c>
      <c r="BI368" s="192">
        <f t="shared" si="18"/>
        <v>0</v>
      </c>
      <c r="BJ368" s="19" t="s">
        <v>80</v>
      </c>
      <c r="BK368" s="192">
        <f t="shared" si="19"/>
        <v>0</v>
      </c>
      <c r="BL368" s="19" t="s">
        <v>261</v>
      </c>
      <c r="BM368" s="191" t="s">
        <v>730</v>
      </c>
    </row>
    <row r="369" spans="1:65" s="2" customFormat="1" ht="16.5" customHeight="1">
      <c r="A369" s="36"/>
      <c r="B369" s="37"/>
      <c r="C369" s="216" t="s">
        <v>731</v>
      </c>
      <c r="D369" s="216" t="s">
        <v>192</v>
      </c>
      <c r="E369" s="217" t="s">
        <v>732</v>
      </c>
      <c r="F369" s="218" t="s">
        <v>733</v>
      </c>
      <c r="G369" s="219" t="s">
        <v>176</v>
      </c>
      <c r="H369" s="220">
        <v>2</v>
      </c>
      <c r="I369" s="221"/>
      <c r="J369" s="222">
        <f t="shared" si="10"/>
        <v>0</v>
      </c>
      <c r="K369" s="218" t="s">
        <v>177</v>
      </c>
      <c r="L369" s="223"/>
      <c r="M369" s="224" t="s">
        <v>19</v>
      </c>
      <c r="N369" s="225" t="s">
        <v>44</v>
      </c>
      <c r="O369" s="66"/>
      <c r="P369" s="189">
        <f t="shared" si="11"/>
        <v>0</v>
      </c>
      <c r="Q369" s="189">
        <v>1.7500000000000002E-2</v>
      </c>
      <c r="R369" s="189">
        <f t="shared" si="12"/>
        <v>3.5000000000000003E-2</v>
      </c>
      <c r="S369" s="189">
        <v>0</v>
      </c>
      <c r="T369" s="190">
        <f t="shared" si="1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346</v>
      </c>
      <c r="AT369" s="191" t="s">
        <v>192</v>
      </c>
      <c r="AU369" s="191" t="s">
        <v>82</v>
      </c>
      <c r="AY369" s="19" t="s">
        <v>170</v>
      </c>
      <c r="BE369" s="192">
        <f t="shared" si="14"/>
        <v>0</v>
      </c>
      <c r="BF369" s="192">
        <f t="shared" si="15"/>
        <v>0</v>
      </c>
      <c r="BG369" s="192">
        <f t="shared" si="16"/>
        <v>0</v>
      </c>
      <c r="BH369" s="192">
        <f t="shared" si="17"/>
        <v>0</v>
      </c>
      <c r="BI369" s="192">
        <f t="shared" si="18"/>
        <v>0</v>
      </c>
      <c r="BJ369" s="19" t="s">
        <v>80</v>
      </c>
      <c r="BK369" s="192">
        <f t="shared" si="19"/>
        <v>0</v>
      </c>
      <c r="BL369" s="19" t="s">
        <v>261</v>
      </c>
      <c r="BM369" s="191" t="s">
        <v>734</v>
      </c>
    </row>
    <row r="370" spans="1:65" s="2" customFormat="1" ht="21.75" customHeight="1">
      <c r="A370" s="36"/>
      <c r="B370" s="37"/>
      <c r="C370" s="216" t="s">
        <v>735</v>
      </c>
      <c r="D370" s="216" t="s">
        <v>192</v>
      </c>
      <c r="E370" s="217" t="s">
        <v>736</v>
      </c>
      <c r="F370" s="218" t="s">
        <v>737</v>
      </c>
      <c r="G370" s="219" t="s">
        <v>176</v>
      </c>
      <c r="H370" s="220">
        <v>4</v>
      </c>
      <c r="I370" s="221"/>
      <c r="J370" s="222">
        <f t="shared" si="10"/>
        <v>0</v>
      </c>
      <c r="K370" s="218" t="s">
        <v>177</v>
      </c>
      <c r="L370" s="223"/>
      <c r="M370" s="224" t="s">
        <v>19</v>
      </c>
      <c r="N370" s="225" t="s">
        <v>44</v>
      </c>
      <c r="O370" s="66"/>
      <c r="P370" s="189">
        <f t="shared" si="11"/>
        <v>0</v>
      </c>
      <c r="Q370" s="189">
        <v>1.95E-2</v>
      </c>
      <c r="R370" s="189">
        <f t="shared" si="12"/>
        <v>7.8E-2</v>
      </c>
      <c r="S370" s="189">
        <v>0</v>
      </c>
      <c r="T370" s="190">
        <f t="shared" si="13"/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1" t="s">
        <v>346</v>
      </c>
      <c r="AT370" s="191" t="s">
        <v>192</v>
      </c>
      <c r="AU370" s="191" t="s">
        <v>82</v>
      </c>
      <c r="AY370" s="19" t="s">
        <v>170</v>
      </c>
      <c r="BE370" s="192">
        <f t="shared" si="14"/>
        <v>0</v>
      </c>
      <c r="BF370" s="192">
        <f t="shared" si="15"/>
        <v>0</v>
      </c>
      <c r="BG370" s="192">
        <f t="shared" si="16"/>
        <v>0</v>
      </c>
      <c r="BH370" s="192">
        <f t="shared" si="17"/>
        <v>0</v>
      </c>
      <c r="BI370" s="192">
        <f t="shared" si="18"/>
        <v>0</v>
      </c>
      <c r="BJ370" s="19" t="s">
        <v>80</v>
      </c>
      <c r="BK370" s="192">
        <f t="shared" si="19"/>
        <v>0</v>
      </c>
      <c r="BL370" s="19" t="s">
        <v>261</v>
      </c>
      <c r="BM370" s="191" t="s">
        <v>738</v>
      </c>
    </row>
    <row r="371" spans="1:65" s="2" customFormat="1" ht="16.5" customHeight="1">
      <c r="A371" s="36"/>
      <c r="B371" s="37"/>
      <c r="C371" s="216" t="s">
        <v>739</v>
      </c>
      <c r="D371" s="216" t="s">
        <v>192</v>
      </c>
      <c r="E371" s="217" t="s">
        <v>740</v>
      </c>
      <c r="F371" s="218" t="s">
        <v>741</v>
      </c>
      <c r="G371" s="219" t="s">
        <v>176</v>
      </c>
      <c r="H371" s="220">
        <v>2</v>
      </c>
      <c r="I371" s="221"/>
      <c r="J371" s="222">
        <f t="shared" si="10"/>
        <v>0</v>
      </c>
      <c r="K371" s="218" t="s">
        <v>177</v>
      </c>
      <c r="L371" s="223"/>
      <c r="M371" s="224" t="s">
        <v>19</v>
      </c>
      <c r="N371" s="225" t="s">
        <v>44</v>
      </c>
      <c r="O371" s="66"/>
      <c r="P371" s="189">
        <f t="shared" si="11"/>
        <v>0</v>
      </c>
      <c r="Q371" s="189">
        <v>2.0500000000000001E-2</v>
      </c>
      <c r="R371" s="189">
        <f t="shared" si="12"/>
        <v>4.1000000000000002E-2</v>
      </c>
      <c r="S371" s="189">
        <v>0</v>
      </c>
      <c r="T371" s="190">
        <f t="shared" si="13"/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346</v>
      </c>
      <c r="AT371" s="191" t="s">
        <v>192</v>
      </c>
      <c r="AU371" s="191" t="s">
        <v>82</v>
      </c>
      <c r="AY371" s="19" t="s">
        <v>170</v>
      </c>
      <c r="BE371" s="192">
        <f t="shared" si="14"/>
        <v>0</v>
      </c>
      <c r="BF371" s="192">
        <f t="shared" si="15"/>
        <v>0</v>
      </c>
      <c r="BG371" s="192">
        <f t="shared" si="16"/>
        <v>0</v>
      </c>
      <c r="BH371" s="192">
        <f t="shared" si="17"/>
        <v>0</v>
      </c>
      <c r="BI371" s="192">
        <f t="shared" si="18"/>
        <v>0</v>
      </c>
      <c r="BJ371" s="19" t="s">
        <v>80</v>
      </c>
      <c r="BK371" s="192">
        <f t="shared" si="19"/>
        <v>0</v>
      </c>
      <c r="BL371" s="19" t="s">
        <v>261</v>
      </c>
      <c r="BM371" s="191" t="s">
        <v>742</v>
      </c>
    </row>
    <row r="372" spans="1:65" s="2" customFormat="1" ht="24">
      <c r="A372" s="36"/>
      <c r="B372" s="37"/>
      <c r="C372" s="180" t="s">
        <v>743</v>
      </c>
      <c r="D372" s="180" t="s">
        <v>173</v>
      </c>
      <c r="E372" s="181" t="s">
        <v>744</v>
      </c>
      <c r="F372" s="182" t="s">
        <v>745</v>
      </c>
      <c r="G372" s="183" t="s">
        <v>176</v>
      </c>
      <c r="H372" s="184">
        <v>2</v>
      </c>
      <c r="I372" s="185"/>
      <c r="J372" s="186">
        <f t="shared" si="10"/>
        <v>0</v>
      </c>
      <c r="K372" s="182" t="s">
        <v>177</v>
      </c>
      <c r="L372" s="41"/>
      <c r="M372" s="187" t="s">
        <v>19</v>
      </c>
      <c r="N372" s="188" t="s">
        <v>44</v>
      </c>
      <c r="O372" s="66"/>
      <c r="P372" s="189">
        <f t="shared" si="11"/>
        <v>0</v>
      </c>
      <c r="Q372" s="189">
        <v>0</v>
      </c>
      <c r="R372" s="189">
        <f t="shared" si="12"/>
        <v>0</v>
      </c>
      <c r="S372" s="189">
        <v>0</v>
      </c>
      <c r="T372" s="190">
        <f t="shared" si="1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261</v>
      </c>
      <c r="AT372" s="191" t="s">
        <v>173</v>
      </c>
      <c r="AU372" s="191" t="s">
        <v>82</v>
      </c>
      <c r="AY372" s="19" t="s">
        <v>170</v>
      </c>
      <c r="BE372" s="192">
        <f t="shared" si="14"/>
        <v>0</v>
      </c>
      <c r="BF372" s="192">
        <f t="shared" si="15"/>
        <v>0</v>
      </c>
      <c r="BG372" s="192">
        <f t="shared" si="16"/>
        <v>0</v>
      </c>
      <c r="BH372" s="192">
        <f t="shared" si="17"/>
        <v>0</v>
      </c>
      <c r="BI372" s="192">
        <f t="shared" si="18"/>
        <v>0</v>
      </c>
      <c r="BJ372" s="19" t="s">
        <v>80</v>
      </c>
      <c r="BK372" s="192">
        <f t="shared" si="19"/>
        <v>0</v>
      </c>
      <c r="BL372" s="19" t="s">
        <v>261</v>
      </c>
      <c r="BM372" s="191" t="s">
        <v>746</v>
      </c>
    </row>
    <row r="373" spans="1:65" s="2" customFormat="1" ht="24">
      <c r="A373" s="36"/>
      <c r="B373" s="37"/>
      <c r="C373" s="216" t="s">
        <v>747</v>
      </c>
      <c r="D373" s="216" t="s">
        <v>192</v>
      </c>
      <c r="E373" s="217" t="s">
        <v>748</v>
      </c>
      <c r="F373" s="218" t="s">
        <v>749</v>
      </c>
      <c r="G373" s="219" t="s">
        <v>176</v>
      </c>
      <c r="H373" s="220">
        <v>1</v>
      </c>
      <c r="I373" s="221"/>
      <c r="J373" s="222">
        <f t="shared" si="10"/>
        <v>0</v>
      </c>
      <c r="K373" s="218" t="s">
        <v>177</v>
      </c>
      <c r="L373" s="223"/>
      <c r="M373" s="224" t="s">
        <v>19</v>
      </c>
      <c r="N373" s="225" t="s">
        <v>44</v>
      </c>
      <c r="O373" s="66"/>
      <c r="P373" s="189">
        <f t="shared" si="11"/>
        <v>0</v>
      </c>
      <c r="Q373" s="189">
        <v>2.1499999999999998E-2</v>
      </c>
      <c r="R373" s="189">
        <f t="shared" si="12"/>
        <v>2.1499999999999998E-2</v>
      </c>
      <c r="S373" s="189">
        <v>0</v>
      </c>
      <c r="T373" s="190">
        <f t="shared" si="1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346</v>
      </c>
      <c r="AT373" s="191" t="s">
        <v>192</v>
      </c>
      <c r="AU373" s="191" t="s">
        <v>82</v>
      </c>
      <c r="AY373" s="19" t="s">
        <v>170</v>
      </c>
      <c r="BE373" s="192">
        <f t="shared" si="14"/>
        <v>0</v>
      </c>
      <c r="BF373" s="192">
        <f t="shared" si="15"/>
        <v>0</v>
      </c>
      <c r="BG373" s="192">
        <f t="shared" si="16"/>
        <v>0</v>
      </c>
      <c r="BH373" s="192">
        <f t="shared" si="17"/>
        <v>0</v>
      </c>
      <c r="BI373" s="192">
        <f t="shared" si="18"/>
        <v>0</v>
      </c>
      <c r="BJ373" s="19" t="s">
        <v>80</v>
      </c>
      <c r="BK373" s="192">
        <f t="shared" si="19"/>
        <v>0</v>
      </c>
      <c r="BL373" s="19" t="s">
        <v>261</v>
      </c>
      <c r="BM373" s="191" t="s">
        <v>750</v>
      </c>
    </row>
    <row r="374" spans="1:65" s="2" customFormat="1" ht="21.75" customHeight="1">
      <c r="A374" s="36"/>
      <c r="B374" s="37"/>
      <c r="C374" s="216" t="s">
        <v>751</v>
      </c>
      <c r="D374" s="216" t="s">
        <v>192</v>
      </c>
      <c r="E374" s="217" t="s">
        <v>752</v>
      </c>
      <c r="F374" s="218" t="s">
        <v>753</v>
      </c>
      <c r="G374" s="219" t="s">
        <v>176</v>
      </c>
      <c r="H374" s="220">
        <v>1</v>
      </c>
      <c r="I374" s="221"/>
      <c r="J374" s="222">
        <f t="shared" si="10"/>
        <v>0</v>
      </c>
      <c r="K374" s="218" t="s">
        <v>177</v>
      </c>
      <c r="L374" s="223"/>
      <c r="M374" s="224" t="s">
        <v>19</v>
      </c>
      <c r="N374" s="225" t="s">
        <v>44</v>
      </c>
      <c r="O374" s="66"/>
      <c r="P374" s="189">
        <f t="shared" si="11"/>
        <v>0</v>
      </c>
      <c r="Q374" s="189">
        <v>4.2999999999999997E-2</v>
      </c>
      <c r="R374" s="189">
        <f t="shared" si="12"/>
        <v>4.2999999999999997E-2</v>
      </c>
      <c r="S374" s="189">
        <v>0</v>
      </c>
      <c r="T374" s="190">
        <f t="shared" si="1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346</v>
      </c>
      <c r="AT374" s="191" t="s">
        <v>192</v>
      </c>
      <c r="AU374" s="191" t="s">
        <v>82</v>
      </c>
      <c r="AY374" s="19" t="s">
        <v>170</v>
      </c>
      <c r="BE374" s="192">
        <f t="shared" si="14"/>
        <v>0</v>
      </c>
      <c r="BF374" s="192">
        <f t="shared" si="15"/>
        <v>0</v>
      </c>
      <c r="BG374" s="192">
        <f t="shared" si="16"/>
        <v>0</v>
      </c>
      <c r="BH374" s="192">
        <f t="shared" si="17"/>
        <v>0</v>
      </c>
      <c r="BI374" s="192">
        <f t="shared" si="18"/>
        <v>0</v>
      </c>
      <c r="BJ374" s="19" t="s">
        <v>80</v>
      </c>
      <c r="BK374" s="192">
        <f t="shared" si="19"/>
        <v>0</v>
      </c>
      <c r="BL374" s="19" t="s">
        <v>261</v>
      </c>
      <c r="BM374" s="191" t="s">
        <v>754</v>
      </c>
    </row>
    <row r="375" spans="1:65" s="2" customFormat="1" ht="16.5" customHeight="1">
      <c r="A375" s="36"/>
      <c r="B375" s="37"/>
      <c r="C375" s="180" t="s">
        <v>755</v>
      </c>
      <c r="D375" s="180" t="s">
        <v>173</v>
      </c>
      <c r="E375" s="181" t="s">
        <v>756</v>
      </c>
      <c r="F375" s="182" t="s">
        <v>757</v>
      </c>
      <c r="G375" s="183" t="s">
        <v>176</v>
      </c>
      <c r="H375" s="184">
        <v>4</v>
      </c>
      <c r="I375" s="185"/>
      <c r="J375" s="186">
        <f t="shared" si="10"/>
        <v>0</v>
      </c>
      <c r="K375" s="182" t="s">
        <v>177</v>
      </c>
      <c r="L375" s="41"/>
      <c r="M375" s="187" t="s">
        <v>19</v>
      </c>
      <c r="N375" s="188" t="s">
        <v>44</v>
      </c>
      <c r="O375" s="66"/>
      <c r="P375" s="189">
        <f t="shared" si="11"/>
        <v>0</v>
      </c>
      <c r="Q375" s="189">
        <v>0</v>
      </c>
      <c r="R375" s="189">
        <f t="shared" si="12"/>
        <v>0</v>
      </c>
      <c r="S375" s="189">
        <v>0</v>
      </c>
      <c r="T375" s="190">
        <f t="shared" si="1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261</v>
      </c>
      <c r="AT375" s="191" t="s">
        <v>173</v>
      </c>
      <c r="AU375" s="191" t="s">
        <v>82</v>
      </c>
      <c r="AY375" s="19" t="s">
        <v>170</v>
      </c>
      <c r="BE375" s="192">
        <f t="shared" si="14"/>
        <v>0</v>
      </c>
      <c r="BF375" s="192">
        <f t="shared" si="15"/>
        <v>0</v>
      </c>
      <c r="BG375" s="192">
        <f t="shared" si="16"/>
        <v>0</v>
      </c>
      <c r="BH375" s="192">
        <f t="shared" si="17"/>
        <v>0</v>
      </c>
      <c r="BI375" s="192">
        <f t="shared" si="18"/>
        <v>0</v>
      </c>
      <c r="BJ375" s="19" t="s">
        <v>80</v>
      </c>
      <c r="BK375" s="192">
        <f t="shared" si="19"/>
        <v>0</v>
      </c>
      <c r="BL375" s="19" t="s">
        <v>261</v>
      </c>
      <c r="BM375" s="191" t="s">
        <v>758</v>
      </c>
    </row>
    <row r="376" spans="1:65" s="2" customFormat="1" ht="19.5">
      <c r="A376" s="36"/>
      <c r="B376" s="37"/>
      <c r="C376" s="38"/>
      <c r="D376" s="195" t="s">
        <v>363</v>
      </c>
      <c r="E376" s="38"/>
      <c r="F376" s="236" t="s">
        <v>759</v>
      </c>
      <c r="G376" s="38"/>
      <c r="H376" s="38"/>
      <c r="I376" s="237"/>
      <c r="J376" s="38"/>
      <c r="K376" s="38"/>
      <c r="L376" s="41"/>
      <c r="M376" s="238"/>
      <c r="N376" s="239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363</v>
      </c>
      <c r="AU376" s="19" t="s">
        <v>82</v>
      </c>
    </row>
    <row r="377" spans="1:65" s="2" customFormat="1" ht="16.5" customHeight="1">
      <c r="A377" s="36"/>
      <c r="B377" s="37"/>
      <c r="C377" s="216" t="s">
        <v>760</v>
      </c>
      <c r="D377" s="216" t="s">
        <v>192</v>
      </c>
      <c r="E377" s="217" t="s">
        <v>761</v>
      </c>
      <c r="F377" s="218" t="s">
        <v>762</v>
      </c>
      <c r="G377" s="219" t="s">
        <v>176</v>
      </c>
      <c r="H377" s="220">
        <v>4</v>
      </c>
      <c r="I377" s="221"/>
      <c r="J377" s="222">
        <f>ROUND(I377*H377,2)</f>
        <v>0</v>
      </c>
      <c r="K377" s="218" t="s">
        <v>19</v>
      </c>
      <c r="L377" s="223"/>
      <c r="M377" s="224" t="s">
        <v>19</v>
      </c>
      <c r="N377" s="225" t="s">
        <v>44</v>
      </c>
      <c r="O377" s="66"/>
      <c r="P377" s="189">
        <f>O377*H377</f>
        <v>0</v>
      </c>
      <c r="Q377" s="189">
        <v>2.7999999999999998E-4</v>
      </c>
      <c r="R377" s="189">
        <f>Q377*H377</f>
        <v>1.1199999999999999E-3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346</v>
      </c>
      <c r="AT377" s="191" t="s">
        <v>192</v>
      </c>
      <c r="AU377" s="191" t="s">
        <v>82</v>
      </c>
      <c r="AY377" s="19" t="s">
        <v>170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261</v>
      </c>
      <c r="BM377" s="191" t="s">
        <v>763</v>
      </c>
    </row>
    <row r="378" spans="1:65" s="2" customFormat="1" ht="19.5">
      <c r="A378" s="36"/>
      <c r="B378" s="37"/>
      <c r="C378" s="38"/>
      <c r="D378" s="195" t="s">
        <v>363</v>
      </c>
      <c r="E378" s="38"/>
      <c r="F378" s="236" t="s">
        <v>764</v>
      </c>
      <c r="G378" s="38"/>
      <c r="H378" s="38"/>
      <c r="I378" s="237"/>
      <c r="J378" s="38"/>
      <c r="K378" s="38"/>
      <c r="L378" s="41"/>
      <c r="M378" s="238"/>
      <c r="N378" s="239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363</v>
      </c>
      <c r="AU378" s="19" t="s">
        <v>82</v>
      </c>
    </row>
    <row r="379" spans="1:65" s="2" customFormat="1" ht="16.5" customHeight="1">
      <c r="A379" s="36"/>
      <c r="B379" s="37"/>
      <c r="C379" s="180" t="s">
        <v>765</v>
      </c>
      <c r="D379" s="180" t="s">
        <v>173</v>
      </c>
      <c r="E379" s="181" t="s">
        <v>766</v>
      </c>
      <c r="F379" s="182" t="s">
        <v>767</v>
      </c>
      <c r="G379" s="183" t="s">
        <v>176</v>
      </c>
      <c r="H379" s="184">
        <v>8</v>
      </c>
      <c r="I379" s="185"/>
      <c r="J379" s="186">
        <f t="shared" ref="J379:J388" si="20">ROUND(I379*H379,2)</f>
        <v>0</v>
      </c>
      <c r="K379" s="182" t="s">
        <v>177</v>
      </c>
      <c r="L379" s="41"/>
      <c r="M379" s="187" t="s">
        <v>19</v>
      </c>
      <c r="N379" s="188" t="s">
        <v>44</v>
      </c>
      <c r="O379" s="66"/>
      <c r="P379" s="189">
        <f t="shared" ref="P379:P388" si="21">O379*H379</f>
        <v>0</v>
      </c>
      <c r="Q379" s="189">
        <v>0</v>
      </c>
      <c r="R379" s="189">
        <f t="shared" ref="R379:R388" si="22">Q379*H379</f>
        <v>0</v>
      </c>
      <c r="S379" s="189">
        <v>0</v>
      </c>
      <c r="T379" s="190">
        <f t="shared" ref="T379:T388" si="23"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178</v>
      </c>
      <c r="AT379" s="191" t="s">
        <v>173</v>
      </c>
      <c r="AU379" s="191" t="s">
        <v>82</v>
      </c>
      <c r="AY379" s="19" t="s">
        <v>170</v>
      </c>
      <c r="BE379" s="192">
        <f t="shared" ref="BE379:BE388" si="24">IF(N379="základní",J379,0)</f>
        <v>0</v>
      </c>
      <c r="BF379" s="192">
        <f t="shared" ref="BF379:BF388" si="25">IF(N379="snížená",J379,0)</f>
        <v>0</v>
      </c>
      <c r="BG379" s="192">
        <f t="shared" ref="BG379:BG388" si="26">IF(N379="zákl. přenesená",J379,0)</f>
        <v>0</v>
      </c>
      <c r="BH379" s="192">
        <f t="shared" ref="BH379:BH388" si="27">IF(N379="sníž. přenesená",J379,0)</f>
        <v>0</v>
      </c>
      <c r="BI379" s="192">
        <f t="shared" ref="BI379:BI388" si="28">IF(N379="nulová",J379,0)</f>
        <v>0</v>
      </c>
      <c r="BJ379" s="19" t="s">
        <v>80</v>
      </c>
      <c r="BK379" s="192">
        <f t="shared" ref="BK379:BK388" si="29">ROUND(I379*H379,2)</f>
        <v>0</v>
      </c>
      <c r="BL379" s="19" t="s">
        <v>178</v>
      </c>
      <c r="BM379" s="191" t="s">
        <v>768</v>
      </c>
    </row>
    <row r="380" spans="1:65" s="2" customFormat="1" ht="16.5" customHeight="1">
      <c r="A380" s="36"/>
      <c r="B380" s="37"/>
      <c r="C380" s="216" t="s">
        <v>769</v>
      </c>
      <c r="D380" s="216" t="s">
        <v>192</v>
      </c>
      <c r="E380" s="217" t="s">
        <v>770</v>
      </c>
      <c r="F380" s="218" t="s">
        <v>771</v>
      </c>
      <c r="G380" s="219" t="s">
        <v>176</v>
      </c>
      <c r="H380" s="220">
        <v>8</v>
      </c>
      <c r="I380" s="221"/>
      <c r="J380" s="222">
        <f t="shared" si="20"/>
        <v>0</v>
      </c>
      <c r="K380" s="218" t="s">
        <v>177</v>
      </c>
      <c r="L380" s="223"/>
      <c r="M380" s="224" t="s">
        <v>19</v>
      </c>
      <c r="N380" s="225" t="s">
        <v>44</v>
      </c>
      <c r="O380" s="66"/>
      <c r="P380" s="189">
        <f t="shared" si="21"/>
        <v>0</v>
      </c>
      <c r="Q380" s="189">
        <v>1.4999999999999999E-4</v>
      </c>
      <c r="R380" s="189">
        <f t="shared" si="22"/>
        <v>1.1999999999999999E-3</v>
      </c>
      <c r="S380" s="189">
        <v>0</v>
      </c>
      <c r="T380" s="190">
        <f t="shared" si="23"/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195</v>
      </c>
      <c r="AT380" s="191" t="s">
        <v>192</v>
      </c>
      <c r="AU380" s="191" t="s">
        <v>82</v>
      </c>
      <c r="AY380" s="19" t="s">
        <v>170</v>
      </c>
      <c r="BE380" s="192">
        <f t="shared" si="24"/>
        <v>0</v>
      </c>
      <c r="BF380" s="192">
        <f t="shared" si="25"/>
        <v>0</v>
      </c>
      <c r="BG380" s="192">
        <f t="shared" si="26"/>
        <v>0</v>
      </c>
      <c r="BH380" s="192">
        <f t="shared" si="27"/>
        <v>0</v>
      </c>
      <c r="BI380" s="192">
        <f t="shared" si="28"/>
        <v>0</v>
      </c>
      <c r="BJ380" s="19" t="s">
        <v>80</v>
      </c>
      <c r="BK380" s="192">
        <f t="shared" si="29"/>
        <v>0</v>
      </c>
      <c r="BL380" s="19" t="s">
        <v>178</v>
      </c>
      <c r="BM380" s="191" t="s">
        <v>772</v>
      </c>
    </row>
    <row r="381" spans="1:65" s="2" customFormat="1" ht="16.5" customHeight="1">
      <c r="A381" s="36"/>
      <c r="B381" s="37"/>
      <c r="C381" s="180" t="s">
        <v>773</v>
      </c>
      <c r="D381" s="180" t="s">
        <v>173</v>
      </c>
      <c r="E381" s="181" t="s">
        <v>774</v>
      </c>
      <c r="F381" s="182" t="s">
        <v>775</v>
      </c>
      <c r="G381" s="183" t="s">
        <v>176</v>
      </c>
      <c r="H381" s="184">
        <v>8</v>
      </c>
      <c r="I381" s="185"/>
      <c r="J381" s="186">
        <f t="shared" si="20"/>
        <v>0</v>
      </c>
      <c r="K381" s="182" t="s">
        <v>177</v>
      </c>
      <c r="L381" s="41"/>
      <c r="M381" s="187" t="s">
        <v>19</v>
      </c>
      <c r="N381" s="188" t="s">
        <v>44</v>
      </c>
      <c r="O381" s="66"/>
      <c r="P381" s="189">
        <f t="shared" si="21"/>
        <v>0</v>
      </c>
      <c r="Q381" s="189">
        <v>0</v>
      </c>
      <c r="R381" s="189">
        <f t="shared" si="22"/>
        <v>0</v>
      </c>
      <c r="S381" s="189">
        <v>0</v>
      </c>
      <c r="T381" s="190">
        <f t="shared" si="23"/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261</v>
      </c>
      <c r="AT381" s="191" t="s">
        <v>173</v>
      </c>
      <c r="AU381" s="191" t="s">
        <v>82</v>
      </c>
      <c r="AY381" s="19" t="s">
        <v>170</v>
      </c>
      <c r="BE381" s="192">
        <f t="shared" si="24"/>
        <v>0</v>
      </c>
      <c r="BF381" s="192">
        <f t="shared" si="25"/>
        <v>0</v>
      </c>
      <c r="BG381" s="192">
        <f t="shared" si="26"/>
        <v>0</v>
      </c>
      <c r="BH381" s="192">
        <f t="shared" si="27"/>
        <v>0</v>
      </c>
      <c r="BI381" s="192">
        <f t="shared" si="28"/>
        <v>0</v>
      </c>
      <c r="BJ381" s="19" t="s">
        <v>80</v>
      </c>
      <c r="BK381" s="192">
        <f t="shared" si="29"/>
        <v>0</v>
      </c>
      <c r="BL381" s="19" t="s">
        <v>261</v>
      </c>
      <c r="BM381" s="191" t="s">
        <v>776</v>
      </c>
    </row>
    <row r="382" spans="1:65" s="2" customFormat="1" ht="16.5" customHeight="1">
      <c r="A382" s="36"/>
      <c r="B382" s="37"/>
      <c r="C382" s="216" t="s">
        <v>777</v>
      </c>
      <c r="D382" s="216" t="s">
        <v>192</v>
      </c>
      <c r="E382" s="217" t="s">
        <v>778</v>
      </c>
      <c r="F382" s="218" t="s">
        <v>779</v>
      </c>
      <c r="G382" s="219" t="s">
        <v>176</v>
      </c>
      <c r="H382" s="220">
        <v>8</v>
      </c>
      <c r="I382" s="221"/>
      <c r="J382" s="222">
        <f t="shared" si="20"/>
        <v>0</v>
      </c>
      <c r="K382" s="218" t="s">
        <v>177</v>
      </c>
      <c r="L382" s="223"/>
      <c r="M382" s="224" t="s">
        <v>19</v>
      </c>
      <c r="N382" s="225" t="s">
        <v>44</v>
      </c>
      <c r="O382" s="66"/>
      <c r="P382" s="189">
        <f t="shared" si="21"/>
        <v>0</v>
      </c>
      <c r="Q382" s="189">
        <v>1.1999999999999999E-3</v>
      </c>
      <c r="R382" s="189">
        <f t="shared" si="22"/>
        <v>9.5999999999999992E-3</v>
      </c>
      <c r="S382" s="189">
        <v>0</v>
      </c>
      <c r="T382" s="190">
        <f t="shared" si="23"/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346</v>
      </c>
      <c r="AT382" s="191" t="s">
        <v>192</v>
      </c>
      <c r="AU382" s="191" t="s">
        <v>82</v>
      </c>
      <c r="AY382" s="19" t="s">
        <v>170</v>
      </c>
      <c r="BE382" s="192">
        <f t="shared" si="24"/>
        <v>0</v>
      </c>
      <c r="BF382" s="192">
        <f t="shared" si="25"/>
        <v>0</v>
      </c>
      <c r="BG382" s="192">
        <f t="shared" si="26"/>
        <v>0</v>
      </c>
      <c r="BH382" s="192">
        <f t="shared" si="27"/>
        <v>0</v>
      </c>
      <c r="BI382" s="192">
        <f t="shared" si="28"/>
        <v>0</v>
      </c>
      <c r="BJ382" s="19" t="s">
        <v>80</v>
      </c>
      <c r="BK382" s="192">
        <f t="shared" si="29"/>
        <v>0</v>
      </c>
      <c r="BL382" s="19" t="s">
        <v>261</v>
      </c>
      <c r="BM382" s="191" t="s">
        <v>780</v>
      </c>
    </row>
    <row r="383" spans="1:65" s="2" customFormat="1" ht="24">
      <c r="A383" s="36"/>
      <c r="B383" s="37"/>
      <c r="C383" s="180" t="s">
        <v>781</v>
      </c>
      <c r="D383" s="180" t="s">
        <v>173</v>
      </c>
      <c r="E383" s="181" t="s">
        <v>782</v>
      </c>
      <c r="F383" s="182" t="s">
        <v>783</v>
      </c>
      <c r="G383" s="183" t="s">
        <v>176</v>
      </c>
      <c r="H383" s="184">
        <v>1</v>
      </c>
      <c r="I383" s="185"/>
      <c r="J383" s="186">
        <f t="shared" si="20"/>
        <v>0</v>
      </c>
      <c r="K383" s="182" t="s">
        <v>177</v>
      </c>
      <c r="L383" s="41"/>
      <c r="M383" s="187" t="s">
        <v>19</v>
      </c>
      <c r="N383" s="188" t="s">
        <v>44</v>
      </c>
      <c r="O383" s="66"/>
      <c r="P383" s="189">
        <f t="shared" si="21"/>
        <v>0</v>
      </c>
      <c r="Q383" s="189">
        <v>4.6999999999999999E-4</v>
      </c>
      <c r="R383" s="189">
        <f t="shared" si="22"/>
        <v>4.6999999999999999E-4</v>
      </c>
      <c r="S383" s="189">
        <v>0</v>
      </c>
      <c r="T383" s="190">
        <f t="shared" si="23"/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261</v>
      </c>
      <c r="AT383" s="191" t="s">
        <v>173</v>
      </c>
      <c r="AU383" s="191" t="s">
        <v>82</v>
      </c>
      <c r="AY383" s="19" t="s">
        <v>170</v>
      </c>
      <c r="BE383" s="192">
        <f t="shared" si="24"/>
        <v>0</v>
      </c>
      <c r="BF383" s="192">
        <f t="shared" si="25"/>
        <v>0</v>
      </c>
      <c r="BG383" s="192">
        <f t="shared" si="26"/>
        <v>0</v>
      </c>
      <c r="BH383" s="192">
        <f t="shared" si="27"/>
        <v>0</v>
      </c>
      <c r="BI383" s="192">
        <f t="shared" si="28"/>
        <v>0</v>
      </c>
      <c r="BJ383" s="19" t="s">
        <v>80</v>
      </c>
      <c r="BK383" s="192">
        <f t="shared" si="29"/>
        <v>0</v>
      </c>
      <c r="BL383" s="19" t="s">
        <v>261</v>
      </c>
      <c r="BM383" s="191" t="s">
        <v>784</v>
      </c>
    </row>
    <row r="384" spans="1:65" s="2" customFormat="1" ht="21.75" customHeight="1">
      <c r="A384" s="36"/>
      <c r="B384" s="37"/>
      <c r="C384" s="216" t="s">
        <v>785</v>
      </c>
      <c r="D384" s="216" t="s">
        <v>192</v>
      </c>
      <c r="E384" s="217" t="s">
        <v>786</v>
      </c>
      <c r="F384" s="218" t="s">
        <v>787</v>
      </c>
      <c r="G384" s="219" t="s">
        <v>176</v>
      </c>
      <c r="H384" s="220">
        <v>1</v>
      </c>
      <c r="I384" s="221"/>
      <c r="J384" s="222">
        <f t="shared" si="20"/>
        <v>0</v>
      </c>
      <c r="K384" s="218" t="s">
        <v>177</v>
      </c>
      <c r="L384" s="223"/>
      <c r="M384" s="224" t="s">
        <v>19</v>
      </c>
      <c r="N384" s="225" t="s">
        <v>44</v>
      </c>
      <c r="O384" s="66"/>
      <c r="P384" s="189">
        <f t="shared" si="21"/>
        <v>0</v>
      </c>
      <c r="Q384" s="189">
        <v>1.6E-2</v>
      </c>
      <c r="R384" s="189">
        <f t="shared" si="22"/>
        <v>1.6E-2</v>
      </c>
      <c r="S384" s="189">
        <v>0</v>
      </c>
      <c r="T384" s="190">
        <f t="shared" si="23"/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346</v>
      </c>
      <c r="AT384" s="191" t="s">
        <v>192</v>
      </c>
      <c r="AU384" s="191" t="s">
        <v>82</v>
      </c>
      <c r="AY384" s="19" t="s">
        <v>170</v>
      </c>
      <c r="BE384" s="192">
        <f t="shared" si="24"/>
        <v>0</v>
      </c>
      <c r="BF384" s="192">
        <f t="shared" si="25"/>
        <v>0</v>
      </c>
      <c r="BG384" s="192">
        <f t="shared" si="26"/>
        <v>0</v>
      </c>
      <c r="BH384" s="192">
        <f t="shared" si="27"/>
        <v>0</v>
      </c>
      <c r="BI384" s="192">
        <f t="shared" si="28"/>
        <v>0</v>
      </c>
      <c r="BJ384" s="19" t="s">
        <v>80</v>
      </c>
      <c r="BK384" s="192">
        <f t="shared" si="29"/>
        <v>0</v>
      </c>
      <c r="BL384" s="19" t="s">
        <v>261</v>
      </c>
      <c r="BM384" s="191" t="s">
        <v>788</v>
      </c>
    </row>
    <row r="385" spans="1:65" s="2" customFormat="1" ht="16.5" customHeight="1">
      <c r="A385" s="36"/>
      <c r="B385" s="37"/>
      <c r="C385" s="180" t="s">
        <v>789</v>
      </c>
      <c r="D385" s="180" t="s">
        <v>173</v>
      </c>
      <c r="E385" s="181" t="s">
        <v>790</v>
      </c>
      <c r="F385" s="182" t="s">
        <v>791</v>
      </c>
      <c r="G385" s="183" t="s">
        <v>421</v>
      </c>
      <c r="H385" s="184">
        <v>1</v>
      </c>
      <c r="I385" s="185"/>
      <c r="J385" s="186">
        <f t="shared" si="20"/>
        <v>0</v>
      </c>
      <c r="K385" s="182" t="s">
        <v>19</v>
      </c>
      <c r="L385" s="41"/>
      <c r="M385" s="187" t="s">
        <v>19</v>
      </c>
      <c r="N385" s="188" t="s">
        <v>44</v>
      </c>
      <c r="O385" s="66"/>
      <c r="P385" s="189">
        <f t="shared" si="21"/>
        <v>0</v>
      </c>
      <c r="Q385" s="189">
        <v>0</v>
      </c>
      <c r="R385" s="189">
        <f t="shared" si="22"/>
        <v>0</v>
      </c>
      <c r="S385" s="189">
        <v>0</v>
      </c>
      <c r="T385" s="190">
        <f t="shared" si="23"/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261</v>
      </c>
      <c r="AT385" s="191" t="s">
        <v>173</v>
      </c>
      <c r="AU385" s="191" t="s">
        <v>82</v>
      </c>
      <c r="AY385" s="19" t="s">
        <v>170</v>
      </c>
      <c r="BE385" s="192">
        <f t="shared" si="24"/>
        <v>0</v>
      </c>
      <c r="BF385" s="192">
        <f t="shared" si="25"/>
        <v>0</v>
      </c>
      <c r="BG385" s="192">
        <f t="shared" si="26"/>
        <v>0</v>
      </c>
      <c r="BH385" s="192">
        <f t="shared" si="27"/>
        <v>0</v>
      </c>
      <c r="BI385" s="192">
        <f t="shared" si="28"/>
        <v>0</v>
      </c>
      <c r="BJ385" s="19" t="s">
        <v>80</v>
      </c>
      <c r="BK385" s="192">
        <f t="shared" si="29"/>
        <v>0</v>
      </c>
      <c r="BL385" s="19" t="s">
        <v>261</v>
      </c>
      <c r="BM385" s="191" t="s">
        <v>792</v>
      </c>
    </row>
    <row r="386" spans="1:65" s="2" customFormat="1" ht="16.5" customHeight="1">
      <c r="A386" s="36"/>
      <c r="B386" s="37"/>
      <c r="C386" s="180" t="s">
        <v>793</v>
      </c>
      <c r="D386" s="180" t="s">
        <v>173</v>
      </c>
      <c r="E386" s="181" t="s">
        <v>794</v>
      </c>
      <c r="F386" s="182" t="s">
        <v>795</v>
      </c>
      <c r="G386" s="183" t="s">
        <v>176</v>
      </c>
      <c r="H386" s="184">
        <v>1</v>
      </c>
      <c r="I386" s="185"/>
      <c r="J386" s="186">
        <f t="shared" si="20"/>
        <v>0</v>
      </c>
      <c r="K386" s="182" t="s">
        <v>19</v>
      </c>
      <c r="L386" s="41"/>
      <c r="M386" s="187" t="s">
        <v>19</v>
      </c>
      <c r="N386" s="188" t="s">
        <v>44</v>
      </c>
      <c r="O386" s="66"/>
      <c r="P386" s="189">
        <f t="shared" si="21"/>
        <v>0</v>
      </c>
      <c r="Q386" s="189">
        <v>0</v>
      </c>
      <c r="R386" s="189">
        <f t="shared" si="22"/>
        <v>0</v>
      </c>
      <c r="S386" s="189">
        <v>0</v>
      </c>
      <c r="T386" s="190">
        <f t="shared" si="2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261</v>
      </c>
      <c r="AT386" s="191" t="s">
        <v>173</v>
      </c>
      <c r="AU386" s="191" t="s">
        <v>82</v>
      </c>
      <c r="AY386" s="19" t="s">
        <v>170</v>
      </c>
      <c r="BE386" s="192">
        <f t="shared" si="24"/>
        <v>0</v>
      </c>
      <c r="BF386" s="192">
        <f t="shared" si="25"/>
        <v>0</v>
      </c>
      <c r="BG386" s="192">
        <f t="shared" si="26"/>
        <v>0</v>
      </c>
      <c r="BH386" s="192">
        <f t="shared" si="27"/>
        <v>0</v>
      </c>
      <c r="BI386" s="192">
        <f t="shared" si="28"/>
        <v>0</v>
      </c>
      <c r="BJ386" s="19" t="s">
        <v>80</v>
      </c>
      <c r="BK386" s="192">
        <f t="shared" si="29"/>
        <v>0</v>
      </c>
      <c r="BL386" s="19" t="s">
        <v>261</v>
      </c>
      <c r="BM386" s="191" t="s">
        <v>796</v>
      </c>
    </row>
    <row r="387" spans="1:65" s="2" customFormat="1" ht="16.5" customHeight="1">
      <c r="A387" s="36"/>
      <c r="B387" s="37"/>
      <c r="C387" s="180" t="s">
        <v>797</v>
      </c>
      <c r="D387" s="180" t="s">
        <v>173</v>
      </c>
      <c r="E387" s="181" t="s">
        <v>798</v>
      </c>
      <c r="F387" s="182" t="s">
        <v>799</v>
      </c>
      <c r="G387" s="183" t="s">
        <v>421</v>
      </c>
      <c r="H387" s="184">
        <v>1</v>
      </c>
      <c r="I387" s="185"/>
      <c r="J387" s="186">
        <f t="shared" si="20"/>
        <v>0</v>
      </c>
      <c r="K387" s="182" t="s">
        <v>19</v>
      </c>
      <c r="L387" s="41"/>
      <c r="M387" s="187" t="s">
        <v>19</v>
      </c>
      <c r="N387" s="188" t="s">
        <v>44</v>
      </c>
      <c r="O387" s="66"/>
      <c r="P387" s="189">
        <f t="shared" si="21"/>
        <v>0</v>
      </c>
      <c r="Q387" s="189">
        <v>0</v>
      </c>
      <c r="R387" s="189">
        <f t="shared" si="22"/>
        <v>0</v>
      </c>
      <c r="S387" s="189">
        <v>0</v>
      </c>
      <c r="T387" s="190">
        <f t="shared" si="2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261</v>
      </c>
      <c r="AT387" s="191" t="s">
        <v>173</v>
      </c>
      <c r="AU387" s="191" t="s">
        <v>82</v>
      </c>
      <c r="AY387" s="19" t="s">
        <v>170</v>
      </c>
      <c r="BE387" s="192">
        <f t="shared" si="24"/>
        <v>0</v>
      </c>
      <c r="BF387" s="192">
        <f t="shared" si="25"/>
        <v>0</v>
      </c>
      <c r="BG387" s="192">
        <f t="shared" si="26"/>
        <v>0</v>
      </c>
      <c r="BH387" s="192">
        <f t="shared" si="27"/>
        <v>0</v>
      </c>
      <c r="BI387" s="192">
        <f t="shared" si="28"/>
        <v>0</v>
      </c>
      <c r="BJ387" s="19" t="s">
        <v>80</v>
      </c>
      <c r="BK387" s="192">
        <f t="shared" si="29"/>
        <v>0</v>
      </c>
      <c r="BL387" s="19" t="s">
        <v>261</v>
      </c>
      <c r="BM387" s="191" t="s">
        <v>800</v>
      </c>
    </row>
    <row r="388" spans="1:65" s="2" customFormat="1" ht="24">
      <c r="A388" s="36"/>
      <c r="B388" s="37"/>
      <c r="C388" s="180" t="s">
        <v>801</v>
      </c>
      <c r="D388" s="180" t="s">
        <v>173</v>
      </c>
      <c r="E388" s="181" t="s">
        <v>802</v>
      </c>
      <c r="F388" s="182" t="s">
        <v>803</v>
      </c>
      <c r="G388" s="183" t="s">
        <v>190</v>
      </c>
      <c r="H388" s="184">
        <v>0.40799999999999997</v>
      </c>
      <c r="I388" s="185"/>
      <c r="J388" s="186">
        <f t="shared" si="20"/>
        <v>0</v>
      </c>
      <c r="K388" s="182" t="s">
        <v>177</v>
      </c>
      <c r="L388" s="41"/>
      <c r="M388" s="187" t="s">
        <v>19</v>
      </c>
      <c r="N388" s="188" t="s">
        <v>44</v>
      </c>
      <c r="O388" s="66"/>
      <c r="P388" s="189">
        <f t="shared" si="21"/>
        <v>0</v>
      </c>
      <c r="Q388" s="189">
        <v>0</v>
      </c>
      <c r="R388" s="189">
        <f t="shared" si="22"/>
        <v>0</v>
      </c>
      <c r="S388" s="189">
        <v>0</v>
      </c>
      <c r="T388" s="190">
        <f t="shared" si="2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261</v>
      </c>
      <c r="AT388" s="191" t="s">
        <v>173</v>
      </c>
      <c r="AU388" s="191" t="s">
        <v>82</v>
      </c>
      <c r="AY388" s="19" t="s">
        <v>170</v>
      </c>
      <c r="BE388" s="192">
        <f t="shared" si="24"/>
        <v>0</v>
      </c>
      <c r="BF388" s="192">
        <f t="shared" si="25"/>
        <v>0</v>
      </c>
      <c r="BG388" s="192">
        <f t="shared" si="26"/>
        <v>0</v>
      </c>
      <c r="BH388" s="192">
        <f t="shared" si="27"/>
        <v>0</v>
      </c>
      <c r="BI388" s="192">
        <f t="shared" si="28"/>
        <v>0</v>
      </c>
      <c r="BJ388" s="19" t="s">
        <v>80</v>
      </c>
      <c r="BK388" s="192">
        <f t="shared" si="29"/>
        <v>0</v>
      </c>
      <c r="BL388" s="19" t="s">
        <v>261</v>
      </c>
      <c r="BM388" s="191" t="s">
        <v>804</v>
      </c>
    </row>
    <row r="389" spans="1:65" s="12" customFormat="1" ht="22.9" customHeight="1">
      <c r="B389" s="164"/>
      <c r="C389" s="165"/>
      <c r="D389" s="166" t="s">
        <v>72</v>
      </c>
      <c r="E389" s="178" t="s">
        <v>805</v>
      </c>
      <c r="F389" s="178" t="s">
        <v>806</v>
      </c>
      <c r="G389" s="165"/>
      <c r="H389" s="165"/>
      <c r="I389" s="168"/>
      <c r="J389" s="179">
        <f>BK389</f>
        <v>0</v>
      </c>
      <c r="K389" s="165"/>
      <c r="L389" s="170"/>
      <c r="M389" s="171"/>
      <c r="N389" s="172"/>
      <c r="O389" s="172"/>
      <c r="P389" s="173">
        <f>SUM(P390:P393)</f>
        <v>0</v>
      </c>
      <c r="Q389" s="172"/>
      <c r="R389" s="173">
        <f>SUM(R390:R393)</f>
        <v>2.1499999999999998E-2</v>
      </c>
      <c r="S389" s="172"/>
      <c r="T389" s="174">
        <f>SUM(T390:T393)</f>
        <v>0</v>
      </c>
      <c r="AR389" s="175" t="s">
        <v>82</v>
      </c>
      <c r="AT389" s="176" t="s">
        <v>72</v>
      </c>
      <c r="AU389" s="176" t="s">
        <v>80</v>
      </c>
      <c r="AY389" s="175" t="s">
        <v>170</v>
      </c>
      <c r="BK389" s="177">
        <f>SUM(BK390:BK393)</f>
        <v>0</v>
      </c>
    </row>
    <row r="390" spans="1:65" s="2" customFormat="1" ht="16.5" customHeight="1">
      <c r="A390" s="36"/>
      <c r="B390" s="37"/>
      <c r="C390" s="180" t="s">
        <v>807</v>
      </c>
      <c r="D390" s="180" t="s">
        <v>173</v>
      </c>
      <c r="E390" s="181" t="s">
        <v>808</v>
      </c>
      <c r="F390" s="182" t="s">
        <v>809</v>
      </c>
      <c r="G390" s="183" t="s">
        <v>217</v>
      </c>
      <c r="H390" s="184">
        <v>2</v>
      </c>
      <c r="I390" s="185"/>
      <c r="J390" s="186">
        <f>ROUND(I390*H390,2)</f>
        <v>0</v>
      </c>
      <c r="K390" s="182" t="s">
        <v>177</v>
      </c>
      <c r="L390" s="41"/>
      <c r="M390" s="187" t="s">
        <v>19</v>
      </c>
      <c r="N390" s="188" t="s">
        <v>44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261</v>
      </c>
      <c r="AT390" s="191" t="s">
        <v>173</v>
      </c>
      <c r="AU390" s="191" t="s">
        <v>82</v>
      </c>
      <c r="AY390" s="19" t="s">
        <v>170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261</v>
      </c>
      <c r="BM390" s="191" t="s">
        <v>810</v>
      </c>
    </row>
    <row r="391" spans="1:65" s="2" customFormat="1" ht="39">
      <c r="A391" s="36"/>
      <c r="B391" s="37"/>
      <c r="C391" s="38"/>
      <c r="D391" s="195" t="s">
        <v>363</v>
      </c>
      <c r="E391" s="38"/>
      <c r="F391" s="236" t="s">
        <v>811</v>
      </c>
      <c r="G391" s="38"/>
      <c r="H391" s="38"/>
      <c r="I391" s="237"/>
      <c r="J391" s="38"/>
      <c r="K391" s="38"/>
      <c r="L391" s="41"/>
      <c r="M391" s="238"/>
      <c r="N391" s="239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363</v>
      </c>
      <c r="AU391" s="19" t="s">
        <v>82</v>
      </c>
    </row>
    <row r="392" spans="1:65" s="2" customFormat="1" ht="24">
      <c r="A392" s="36"/>
      <c r="B392" s="37"/>
      <c r="C392" s="180" t="s">
        <v>812</v>
      </c>
      <c r="D392" s="180" t="s">
        <v>173</v>
      </c>
      <c r="E392" s="181" t="s">
        <v>813</v>
      </c>
      <c r="F392" s="182" t="s">
        <v>814</v>
      </c>
      <c r="G392" s="183" t="s">
        <v>217</v>
      </c>
      <c r="H392" s="184">
        <v>2</v>
      </c>
      <c r="I392" s="185"/>
      <c r="J392" s="186">
        <f>ROUND(I392*H392,2)</f>
        <v>0</v>
      </c>
      <c r="K392" s="182" t="s">
        <v>177</v>
      </c>
      <c r="L392" s="41"/>
      <c r="M392" s="187" t="s">
        <v>19</v>
      </c>
      <c r="N392" s="188" t="s">
        <v>44</v>
      </c>
      <c r="O392" s="66"/>
      <c r="P392" s="189">
        <f>O392*H392</f>
        <v>0</v>
      </c>
      <c r="Q392" s="189">
        <v>1.0749999999999999E-2</v>
      </c>
      <c r="R392" s="189">
        <f>Q392*H392</f>
        <v>2.1499999999999998E-2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261</v>
      </c>
      <c r="AT392" s="191" t="s">
        <v>173</v>
      </c>
      <c r="AU392" s="191" t="s">
        <v>82</v>
      </c>
      <c r="AY392" s="19" t="s">
        <v>170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9" t="s">
        <v>80</v>
      </c>
      <c r="BK392" s="192">
        <f>ROUND(I392*H392,2)</f>
        <v>0</v>
      </c>
      <c r="BL392" s="19" t="s">
        <v>261</v>
      </c>
      <c r="BM392" s="191" t="s">
        <v>815</v>
      </c>
    </row>
    <row r="393" spans="1:65" s="2" customFormat="1" ht="24">
      <c r="A393" s="36"/>
      <c r="B393" s="37"/>
      <c r="C393" s="180" t="s">
        <v>816</v>
      </c>
      <c r="D393" s="180" t="s">
        <v>173</v>
      </c>
      <c r="E393" s="181" t="s">
        <v>817</v>
      </c>
      <c r="F393" s="182" t="s">
        <v>818</v>
      </c>
      <c r="G393" s="183" t="s">
        <v>190</v>
      </c>
      <c r="H393" s="184">
        <v>0.06</v>
      </c>
      <c r="I393" s="185"/>
      <c r="J393" s="186">
        <f>ROUND(I393*H393,2)</f>
        <v>0</v>
      </c>
      <c r="K393" s="182" t="s">
        <v>177</v>
      </c>
      <c r="L393" s="41"/>
      <c r="M393" s="187" t="s">
        <v>19</v>
      </c>
      <c r="N393" s="188" t="s">
        <v>44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261</v>
      </c>
      <c r="AT393" s="191" t="s">
        <v>173</v>
      </c>
      <c r="AU393" s="191" t="s">
        <v>82</v>
      </c>
      <c r="AY393" s="19" t="s">
        <v>170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261</v>
      </c>
      <c r="BM393" s="191" t="s">
        <v>819</v>
      </c>
    </row>
    <row r="394" spans="1:65" s="12" customFormat="1" ht="22.9" customHeight="1">
      <c r="B394" s="164"/>
      <c r="C394" s="165"/>
      <c r="D394" s="166" t="s">
        <v>72</v>
      </c>
      <c r="E394" s="178" t="s">
        <v>820</v>
      </c>
      <c r="F394" s="178" t="s">
        <v>821</v>
      </c>
      <c r="G394" s="165"/>
      <c r="H394" s="165"/>
      <c r="I394" s="168"/>
      <c r="J394" s="179">
        <f>BK394</f>
        <v>0</v>
      </c>
      <c r="K394" s="165"/>
      <c r="L394" s="170"/>
      <c r="M394" s="171"/>
      <c r="N394" s="172"/>
      <c r="O394" s="172"/>
      <c r="P394" s="173">
        <f>SUM(P395:P424)</f>
        <v>0</v>
      </c>
      <c r="Q394" s="172"/>
      <c r="R394" s="173">
        <f>SUM(R395:R424)</f>
        <v>5.6619624999999996</v>
      </c>
      <c r="S394" s="172"/>
      <c r="T394" s="174">
        <f>SUM(T395:T424)</f>
        <v>26.717847959999997</v>
      </c>
      <c r="AR394" s="175" t="s">
        <v>82</v>
      </c>
      <c r="AT394" s="176" t="s">
        <v>72</v>
      </c>
      <c r="AU394" s="176" t="s">
        <v>80</v>
      </c>
      <c r="AY394" s="175" t="s">
        <v>170</v>
      </c>
      <c r="BK394" s="177">
        <f>SUM(BK395:BK424)</f>
        <v>0</v>
      </c>
    </row>
    <row r="395" spans="1:65" s="2" customFormat="1" ht="16.5" customHeight="1">
      <c r="A395" s="36"/>
      <c r="B395" s="37"/>
      <c r="C395" s="180" t="s">
        <v>822</v>
      </c>
      <c r="D395" s="180" t="s">
        <v>173</v>
      </c>
      <c r="E395" s="181" t="s">
        <v>823</v>
      </c>
      <c r="F395" s="182" t="s">
        <v>824</v>
      </c>
      <c r="G395" s="183" t="s">
        <v>217</v>
      </c>
      <c r="H395" s="184">
        <v>170</v>
      </c>
      <c r="I395" s="185"/>
      <c r="J395" s="186">
        <f>ROUND(I395*H395,2)</f>
        <v>0</v>
      </c>
      <c r="K395" s="182" t="s">
        <v>177</v>
      </c>
      <c r="L395" s="41"/>
      <c r="M395" s="187" t="s">
        <v>19</v>
      </c>
      <c r="N395" s="188" t="s">
        <v>44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261</v>
      </c>
      <c r="AT395" s="191" t="s">
        <v>173</v>
      </c>
      <c r="AU395" s="191" t="s">
        <v>82</v>
      </c>
      <c r="AY395" s="19" t="s">
        <v>170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261</v>
      </c>
      <c r="BM395" s="191" t="s">
        <v>825</v>
      </c>
    </row>
    <row r="396" spans="1:65" s="13" customFormat="1" ht="11.25">
      <c r="B396" s="193"/>
      <c r="C396" s="194"/>
      <c r="D396" s="195" t="s">
        <v>180</v>
      </c>
      <c r="E396" s="196" t="s">
        <v>19</v>
      </c>
      <c r="F396" s="197" t="s">
        <v>826</v>
      </c>
      <c r="G396" s="194"/>
      <c r="H396" s="198">
        <v>170</v>
      </c>
      <c r="I396" s="199"/>
      <c r="J396" s="194"/>
      <c r="K396" s="194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180</v>
      </c>
      <c r="AU396" s="204" t="s">
        <v>82</v>
      </c>
      <c r="AV396" s="13" t="s">
        <v>82</v>
      </c>
      <c r="AW396" s="13" t="s">
        <v>34</v>
      </c>
      <c r="AX396" s="13" t="s">
        <v>80</v>
      </c>
      <c r="AY396" s="204" t="s">
        <v>170</v>
      </c>
    </row>
    <row r="397" spans="1:65" s="2" customFormat="1" ht="24">
      <c r="A397" s="36"/>
      <c r="B397" s="37"/>
      <c r="C397" s="180" t="s">
        <v>827</v>
      </c>
      <c r="D397" s="180" t="s">
        <v>173</v>
      </c>
      <c r="E397" s="181" t="s">
        <v>828</v>
      </c>
      <c r="F397" s="182" t="s">
        <v>829</v>
      </c>
      <c r="G397" s="183" t="s">
        <v>217</v>
      </c>
      <c r="H397" s="184">
        <v>170</v>
      </c>
      <c r="I397" s="185"/>
      <c r="J397" s="186">
        <f>ROUND(I397*H397,2)</f>
        <v>0</v>
      </c>
      <c r="K397" s="182" t="s">
        <v>177</v>
      </c>
      <c r="L397" s="41"/>
      <c r="M397" s="187" t="s">
        <v>19</v>
      </c>
      <c r="N397" s="188" t="s">
        <v>44</v>
      </c>
      <c r="O397" s="66"/>
      <c r="P397" s="189">
        <f>O397*H397</f>
        <v>0</v>
      </c>
      <c r="Q397" s="189">
        <v>7.4999999999999997E-3</v>
      </c>
      <c r="R397" s="189">
        <f>Q397*H397</f>
        <v>1.2749999999999999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261</v>
      </c>
      <c r="AT397" s="191" t="s">
        <v>173</v>
      </c>
      <c r="AU397" s="191" t="s">
        <v>82</v>
      </c>
      <c r="AY397" s="19" t="s">
        <v>170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9" t="s">
        <v>80</v>
      </c>
      <c r="BK397" s="192">
        <f>ROUND(I397*H397,2)</f>
        <v>0</v>
      </c>
      <c r="BL397" s="19" t="s">
        <v>261</v>
      </c>
      <c r="BM397" s="191" t="s">
        <v>830</v>
      </c>
    </row>
    <row r="398" spans="1:65" s="13" customFormat="1" ht="11.25">
      <c r="B398" s="193"/>
      <c r="C398" s="194"/>
      <c r="D398" s="195" t="s">
        <v>180</v>
      </c>
      <c r="E398" s="196" t="s">
        <v>19</v>
      </c>
      <c r="F398" s="197" t="s">
        <v>826</v>
      </c>
      <c r="G398" s="194"/>
      <c r="H398" s="198">
        <v>170</v>
      </c>
      <c r="I398" s="199"/>
      <c r="J398" s="194"/>
      <c r="K398" s="194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180</v>
      </c>
      <c r="AU398" s="204" t="s">
        <v>82</v>
      </c>
      <c r="AV398" s="13" t="s">
        <v>82</v>
      </c>
      <c r="AW398" s="13" t="s">
        <v>34</v>
      </c>
      <c r="AX398" s="13" t="s">
        <v>80</v>
      </c>
      <c r="AY398" s="204" t="s">
        <v>170</v>
      </c>
    </row>
    <row r="399" spans="1:65" s="2" customFormat="1" ht="16.5" customHeight="1">
      <c r="A399" s="36"/>
      <c r="B399" s="37"/>
      <c r="C399" s="180" t="s">
        <v>831</v>
      </c>
      <c r="D399" s="180" t="s">
        <v>173</v>
      </c>
      <c r="E399" s="181" t="s">
        <v>832</v>
      </c>
      <c r="F399" s="182" t="s">
        <v>833</v>
      </c>
      <c r="G399" s="183" t="s">
        <v>310</v>
      </c>
      <c r="H399" s="184">
        <v>152</v>
      </c>
      <c r="I399" s="185"/>
      <c r="J399" s="186">
        <f>ROUND(I399*H399,2)</f>
        <v>0</v>
      </c>
      <c r="K399" s="182" t="s">
        <v>177</v>
      </c>
      <c r="L399" s="41"/>
      <c r="M399" s="187" t="s">
        <v>19</v>
      </c>
      <c r="N399" s="188" t="s">
        <v>44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1.174E-2</v>
      </c>
      <c r="T399" s="190">
        <f>S399*H399</f>
        <v>1.7844800000000001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261</v>
      </c>
      <c r="AT399" s="191" t="s">
        <v>173</v>
      </c>
      <c r="AU399" s="191" t="s">
        <v>82</v>
      </c>
      <c r="AY399" s="19" t="s">
        <v>170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9" t="s">
        <v>80</v>
      </c>
      <c r="BK399" s="192">
        <f>ROUND(I399*H399,2)</f>
        <v>0</v>
      </c>
      <c r="BL399" s="19" t="s">
        <v>261</v>
      </c>
      <c r="BM399" s="191" t="s">
        <v>834</v>
      </c>
    </row>
    <row r="400" spans="1:65" s="2" customFormat="1" ht="16.5" customHeight="1">
      <c r="A400" s="36"/>
      <c r="B400" s="37"/>
      <c r="C400" s="180" t="s">
        <v>835</v>
      </c>
      <c r="D400" s="180" t="s">
        <v>173</v>
      </c>
      <c r="E400" s="181" t="s">
        <v>836</v>
      </c>
      <c r="F400" s="182" t="s">
        <v>837</v>
      </c>
      <c r="G400" s="183" t="s">
        <v>310</v>
      </c>
      <c r="H400" s="184">
        <v>127.5</v>
      </c>
      <c r="I400" s="185"/>
      <c r="J400" s="186">
        <f>ROUND(I400*H400,2)</f>
        <v>0</v>
      </c>
      <c r="K400" s="182" t="s">
        <v>177</v>
      </c>
      <c r="L400" s="41"/>
      <c r="M400" s="187" t="s">
        <v>19</v>
      </c>
      <c r="N400" s="188" t="s">
        <v>44</v>
      </c>
      <c r="O400" s="66"/>
      <c r="P400" s="189">
        <f>O400*H400</f>
        <v>0</v>
      </c>
      <c r="Q400" s="189">
        <v>2.9999999999999997E-4</v>
      </c>
      <c r="R400" s="189">
        <f>Q400*H400</f>
        <v>3.8249999999999999E-2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261</v>
      </c>
      <c r="AT400" s="191" t="s">
        <v>173</v>
      </c>
      <c r="AU400" s="191" t="s">
        <v>82</v>
      </c>
      <c r="AY400" s="19" t="s">
        <v>170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261</v>
      </c>
      <c r="BM400" s="191" t="s">
        <v>838</v>
      </c>
    </row>
    <row r="401" spans="1:65" s="2" customFormat="1" ht="16.5" customHeight="1">
      <c r="A401" s="36"/>
      <c r="B401" s="37"/>
      <c r="C401" s="216" t="s">
        <v>839</v>
      </c>
      <c r="D401" s="216" t="s">
        <v>192</v>
      </c>
      <c r="E401" s="217" t="s">
        <v>840</v>
      </c>
      <c r="F401" s="218" t="s">
        <v>841</v>
      </c>
      <c r="G401" s="219" t="s">
        <v>176</v>
      </c>
      <c r="H401" s="220">
        <v>420.75</v>
      </c>
      <c r="I401" s="221"/>
      <c r="J401" s="222">
        <f>ROUND(I401*H401,2)</f>
        <v>0</v>
      </c>
      <c r="K401" s="218" t="s">
        <v>177</v>
      </c>
      <c r="L401" s="223"/>
      <c r="M401" s="224" t="s">
        <v>19</v>
      </c>
      <c r="N401" s="225" t="s">
        <v>44</v>
      </c>
      <c r="O401" s="66"/>
      <c r="P401" s="189">
        <f>O401*H401</f>
        <v>0</v>
      </c>
      <c r="Q401" s="189">
        <v>3.8999999999999999E-4</v>
      </c>
      <c r="R401" s="189">
        <f>Q401*H401</f>
        <v>0.1640925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346</v>
      </c>
      <c r="AT401" s="191" t="s">
        <v>192</v>
      </c>
      <c r="AU401" s="191" t="s">
        <v>82</v>
      </c>
      <c r="AY401" s="19" t="s">
        <v>170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80</v>
      </c>
      <c r="BK401" s="192">
        <f>ROUND(I401*H401,2)</f>
        <v>0</v>
      </c>
      <c r="BL401" s="19" t="s">
        <v>261</v>
      </c>
      <c r="BM401" s="191" t="s">
        <v>842</v>
      </c>
    </row>
    <row r="402" spans="1:65" s="13" customFormat="1" ht="11.25">
      <c r="B402" s="193"/>
      <c r="C402" s="194"/>
      <c r="D402" s="195" t="s">
        <v>180</v>
      </c>
      <c r="E402" s="194"/>
      <c r="F402" s="197" t="s">
        <v>843</v>
      </c>
      <c r="G402" s="194"/>
      <c r="H402" s="198">
        <v>420.75</v>
      </c>
      <c r="I402" s="199"/>
      <c r="J402" s="194"/>
      <c r="K402" s="194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180</v>
      </c>
      <c r="AU402" s="204" t="s">
        <v>82</v>
      </c>
      <c r="AV402" s="13" t="s">
        <v>82</v>
      </c>
      <c r="AW402" s="13" t="s">
        <v>4</v>
      </c>
      <c r="AX402" s="13" t="s">
        <v>80</v>
      </c>
      <c r="AY402" s="204" t="s">
        <v>170</v>
      </c>
    </row>
    <row r="403" spans="1:65" s="2" customFormat="1" ht="16.5" customHeight="1">
      <c r="A403" s="36"/>
      <c r="B403" s="37"/>
      <c r="C403" s="180" t="s">
        <v>844</v>
      </c>
      <c r="D403" s="180" t="s">
        <v>173</v>
      </c>
      <c r="E403" s="181" t="s">
        <v>845</v>
      </c>
      <c r="F403" s="182" t="s">
        <v>846</v>
      </c>
      <c r="G403" s="183" t="s">
        <v>217</v>
      </c>
      <c r="H403" s="184">
        <v>299.78800000000001</v>
      </c>
      <c r="I403" s="185"/>
      <c r="J403" s="186">
        <f>ROUND(I403*H403,2)</f>
        <v>0</v>
      </c>
      <c r="K403" s="182" t="s">
        <v>177</v>
      </c>
      <c r="L403" s="41"/>
      <c r="M403" s="187" t="s">
        <v>19</v>
      </c>
      <c r="N403" s="188" t="s">
        <v>44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8.3169999999999994E-2</v>
      </c>
      <c r="T403" s="190">
        <f>S403*H403</f>
        <v>24.933367959999998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261</v>
      </c>
      <c r="AT403" s="191" t="s">
        <v>173</v>
      </c>
      <c r="AU403" s="191" t="s">
        <v>82</v>
      </c>
      <c r="AY403" s="19" t="s">
        <v>170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9" t="s">
        <v>80</v>
      </c>
      <c r="BK403" s="192">
        <f>ROUND(I403*H403,2)</f>
        <v>0</v>
      </c>
      <c r="BL403" s="19" t="s">
        <v>261</v>
      </c>
      <c r="BM403" s="191" t="s">
        <v>847</v>
      </c>
    </row>
    <row r="404" spans="1:65" s="13" customFormat="1" ht="11.25">
      <c r="B404" s="193"/>
      <c r="C404" s="194"/>
      <c r="D404" s="195" t="s">
        <v>180</v>
      </c>
      <c r="E404" s="196" t="s">
        <v>19</v>
      </c>
      <c r="F404" s="197" t="s">
        <v>848</v>
      </c>
      <c r="G404" s="194"/>
      <c r="H404" s="198">
        <v>73.44</v>
      </c>
      <c r="I404" s="199"/>
      <c r="J404" s="194"/>
      <c r="K404" s="194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180</v>
      </c>
      <c r="AU404" s="204" t="s">
        <v>82</v>
      </c>
      <c r="AV404" s="13" t="s">
        <v>82</v>
      </c>
      <c r="AW404" s="13" t="s">
        <v>34</v>
      </c>
      <c r="AX404" s="13" t="s">
        <v>73</v>
      </c>
      <c r="AY404" s="204" t="s">
        <v>170</v>
      </c>
    </row>
    <row r="405" spans="1:65" s="13" customFormat="1" ht="11.25">
      <c r="B405" s="193"/>
      <c r="C405" s="194"/>
      <c r="D405" s="195" t="s">
        <v>180</v>
      </c>
      <c r="E405" s="196" t="s">
        <v>19</v>
      </c>
      <c r="F405" s="197" t="s">
        <v>849</v>
      </c>
      <c r="G405" s="194"/>
      <c r="H405" s="198">
        <v>12.28</v>
      </c>
      <c r="I405" s="199"/>
      <c r="J405" s="194"/>
      <c r="K405" s="194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180</v>
      </c>
      <c r="AU405" s="204" t="s">
        <v>82</v>
      </c>
      <c r="AV405" s="13" t="s">
        <v>82</v>
      </c>
      <c r="AW405" s="13" t="s">
        <v>34</v>
      </c>
      <c r="AX405" s="13" t="s">
        <v>73</v>
      </c>
      <c r="AY405" s="204" t="s">
        <v>170</v>
      </c>
    </row>
    <row r="406" spans="1:65" s="13" customFormat="1" ht="11.25">
      <c r="B406" s="193"/>
      <c r="C406" s="194"/>
      <c r="D406" s="195" t="s">
        <v>180</v>
      </c>
      <c r="E406" s="196" t="s">
        <v>19</v>
      </c>
      <c r="F406" s="197" t="s">
        <v>850</v>
      </c>
      <c r="G406" s="194"/>
      <c r="H406" s="198">
        <v>14.88</v>
      </c>
      <c r="I406" s="199"/>
      <c r="J406" s="194"/>
      <c r="K406" s="194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180</v>
      </c>
      <c r="AU406" s="204" t="s">
        <v>82</v>
      </c>
      <c r="AV406" s="13" t="s">
        <v>82</v>
      </c>
      <c r="AW406" s="13" t="s">
        <v>34</v>
      </c>
      <c r="AX406" s="13" t="s">
        <v>73</v>
      </c>
      <c r="AY406" s="204" t="s">
        <v>170</v>
      </c>
    </row>
    <row r="407" spans="1:65" s="13" customFormat="1" ht="11.25">
      <c r="B407" s="193"/>
      <c r="C407" s="194"/>
      <c r="D407" s="195" t="s">
        <v>180</v>
      </c>
      <c r="E407" s="196" t="s">
        <v>19</v>
      </c>
      <c r="F407" s="197" t="s">
        <v>851</v>
      </c>
      <c r="G407" s="194"/>
      <c r="H407" s="198">
        <v>47.73</v>
      </c>
      <c r="I407" s="199"/>
      <c r="J407" s="194"/>
      <c r="K407" s="194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180</v>
      </c>
      <c r="AU407" s="204" t="s">
        <v>82</v>
      </c>
      <c r="AV407" s="13" t="s">
        <v>82</v>
      </c>
      <c r="AW407" s="13" t="s">
        <v>34</v>
      </c>
      <c r="AX407" s="13" t="s">
        <v>73</v>
      </c>
      <c r="AY407" s="204" t="s">
        <v>170</v>
      </c>
    </row>
    <row r="408" spans="1:65" s="13" customFormat="1" ht="11.25">
      <c r="B408" s="193"/>
      <c r="C408" s="194"/>
      <c r="D408" s="195" t="s">
        <v>180</v>
      </c>
      <c r="E408" s="196" t="s">
        <v>19</v>
      </c>
      <c r="F408" s="197" t="s">
        <v>852</v>
      </c>
      <c r="G408" s="194"/>
      <c r="H408" s="198">
        <v>56.06</v>
      </c>
      <c r="I408" s="199"/>
      <c r="J408" s="194"/>
      <c r="K408" s="194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180</v>
      </c>
      <c r="AU408" s="204" t="s">
        <v>82</v>
      </c>
      <c r="AV408" s="13" t="s">
        <v>82</v>
      </c>
      <c r="AW408" s="13" t="s">
        <v>34</v>
      </c>
      <c r="AX408" s="13" t="s">
        <v>73</v>
      </c>
      <c r="AY408" s="204" t="s">
        <v>170</v>
      </c>
    </row>
    <row r="409" spans="1:65" s="13" customFormat="1" ht="11.25">
      <c r="B409" s="193"/>
      <c r="C409" s="194"/>
      <c r="D409" s="195" t="s">
        <v>180</v>
      </c>
      <c r="E409" s="196" t="s">
        <v>19</v>
      </c>
      <c r="F409" s="197" t="s">
        <v>853</v>
      </c>
      <c r="G409" s="194"/>
      <c r="H409" s="198">
        <v>67.86</v>
      </c>
      <c r="I409" s="199"/>
      <c r="J409" s="194"/>
      <c r="K409" s="194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180</v>
      </c>
      <c r="AU409" s="204" t="s">
        <v>82</v>
      </c>
      <c r="AV409" s="13" t="s">
        <v>82</v>
      </c>
      <c r="AW409" s="13" t="s">
        <v>34</v>
      </c>
      <c r="AX409" s="13" t="s">
        <v>73</v>
      </c>
      <c r="AY409" s="204" t="s">
        <v>170</v>
      </c>
    </row>
    <row r="410" spans="1:65" s="13" customFormat="1" ht="11.25">
      <c r="B410" s="193"/>
      <c r="C410" s="194"/>
      <c r="D410" s="195" t="s">
        <v>180</v>
      </c>
      <c r="E410" s="196" t="s">
        <v>19</v>
      </c>
      <c r="F410" s="197" t="s">
        <v>854</v>
      </c>
      <c r="G410" s="194"/>
      <c r="H410" s="198">
        <v>20.95</v>
      </c>
      <c r="I410" s="199"/>
      <c r="J410" s="194"/>
      <c r="K410" s="194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180</v>
      </c>
      <c r="AU410" s="204" t="s">
        <v>82</v>
      </c>
      <c r="AV410" s="13" t="s">
        <v>82</v>
      </c>
      <c r="AW410" s="13" t="s">
        <v>34</v>
      </c>
      <c r="AX410" s="13" t="s">
        <v>73</v>
      </c>
      <c r="AY410" s="204" t="s">
        <v>170</v>
      </c>
    </row>
    <row r="411" spans="1:65" s="13" customFormat="1" ht="11.25">
      <c r="B411" s="193"/>
      <c r="C411" s="194"/>
      <c r="D411" s="195" t="s">
        <v>180</v>
      </c>
      <c r="E411" s="196" t="s">
        <v>19</v>
      </c>
      <c r="F411" s="197" t="s">
        <v>855</v>
      </c>
      <c r="G411" s="194"/>
      <c r="H411" s="198">
        <v>6.5880000000000001</v>
      </c>
      <c r="I411" s="199"/>
      <c r="J411" s="194"/>
      <c r="K411" s="194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180</v>
      </c>
      <c r="AU411" s="204" t="s">
        <v>82</v>
      </c>
      <c r="AV411" s="13" t="s">
        <v>82</v>
      </c>
      <c r="AW411" s="13" t="s">
        <v>34</v>
      </c>
      <c r="AX411" s="13" t="s">
        <v>73</v>
      </c>
      <c r="AY411" s="204" t="s">
        <v>170</v>
      </c>
    </row>
    <row r="412" spans="1:65" s="14" customFormat="1" ht="11.25">
      <c r="B412" s="205"/>
      <c r="C412" s="206"/>
      <c r="D412" s="195" t="s">
        <v>180</v>
      </c>
      <c r="E412" s="207" t="s">
        <v>19</v>
      </c>
      <c r="F412" s="208" t="s">
        <v>182</v>
      </c>
      <c r="G412" s="206"/>
      <c r="H412" s="209">
        <v>299.78800000000001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180</v>
      </c>
      <c r="AU412" s="215" t="s">
        <v>82</v>
      </c>
      <c r="AV412" s="14" t="s">
        <v>178</v>
      </c>
      <c r="AW412" s="14" t="s">
        <v>34</v>
      </c>
      <c r="AX412" s="14" t="s">
        <v>80</v>
      </c>
      <c r="AY412" s="215" t="s">
        <v>170</v>
      </c>
    </row>
    <row r="413" spans="1:65" s="2" customFormat="1" ht="21.75" customHeight="1">
      <c r="A413" s="36"/>
      <c r="B413" s="37"/>
      <c r="C413" s="180" t="s">
        <v>856</v>
      </c>
      <c r="D413" s="180" t="s">
        <v>173</v>
      </c>
      <c r="E413" s="181" t="s">
        <v>857</v>
      </c>
      <c r="F413" s="182" t="s">
        <v>858</v>
      </c>
      <c r="G413" s="183" t="s">
        <v>217</v>
      </c>
      <c r="H413" s="184">
        <v>170</v>
      </c>
      <c r="I413" s="185"/>
      <c r="J413" s="186">
        <f>ROUND(I413*H413,2)</f>
        <v>0</v>
      </c>
      <c r="K413" s="182" t="s">
        <v>177</v>
      </c>
      <c r="L413" s="41"/>
      <c r="M413" s="187" t="s">
        <v>19</v>
      </c>
      <c r="N413" s="188" t="s">
        <v>44</v>
      </c>
      <c r="O413" s="66"/>
      <c r="P413" s="189">
        <f>O413*H413</f>
        <v>0</v>
      </c>
      <c r="Q413" s="189">
        <v>5.4000000000000003E-3</v>
      </c>
      <c r="R413" s="189">
        <f>Q413*H413</f>
        <v>0.91800000000000004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261</v>
      </c>
      <c r="AT413" s="191" t="s">
        <v>173</v>
      </c>
      <c r="AU413" s="191" t="s">
        <v>82</v>
      </c>
      <c r="AY413" s="19" t="s">
        <v>170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80</v>
      </c>
      <c r="BK413" s="192">
        <f>ROUND(I413*H413,2)</f>
        <v>0</v>
      </c>
      <c r="BL413" s="19" t="s">
        <v>261</v>
      </c>
      <c r="BM413" s="191" t="s">
        <v>859</v>
      </c>
    </row>
    <row r="414" spans="1:65" s="13" customFormat="1" ht="11.25">
      <c r="B414" s="193"/>
      <c r="C414" s="194"/>
      <c r="D414" s="195" t="s">
        <v>180</v>
      </c>
      <c r="E414" s="196" t="s">
        <v>19</v>
      </c>
      <c r="F414" s="197" t="s">
        <v>826</v>
      </c>
      <c r="G414" s="194"/>
      <c r="H414" s="198">
        <v>170</v>
      </c>
      <c r="I414" s="199"/>
      <c r="J414" s="194"/>
      <c r="K414" s="194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180</v>
      </c>
      <c r="AU414" s="204" t="s">
        <v>82</v>
      </c>
      <c r="AV414" s="13" t="s">
        <v>82</v>
      </c>
      <c r="AW414" s="13" t="s">
        <v>34</v>
      </c>
      <c r="AX414" s="13" t="s">
        <v>73</v>
      </c>
      <c r="AY414" s="204" t="s">
        <v>170</v>
      </c>
    </row>
    <row r="415" spans="1:65" s="14" customFormat="1" ht="11.25">
      <c r="B415" s="205"/>
      <c r="C415" s="206"/>
      <c r="D415" s="195" t="s">
        <v>180</v>
      </c>
      <c r="E415" s="207" t="s">
        <v>19</v>
      </c>
      <c r="F415" s="208" t="s">
        <v>182</v>
      </c>
      <c r="G415" s="206"/>
      <c r="H415" s="209">
        <v>170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180</v>
      </c>
      <c r="AU415" s="215" t="s">
        <v>82</v>
      </c>
      <c r="AV415" s="14" t="s">
        <v>178</v>
      </c>
      <c r="AW415" s="14" t="s">
        <v>34</v>
      </c>
      <c r="AX415" s="14" t="s">
        <v>80</v>
      </c>
      <c r="AY415" s="215" t="s">
        <v>170</v>
      </c>
    </row>
    <row r="416" spans="1:65" s="2" customFormat="1" ht="16.5" customHeight="1">
      <c r="A416" s="36"/>
      <c r="B416" s="37"/>
      <c r="C416" s="216" t="s">
        <v>860</v>
      </c>
      <c r="D416" s="216" t="s">
        <v>192</v>
      </c>
      <c r="E416" s="217" t="s">
        <v>861</v>
      </c>
      <c r="F416" s="218" t="s">
        <v>862</v>
      </c>
      <c r="G416" s="219" t="s">
        <v>217</v>
      </c>
      <c r="H416" s="220">
        <v>183.6</v>
      </c>
      <c r="I416" s="221"/>
      <c r="J416" s="222">
        <f>ROUND(I416*H416,2)</f>
        <v>0</v>
      </c>
      <c r="K416" s="218" t="s">
        <v>177</v>
      </c>
      <c r="L416" s="223"/>
      <c r="M416" s="224" t="s">
        <v>19</v>
      </c>
      <c r="N416" s="225" t="s">
        <v>44</v>
      </c>
      <c r="O416" s="66"/>
      <c r="P416" s="189">
        <f>O416*H416</f>
        <v>0</v>
      </c>
      <c r="Q416" s="189">
        <v>1.6E-2</v>
      </c>
      <c r="R416" s="189">
        <f>Q416*H416</f>
        <v>2.9375999999999998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346</v>
      </c>
      <c r="AT416" s="191" t="s">
        <v>192</v>
      </c>
      <c r="AU416" s="191" t="s">
        <v>82</v>
      </c>
      <c r="AY416" s="19" t="s">
        <v>170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80</v>
      </c>
      <c r="BK416" s="192">
        <f>ROUND(I416*H416,2)</f>
        <v>0</v>
      </c>
      <c r="BL416" s="19" t="s">
        <v>261</v>
      </c>
      <c r="BM416" s="191" t="s">
        <v>863</v>
      </c>
    </row>
    <row r="417" spans="1:65" s="13" customFormat="1" ht="11.25">
      <c r="B417" s="193"/>
      <c r="C417" s="194"/>
      <c r="D417" s="195" t="s">
        <v>180</v>
      </c>
      <c r="E417" s="194"/>
      <c r="F417" s="197" t="s">
        <v>864</v>
      </c>
      <c r="G417" s="194"/>
      <c r="H417" s="198">
        <v>183.6</v>
      </c>
      <c r="I417" s="199"/>
      <c r="J417" s="194"/>
      <c r="K417" s="194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180</v>
      </c>
      <c r="AU417" s="204" t="s">
        <v>82</v>
      </c>
      <c r="AV417" s="13" t="s">
        <v>82</v>
      </c>
      <c r="AW417" s="13" t="s">
        <v>4</v>
      </c>
      <c r="AX417" s="13" t="s">
        <v>80</v>
      </c>
      <c r="AY417" s="204" t="s">
        <v>170</v>
      </c>
    </row>
    <row r="418" spans="1:65" s="2" customFormat="1" ht="16.5" customHeight="1">
      <c r="A418" s="36"/>
      <c r="B418" s="37"/>
      <c r="C418" s="180" t="s">
        <v>865</v>
      </c>
      <c r="D418" s="180" t="s">
        <v>173</v>
      </c>
      <c r="E418" s="181" t="s">
        <v>866</v>
      </c>
      <c r="F418" s="182" t="s">
        <v>867</v>
      </c>
      <c r="G418" s="183" t="s">
        <v>217</v>
      </c>
      <c r="H418" s="184">
        <v>213.68</v>
      </c>
      <c r="I418" s="185"/>
      <c r="J418" s="186">
        <f>ROUND(I418*H418,2)</f>
        <v>0</v>
      </c>
      <c r="K418" s="182" t="s">
        <v>177</v>
      </c>
      <c r="L418" s="41"/>
      <c r="M418" s="187" t="s">
        <v>19</v>
      </c>
      <c r="N418" s="188" t="s">
        <v>44</v>
      </c>
      <c r="O418" s="66"/>
      <c r="P418" s="189">
        <f>O418*H418</f>
        <v>0</v>
      </c>
      <c r="Q418" s="189">
        <v>1.5E-3</v>
      </c>
      <c r="R418" s="189">
        <f>Q418*H418</f>
        <v>0.32052000000000003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261</v>
      </c>
      <c r="AT418" s="191" t="s">
        <v>173</v>
      </c>
      <c r="AU418" s="191" t="s">
        <v>82</v>
      </c>
      <c r="AY418" s="19" t="s">
        <v>170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80</v>
      </c>
      <c r="BK418" s="192">
        <f>ROUND(I418*H418,2)</f>
        <v>0</v>
      </c>
      <c r="BL418" s="19" t="s">
        <v>261</v>
      </c>
      <c r="BM418" s="191" t="s">
        <v>868</v>
      </c>
    </row>
    <row r="419" spans="1:65" s="13" customFormat="1" ht="11.25">
      <c r="B419" s="193"/>
      <c r="C419" s="194"/>
      <c r="D419" s="195" t="s">
        <v>180</v>
      </c>
      <c r="E419" s="196" t="s">
        <v>19</v>
      </c>
      <c r="F419" s="197" t="s">
        <v>869</v>
      </c>
      <c r="G419" s="194"/>
      <c r="H419" s="198">
        <v>170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180</v>
      </c>
      <c r="AU419" s="204" t="s">
        <v>82</v>
      </c>
      <c r="AV419" s="13" t="s">
        <v>82</v>
      </c>
      <c r="AW419" s="13" t="s">
        <v>34</v>
      </c>
      <c r="AX419" s="13" t="s">
        <v>73</v>
      </c>
      <c r="AY419" s="204" t="s">
        <v>170</v>
      </c>
    </row>
    <row r="420" spans="1:65" s="13" customFormat="1" ht="11.25">
      <c r="B420" s="193"/>
      <c r="C420" s="194"/>
      <c r="D420" s="195" t="s">
        <v>180</v>
      </c>
      <c r="E420" s="196" t="s">
        <v>19</v>
      </c>
      <c r="F420" s="197" t="s">
        <v>870</v>
      </c>
      <c r="G420" s="194"/>
      <c r="H420" s="198">
        <v>37.200000000000003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180</v>
      </c>
      <c r="AU420" s="204" t="s">
        <v>82</v>
      </c>
      <c r="AV420" s="13" t="s">
        <v>82</v>
      </c>
      <c r="AW420" s="13" t="s">
        <v>34</v>
      </c>
      <c r="AX420" s="13" t="s">
        <v>73</v>
      </c>
      <c r="AY420" s="204" t="s">
        <v>170</v>
      </c>
    </row>
    <row r="421" spans="1:65" s="13" customFormat="1" ht="11.25">
      <c r="B421" s="193"/>
      <c r="C421" s="194"/>
      <c r="D421" s="195" t="s">
        <v>180</v>
      </c>
      <c r="E421" s="196" t="s">
        <v>19</v>
      </c>
      <c r="F421" s="197" t="s">
        <v>871</v>
      </c>
      <c r="G421" s="194"/>
      <c r="H421" s="198">
        <v>6.48</v>
      </c>
      <c r="I421" s="199"/>
      <c r="J421" s="194"/>
      <c r="K421" s="194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180</v>
      </c>
      <c r="AU421" s="204" t="s">
        <v>82</v>
      </c>
      <c r="AV421" s="13" t="s">
        <v>82</v>
      </c>
      <c r="AW421" s="13" t="s">
        <v>34</v>
      </c>
      <c r="AX421" s="13" t="s">
        <v>73</v>
      </c>
      <c r="AY421" s="204" t="s">
        <v>170</v>
      </c>
    </row>
    <row r="422" spans="1:65" s="14" customFormat="1" ht="11.25">
      <c r="B422" s="205"/>
      <c r="C422" s="206"/>
      <c r="D422" s="195" t="s">
        <v>180</v>
      </c>
      <c r="E422" s="207" t="s">
        <v>19</v>
      </c>
      <c r="F422" s="208" t="s">
        <v>182</v>
      </c>
      <c r="G422" s="206"/>
      <c r="H422" s="209">
        <v>213.68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180</v>
      </c>
      <c r="AU422" s="215" t="s">
        <v>82</v>
      </c>
      <c r="AV422" s="14" t="s">
        <v>178</v>
      </c>
      <c r="AW422" s="14" t="s">
        <v>34</v>
      </c>
      <c r="AX422" s="14" t="s">
        <v>80</v>
      </c>
      <c r="AY422" s="215" t="s">
        <v>170</v>
      </c>
    </row>
    <row r="423" spans="1:65" s="2" customFormat="1" ht="16.5" customHeight="1">
      <c r="A423" s="36"/>
      <c r="B423" s="37"/>
      <c r="C423" s="180" t="s">
        <v>872</v>
      </c>
      <c r="D423" s="180" t="s">
        <v>173</v>
      </c>
      <c r="E423" s="181" t="s">
        <v>873</v>
      </c>
      <c r="F423" s="182" t="s">
        <v>874</v>
      </c>
      <c r="G423" s="183" t="s">
        <v>217</v>
      </c>
      <c r="H423" s="184">
        <v>170</v>
      </c>
      <c r="I423" s="185"/>
      <c r="J423" s="186">
        <f>ROUND(I423*H423,2)</f>
        <v>0</v>
      </c>
      <c r="K423" s="182" t="s">
        <v>177</v>
      </c>
      <c r="L423" s="41"/>
      <c r="M423" s="187" t="s">
        <v>19</v>
      </c>
      <c r="N423" s="188" t="s">
        <v>44</v>
      </c>
      <c r="O423" s="66"/>
      <c r="P423" s="189">
        <f>O423*H423</f>
        <v>0</v>
      </c>
      <c r="Q423" s="189">
        <v>5.0000000000000002E-5</v>
      </c>
      <c r="R423" s="189">
        <f>Q423*H423</f>
        <v>8.5000000000000006E-3</v>
      </c>
      <c r="S423" s="189">
        <v>0</v>
      </c>
      <c r="T423" s="19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1" t="s">
        <v>261</v>
      </c>
      <c r="AT423" s="191" t="s">
        <v>173</v>
      </c>
      <c r="AU423" s="191" t="s">
        <v>82</v>
      </c>
      <c r="AY423" s="19" t="s">
        <v>170</v>
      </c>
      <c r="BE423" s="192">
        <f>IF(N423="základní",J423,0)</f>
        <v>0</v>
      </c>
      <c r="BF423" s="192">
        <f>IF(N423="snížená",J423,0)</f>
        <v>0</v>
      </c>
      <c r="BG423" s="192">
        <f>IF(N423="zákl. přenesená",J423,0)</f>
        <v>0</v>
      </c>
      <c r="BH423" s="192">
        <f>IF(N423="sníž. přenesená",J423,0)</f>
        <v>0</v>
      </c>
      <c r="BI423" s="192">
        <f>IF(N423="nulová",J423,0)</f>
        <v>0</v>
      </c>
      <c r="BJ423" s="19" t="s">
        <v>80</v>
      </c>
      <c r="BK423" s="192">
        <f>ROUND(I423*H423,2)</f>
        <v>0</v>
      </c>
      <c r="BL423" s="19" t="s">
        <v>261</v>
      </c>
      <c r="BM423" s="191" t="s">
        <v>875</v>
      </c>
    </row>
    <row r="424" spans="1:65" s="2" customFormat="1" ht="24">
      <c r="A424" s="36"/>
      <c r="B424" s="37"/>
      <c r="C424" s="180" t="s">
        <v>876</v>
      </c>
      <c r="D424" s="180" t="s">
        <v>173</v>
      </c>
      <c r="E424" s="181" t="s">
        <v>877</v>
      </c>
      <c r="F424" s="182" t="s">
        <v>878</v>
      </c>
      <c r="G424" s="183" t="s">
        <v>190</v>
      </c>
      <c r="H424" s="184">
        <v>5.6619999999999999</v>
      </c>
      <c r="I424" s="185"/>
      <c r="J424" s="186">
        <f>ROUND(I424*H424,2)</f>
        <v>0</v>
      </c>
      <c r="K424" s="182" t="s">
        <v>177</v>
      </c>
      <c r="L424" s="41"/>
      <c r="M424" s="187" t="s">
        <v>19</v>
      </c>
      <c r="N424" s="188" t="s">
        <v>44</v>
      </c>
      <c r="O424" s="66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261</v>
      </c>
      <c r="AT424" s="191" t="s">
        <v>173</v>
      </c>
      <c r="AU424" s="191" t="s">
        <v>82</v>
      </c>
      <c r="AY424" s="19" t="s">
        <v>170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9" t="s">
        <v>80</v>
      </c>
      <c r="BK424" s="192">
        <f>ROUND(I424*H424,2)</f>
        <v>0</v>
      </c>
      <c r="BL424" s="19" t="s">
        <v>261</v>
      </c>
      <c r="BM424" s="191" t="s">
        <v>879</v>
      </c>
    </row>
    <row r="425" spans="1:65" s="12" customFormat="1" ht="22.9" customHeight="1">
      <c r="B425" s="164"/>
      <c r="C425" s="165"/>
      <c r="D425" s="166" t="s">
        <v>72</v>
      </c>
      <c r="E425" s="178" t="s">
        <v>880</v>
      </c>
      <c r="F425" s="178" t="s">
        <v>881</v>
      </c>
      <c r="G425" s="165"/>
      <c r="H425" s="165"/>
      <c r="I425" s="168"/>
      <c r="J425" s="179">
        <f>BK425</f>
        <v>0</v>
      </c>
      <c r="K425" s="165"/>
      <c r="L425" s="170"/>
      <c r="M425" s="171"/>
      <c r="N425" s="172"/>
      <c r="O425" s="172"/>
      <c r="P425" s="173">
        <f>SUM(P426:P430)</f>
        <v>0</v>
      </c>
      <c r="Q425" s="172"/>
      <c r="R425" s="173">
        <f>SUM(R426:R430)</f>
        <v>8.9440000000000006E-4</v>
      </c>
      <c r="S425" s="172"/>
      <c r="T425" s="174">
        <f>SUM(T426:T430)</f>
        <v>0</v>
      </c>
      <c r="AR425" s="175" t="s">
        <v>82</v>
      </c>
      <c r="AT425" s="176" t="s">
        <v>72</v>
      </c>
      <c r="AU425" s="176" t="s">
        <v>80</v>
      </c>
      <c r="AY425" s="175" t="s">
        <v>170</v>
      </c>
      <c r="BK425" s="177">
        <f>SUM(BK426:BK430)</f>
        <v>0</v>
      </c>
    </row>
    <row r="426" spans="1:65" s="2" customFormat="1" ht="16.5" customHeight="1">
      <c r="A426" s="36"/>
      <c r="B426" s="37"/>
      <c r="C426" s="180" t="s">
        <v>882</v>
      </c>
      <c r="D426" s="180" t="s">
        <v>173</v>
      </c>
      <c r="E426" s="181" t="s">
        <v>883</v>
      </c>
      <c r="F426" s="182" t="s">
        <v>884</v>
      </c>
      <c r="G426" s="183" t="s">
        <v>310</v>
      </c>
      <c r="H426" s="184">
        <v>4</v>
      </c>
      <c r="I426" s="185"/>
      <c r="J426" s="186">
        <f>ROUND(I426*H426,2)</f>
        <v>0</v>
      </c>
      <c r="K426" s="182" t="s">
        <v>177</v>
      </c>
      <c r="L426" s="41"/>
      <c r="M426" s="187" t="s">
        <v>19</v>
      </c>
      <c r="N426" s="188" t="s">
        <v>44</v>
      </c>
      <c r="O426" s="66"/>
      <c r="P426" s="189">
        <f>O426*H426</f>
        <v>0</v>
      </c>
      <c r="Q426" s="189">
        <v>4.0000000000000003E-5</v>
      </c>
      <c r="R426" s="189">
        <f>Q426*H426</f>
        <v>1.6000000000000001E-4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261</v>
      </c>
      <c r="AT426" s="191" t="s">
        <v>173</v>
      </c>
      <c r="AU426" s="191" t="s">
        <v>82</v>
      </c>
      <c r="AY426" s="19" t="s">
        <v>170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80</v>
      </c>
      <c r="BK426" s="192">
        <f>ROUND(I426*H426,2)</f>
        <v>0</v>
      </c>
      <c r="BL426" s="19" t="s">
        <v>261</v>
      </c>
      <c r="BM426" s="191" t="s">
        <v>885</v>
      </c>
    </row>
    <row r="427" spans="1:65" s="2" customFormat="1" ht="19.5">
      <c r="A427" s="36"/>
      <c r="B427" s="37"/>
      <c r="C427" s="38"/>
      <c r="D427" s="195" t="s">
        <v>363</v>
      </c>
      <c r="E427" s="38"/>
      <c r="F427" s="236" t="s">
        <v>683</v>
      </c>
      <c r="G427" s="38"/>
      <c r="H427" s="38"/>
      <c r="I427" s="237"/>
      <c r="J427" s="38"/>
      <c r="K427" s="38"/>
      <c r="L427" s="41"/>
      <c r="M427" s="238"/>
      <c r="N427" s="239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363</v>
      </c>
      <c r="AU427" s="19" t="s">
        <v>82</v>
      </c>
    </row>
    <row r="428" spans="1:65" s="13" customFormat="1" ht="11.25">
      <c r="B428" s="193"/>
      <c r="C428" s="194"/>
      <c r="D428" s="195" t="s">
        <v>180</v>
      </c>
      <c r="E428" s="196" t="s">
        <v>19</v>
      </c>
      <c r="F428" s="197" t="s">
        <v>886</v>
      </c>
      <c r="G428" s="194"/>
      <c r="H428" s="198">
        <v>4</v>
      </c>
      <c r="I428" s="199"/>
      <c r="J428" s="194"/>
      <c r="K428" s="194"/>
      <c r="L428" s="200"/>
      <c r="M428" s="201"/>
      <c r="N428" s="202"/>
      <c r="O428" s="202"/>
      <c r="P428" s="202"/>
      <c r="Q428" s="202"/>
      <c r="R428" s="202"/>
      <c r="S428" s="202"/>
      <c r="T428" s="203"/>
      <c r="AT428" s="204" t="s">
        <v>180</v>
      </c>
      <c r="AU428" s="204" t="s">
        <v>82</v>
      </c>
      <c r="AV428" s="13" t="s">
        <v>82</v>
      </c>
      <c r="AW428" s="13" t="s">
        <v>34</v>
      </c>
      <c r="AX428" s="13" t="s">
        <v>80</v>
      </c>
      <c r="AY428" s="204" t="s">
        <v>170</v>
      </c>
    </row>
    <row r="429" spans="1:65" s="2" customFormat="1" ht="16.5" customHeight="1">
      <c r="A429" s="36"/>
      <c r="B429" s="37"/>
      <c r="C429" s="216" t="s">
        <v>887</v>
      </c>
      <c r="D429" s="216" t="s">
        <v>192</v>
      </c>
      <c r="E429" s="217" t="s">
        <v>888</v>
      </c>
      <c r="F429" s="218" t="s">
        <v>889</v>
      </c>
      <c r="G429" s="219" t="s">
        <v>310</v>
      </c>
      <c r="H429" s="220">
        <v>4.32</v>
      </c>
      <c r="I429" s="221"/>
      <c r="J429" s="222">
        <f>ROUND(I429*H429,2)</f>
        <v>0</v>
      </c>
      <c r="K429" s="218" t="s">
        <v>177</v>
      </c>
      <c r="L429" s="223"/>
      <c r="M429" s="224" t="s">
        <v>19</v>
      </c>
      <c r="N429" s="225" t="s">
        <v>44</v>
      </c>
      <c r="O429" s="66"/>
      <c r="P429" s="189">
        <f>O429*H429</f>
        <v>0</v>
      </c>
      <c r="Q429" s="189">
        <v>1.7000000000000001E-4</v>
      </c>
      <c r="R429" s="189">
        <f>Q429*H429</f>
        <v>7.3440000000000007E-4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346</v>
      </c>
      <c r="AT429" s="191" t="s">
        <v>192</v>
      </c>
      <c r="AU429" s="191" t="s">
        <v>82</v>
      </c>
      <c r="AY429" s="19" t="s">
        <v>170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9" t="s">
        <v>80</v>
      </c>
      <c r="BK429" s="192">
        <f>ROUND(I429*H429,2)</f>
        <v>0</v>
      </c>
      <c r="BL429" s="19" t="s">
        <v>261</v>
      </c>
      <c r="BM429" s="191" t="s">
        <v>890</v>
      </c>
    </row>
    <row r="430" spans="1:65" s="13" customFormat="1" ht="11.25">
      <c r="B430" s="193"/>
      <c r="C430" s="194"/>
      <c r="D430" s="195" t="s">
        <v>180</v>
      </c>
      <c r="E430" s="194"/>
      <c r="F430" s="197" t="s">
        <v>891</v>
      </c>
      <c r="G430" s="194"/>
      <c r="H430" s="198">
        <v>4.32</v>
      </c>
      <c r="I430" s="199"/>
      <c r="J430" s="194"/>
      <c r="K430" s="194"/>
      <c r="L430" s="200"/>
      <c r="M430" s="201"/>
      <c r="N430" s="202"/>
      <c r="O430" s="202"/>
      <c r="P430" s="202"/>
      <c r="Q430" s="202"/>
      <c r="R430" s="202"/>
      <c r="S430" s="202"/>
      <c r="T430" s="203"/>
      <c r="AT430" s="204" t="s">
        <v>180</v>
      </c>
      <c r="AU430" s="204" t="s">
        <v>82</v>
      </c>
      <c r="AV430" s="13" t="s">
        <v>82</v>
      </c>
      <c r="AW430" s="13" t="s">
        <v>4</v>
      </c>
      <c r="AX430" s="13" t="s">
        <v>80</v>
      </c>
      <c r="AY430" s="204" t="s">
        <v>170</v>
      </c>
    </row>
    <row r="431" spans="1:65" s="12" customFormat="1" ht="22.9" customHeight="1">
      <c r="B431" s="164"/>
      <c r="C431" s="165"/>
      <c r="D431" s="166" t="s">
        <v>72</v>
      </c>
      <c r="E431" s="178" t="s">
        <v>892</v>
      </c>
      <c r="F431" s="178" t="s">
        <v>893</v>
      </c>
      <c r="G431" s="165"/>
      <c r="H431" s="165"/>
      <c r="I431" s="168"/>
      <c r="J431" s="179">
        <f>BK431</f>
        <v>0</v>
      </c>
      <c r="K431" s="165"/>
      <c r="L431" s="170"/>
      <c r="M431" s="171"/>
      <c r="N431" s="172"/>
      <c r="O431" s="172"/>
      <c r="P431" s="173">
        <f>SUM(P432:P459)</f>
        <v>0</v>
      </c>
      <c r="Q431" s="172"/>
      <c r="R431" s="173">
        <f>SUM(R432:R459)</f>
        <v>2.4186112</v>
      </c>
      <c r="S431" s="172"/>
      <c r="T431" s="174">
        <f>SUM(T432:T459)</f>
        <v>0.61857000000000006</v>
      </c>
      <c r="AR431" s="175" t="s">
        <v>82</v>
      </c>
      <c r="AT431" s="176" t="s">
        <v>72</v>
      </c>
      <c r="AU431" s="176" t="s">
        <v>80</v>
      </c>
      <c r="AY431" s="175" t="s">
        <v>170</v>
      </c>
      <c r="BK431" s="177">
        <f>SUM(BK432:BK459)</f>
        <v>0</v>
      </c>
    </row>
    <row r="432" spans="1:65" s="2" customFormat="1" ht="16.5" customHeight="1">
      <c r="A432" s="36"/>
      <c r="B432" s="37"/>
      <c r="C432" s="180" t="s">
        <v>894</v>
      </c>
      <c r="D432" s="180" t="s">
        <v>173</v>
      </c>
      <c r="E432" s="181" t="s">
        <v>895</v>
      </c>
      <c r="F432" s="182" t="s">
        <v>896</v>
      </c>
      <c r="G432" s="183" t="s">
        <v>217</v>
      </c>
      <c r="H432" s="184">
        <v>219</v>
      </c>
      <c r="I432" s="185"/>
      <c r="J432" s="186">
        <f>ROUND(I432*H432,2)</f>
        <v>0</v>
      </c>
      <c r="K432" s="182" t="s">
        <v>177</v>
      </c>
      <c r="L432" s="41"/>
      <c r="M432" s="187" t="s">
        <v>19</v>
      </c>
      <c r="N432" s="188" t="s">
        <v>44</v>
      </c>
      <c r="O432" s="66"/>
      <c r="P432" s="189">
        <f>O432*H432</f>
        <v>0</v>
      </c>
      <c r="Q432" s="189">
        <v>0</v>
      </c>
      <c r="R432" s="189">
        <f>Q432*H432</f>
        <v>0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261</v>
      </c>
      <c r="AT432" s="191" t="s">
        <v>173</v>
      </c>
      <c r="AU432" s="191" t="s">
        <v>82</v>
      </c>
      <c r="AY432" s="19" t="s">
        <v>170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9" t="s">
        <v>80</v>
      </c>
      <c r="BK432" s="192">
        <f>ROUND(I432*H432,2)</f>
        <v>0</v>
      </c>
      <c r="BL432" s="19" t="s">
        <v>261</v>
      </c>
      <c r="BM432" s="191" t="s">
        <v>897</v>
      </c>
    </row>
    <row r="433" spans="1:65" s="2" customFormat="1" ht="21.75" customHeight="1">
      <c r="A433" s="36"/>
      <c r="B433" s="37"/>
      <c r="C433" s="180" t="s">
        <v>898</v>
      </c>
      <c r="D433" s="180" t="s">
        <v>173</v>
      </c>
      <c r="E433" s="181" t="s">
        <v>899</v>
      </c>
      <c r="F433" s="182" t="s">
        <v>900</v>
      </c>
      <c r="G433" s="183" t="s">
        <v>217</v>
      </c>
      <c r="H433" s="184">
        <v>219</v>
      </c>
      <c r="I433" s="185"/>
      <c r="J433" s="186">
        <f>ROUND(I433*H433,2)</f>
        <v>0</v>
      </c>
      <c r="K433" s="182" t="s">
        <v>177</v>
      </c>
      <c r="L433" s="41"/>
      <c r="M433" s="187" t="s">
        <v>19</v>
      </c>
      <c r="N433" s="188" t="s">
        <v>44</v>
      </c>
      <c r="O433" s="66"/>
      <c r="P433" s="189">
        <f>O433*H433</f>
        <v>0</v>
      </c>
      <c r="Q433" s="189">
        <v>7.4999999999999997E-3</v>
      </c>
      <c r="R433" s="189">
        <f>Q433*H433</f>
        <v>1.6424999999999998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261</v>
      </c>
      <c r="AT433" s="191" t="s">
        <v>173</v>
      </c>
      <c r="AU433" s="191" t="s">
        <v>82</v>
      </c>
      <c r="AY433" s="19" t="s">
        <v>170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9" t="s">
        <v>80</v>
      </c>
      <c r="BK433" s="192">
        <f>ROUND(I433*H433,2)</f>
        <v>0</v>
      </c>
      <c r="BL433" s="19" t="s">
        <v>261</v>
      </c>
      <c r="BM433" s="191" t="s">
        <v>901</v>
      </c>
    </row>
    <row r="434" spans="1:65" s="2" customFormat="1" ht="16.5" customHeight="1">
      <c r="A434" s="36"/>
      <c r="B434" s="37"/>
      <c r="C434" s="180" t="s">
        <v>902</v>
      </c>
      <c r="D434" s="180" t="s">
        <v>173</v>
      </c>
      <c r="E434" s="181" t="s">
        <v>903</v>
      </c>
      <c r="F434" s="182" t="s">
        <v>904</v>
      </c>
      <c r="G434" s="183" t="s">
        <v>217</v>
      </c>
      <c r="H434" s="184">
        <v>195.59</v>
      </c>
      <c r="I434" s="185"/>
      <c r="J434" s="186">
        <f>ROUND(I434*H434,2)</f>
        <v>0</v>
      </c>
      <c r="K434" s="182" t="s">
        <v>177</v>
      </c>
      <c r="L434" s="41"/>
      <c r="M434" s="187" t="s">
        <v>19</v>
      </c>
      <c r="N434" s="188" t="s">
        <v>44</v>
      </c>
      <c r="O434" s="66"/>
      <c r="P434" s="189">
        <f>O434*H434</f>
        <v>0</v>
      </c>
      <c r="Q434" s="189">
        <v>0</v>
      </c>
      <c r="R434" s="189">
        <f>Q434*H434</f>
        <v>0</v>
      </c>
      <c r="S434" s="189">
        <v>3.0000000000000001E-3</v>
      </c>
      <c r="T434" s="190">
        <f>S434*H434</f>
        <v>0.58677000000000001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261</v>
      </c>
      <c r="AT434" s="191" t="s">
        <v>173</v>
      </c>
      <c r="AU434" s="191" t="s">
        <v>82</v>
      </c>
      <c r="AY434" s="19" t="s">
        <v>170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9" t="s">
        <v>80</v>
      </c>
      <c r="BK434" s="192">
        <f>ROUND(I434*H434,2)</f>
        <v>0</v>
      </c>
      <c r="BL434" s="19" t="s">
        <v>261</v>
      </c>
      <c r="BM434" s="191" t="s">
        <v>905</v>
      </c>
    </row>
    <row r="435" spans="1:65" s="13" customFormat="1" ht="11.25">
      <c r="B435" s="193"/>
      <c r="C435" s="194"/>
      <c r="D435" s="195" t="s">
        <v>180</v>
      </c>
      <c r="E435" s="196" t="s">
        <v>19</v>
      </c>
      <c r="F435" s="197" t="s">
        <v>851</v>
      </c>
      <c r="G435" s="194"/>
      <c r="H435" s="198">
        <v>47.73</v>
      </c>
      <c r="I435" s="199"/>
      <c r="J435" s="194"/>
      <c r="K435" s="194"/>
      <c r="L435" s="200"/>
      <c r="M435" s="201"/>
      <c r="N435" s="202"/>
      <c r="O435" s="202"/>
      <c r="P435" s="202"/>
      <c r="Q435" s="202"/>
      <c r="R435" s="202"/>
      <c r="S435" s="202"/>
      <c r="T435" s="203"/>
      <c r="AT435" s="204" t="s">
        <v>180</v>
      </c>
      <c r="AU435" s="204" t="s">
        <v>82</v>
      </c>
      <c r="AV435" s="13" t="s">
        <v>82</v>
      </c>
      <c r="AW435" s="13" t="s">
        <v>34</v>
      </c>
      <c r="AX435" s="13" t="s">
        <v>73</v>
      </c>
      <c r="AY435" s="204" t="s">
        <v>170</v>
      </c>
    </row>
    <row r="436" spans="1:65" s="13" customFormat="1" ht="11.25">
      <c r="B436" s="193"/>
      <c r="C436" s="194"/>
      <c r="D436" s="195" t="s">
        <v>180</v>
      </c>
      <c r="E436" s="196" t="s">
        <v>19</v>
      </c>
      <c r="F436" s="197" t="s">
        <v>852</v>
      </c>
      <c r="G436" s="194"/>
      <c r="H436" s="198">
        <v>56.06</v>
      </c>
      <c r="I436" s="199"/>
      <c r="J436" s="194"/>
      <c r="K436" s="194"/>
      <c r="L436" s="200"/>
      <c r="M436" s="201"/>
      <c r="N436" s="202"/>
      <c r="O436" s="202"/>
      <c r="P436" s="202"/>
      <c r="Q436" s="202"/>
      <c r="R436" s="202"/>
      <c r="S436" s="202"/>
      <c r="T436" s="203"/>
      <c r="AT436" s="204" t="s">
        <v>180</v>
      </c>
      <c r="AU436" s="204" t="s">
        <v>82</v>
      </c>
      <c r="AV436" s="13" t="s">
        <v>82</v>
      </c>
      <c r="AW436" s="13" t="s">
        <v>34</v>
      </c>
      <c r="AX436" s="13" t="s">
        <v>73</v>
      </c>
      <c r="AY436" s="204" t="s">
        <v>170</v>
      </c>
    </row>
    <row r="437" spans="1:65" s="13" customFormat="1" ht="11.25">
      <c r="B437" s="193"/>
      <c r="C437" s="194"/>
      <c r="D437" s="195" t="s">
        <v>180</v>
      </c>
      <c r="E437" s="196" t="s">
        <v>19</v>
      </c>
      <c r="F437" s="197" t="s">
        <v>853</v>
      </c>
      <c r="G437" s="194"/>
      <c r="H437" s="198">
        <v>67.86</v>
      </c>
      <c r="I437" s="199"/>
      <c r="J437" s="194"/>
      <c r="K437" s="194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180</v>
      </c>
      <c r="AU437" s="204" t="s">
        <v>82</v>
      </c>
      <c r="AV437" s="13" t="s">
        <v>82</v>
      </c>
      <c r="AW437" s="13" t="s">
        <v>34</v>
      </c>
      <c r="AX437" s="13" t="s">
        <v>73</v>
      </c>
      <c r="AY437" s="204" t="s">
        <v>170</v>
      </c>
    </row>
    <row r="438" spans="1:65" s="13" customFormat="1" ht="11.25">
      <c r="B438" s="193"/>
      <c r="C438" s="194"/>
      <c r="D438" s="195" t="s">
        <v>180</v>
      </c>
      <c r="E438" s="196" t="s">
        <v>19</v>
      </c>
      <c r="F438" s="197" t="s">
        <v>906</v>
      </c>
      <c r="G438" s="194"/>
      <c r="H438" s="198">
        <v>23.94</v>
      </c>
      <c r="I438" s="199"/>
      <c r="J438" s="194"/>
      <c r="K438" s="194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180</v>
      </c>
      <c r="AU438" s="204" t="s">
        <v>82</v>
      </c>
      <c r="AV438" s="13" t="s">
        <v>82</v>
      </c>
      <c r="AW438" s="13" t="s">
        <v>34</v>
      </c>
      <c r="AX438" s="13" t="s">
        <v>73</v>
      </c>
      <c r="AY438" s="204" t="s">
        <v>170</v>
      </c>
    </row>
    <row r="439" spans="1:65" s="14" customFormat="1" ht="11.25">
      <c r="B439" s="205"/>
      <c r="C439" s="206"/>
      <c r="D439" s="195" t="s">
        <v>180</v>
      </c>
      <c r="E439" s="207" t="s">
        <v>19</v>
      </c>
      <c r="F439" s="208" t="s">
        <v>907</v>
      </c>
      <c r="G439" s="206"/>
      <c r="H439" s="209">
        <v>195.58999999999997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180</v>
      </c>
      <c r="AU439" s="215" t="s">
        <v>82</v>
      </c>
      <c r="AV439" s="14" t="s">
        <v>178</v>
      </c>
      <c r="AW439" s="14" t="s">
        <v>34</v>
      </c>
      <c r="AX439" s="14" t="s">
        <v>80</v>
      </c>
      <c r="AY439" s="215" t="s">
        <v>170</v>
      </c>
    </row>
    <row r="440" spans="1:65" s="15" customFormat="1" ht="11.25">
      <c r="B440" s="226"/>
      <c r="C440" s="227"/>
      <c r="D440" s="195" t="s">
        <v>180</v>
      </c>
      <c r="E440" s="228" t="s">
        <v>19</v>
      </c>
      <c r="F440" s="229" t="s">
        <v>908</v>
      </c>
      <c r="G440" s="227"/>
      <c r="H440" s="228" t="s">
        <v>19</v>
      </c>
      <c r="I440" s="230"/>
      <c r="J440" s="227"/>
      <c r="K440" s="227"/>
      <c r="L440" s="231"/>
      <c r="M440" s="232"/>
      <c r="N440" s="233"/>
      <c r="O440" s="233"/>
      <c r="P440" s="233"/>
      <c r="Q440" s="233"/>
      <c r="R440" s="233"/>
      <c r="S440" s="233"/>
      <c r="T440" s="234"/>
      <c r="AT440" s="235" t="s">
        <v>180</v>
      </c>
      <c r="AU440" s="235" t="s">
        <v>82</v>
      </c>
      <c r="AV440" s="15" t="s">
        <v>80</v>
      </c>
      <c r="AW440" s="15" t="s">
        <v>34</v>
      </c>
      <c r="AX440" s="15" t="s">
        <v>73</v>
      </c>
      <c r="AY440" s="235" t="s">
        <v>170</v>
      </c>
    </row>
    <row r="441" spans="1:65" s="2" customFormat="1" ht="16.5" customHeight="1">
      <c r="A441" s="36"/>
      <c r="B441" s="37"/>
      <c r="C441" s="180" t="s">
        <v>909</v>
      </c>
      <c r="D441" s="180" t="s">
        <v>173</v>
      </c>
      <c r="E441" s="181" t="s">
        <v>910</v>
      </c>
      <c r="F441" s="182" t="s">
        <v>911</v>
      </c>
      <c r="G441" s="183" t="s">
        <v>217</v>
      </c>
      <c r="H441" s="184">
        <v>219</v>
      </c>
      <c r="I441" s="185"/>
      <c r="J441" s="186">
        <f>ROUND(I441*H441,2)</f>
        <v>0</v>
      </c>
      <c r="K441" s="182" t="s">
        <v>19</v>
      </c>
      <c r="L441" s="41"/>
      <c r="M441" s="187" t="s">
        <v>19</v>
      </c>
      <c r="N441" s="188" t="s">
        <v>44</v>
      </c>
      <c r="O441" s="66"/>
      <c r="P441" s="189">
        <f>O441*H441</f>
        <v>0</v>
      </c>
      <c r="Q441" s="189">
        <v>2.9999999999999997E-4</v>
      </c>
      <c r="R441" s="189">
        <f>Q441*H441</f>
        <v>6.5699999999999995E-2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261</v>
      </c>
      <c r="AT441" s="191" t="s">
        <v>173</v>
      </c>
      <c r="AU441" s="191" t="s">
        <v>82</v>
      </c>
      <c r="AY441" s="19" t="s">
        <v>170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80</v>
      </c>
      <c r="BK441" s="192">
        <f>ROUND(I441*H441,2)</f>
        <v>0</v>
      </c>
      <c r="BL441" s="19" t="s">
        <v>261</v>
      </c>
      <c r="BM441" s="191" t="s">
        <v>912</v>
      </c>
    </row>
    <row r="442" spans="1:65" s="2" customFormat="1" ht="16.5" customHeight="1">
      <c r="A442" s="36"/>
      <c r="B442" s="37"/>
      <c r="C442" s="216" t="s">
        <v>913</v>
      </c>
      <c r="D442" s="216" t="s">
        <v>192</v>
      </c>
      <c r="E442" s="217" t="s">
        <v>914</v>
      </c>
      <c r="F442" s="218" t="s">
        <v>915</v>
      </c>
      <c r="G442" s="219" t="s">
        <v>217</v>
      </c>
      <c r="H442" s="220">
        <v>240.9</v>
      </c>
      <c r="I442" s="221"/>
      <c r="J442" s="222">
        <f>ROUND(I442*H442,2)</f>
        <v>0</v>
      </c>
      <c r="K442" s="218" t="s">
        <v>19</v>
      </c>
      <c r="L442" s="223"/>
      <c r="M442" s="224" t="s">
        <v>19</v>
      </c>
      <c r="N442" s="225" t="s">
        <v>44</v>
      </c>
      <c r="O442" s="66"/>
      <c r="P442" s="189">
        <f>O442*H442</f>
        <v>0</v>
      </c>
      <c r="Q442" s="189">
        <v>2.7499999999999998E-3</v>
      </c>
      <c r="R442" s="189">
        <f>Q442*H442</f>
        <v>0.66247499999999993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346</v>
      </c>
      <c r="AT442" s="191" t="s">
        <v>192</v>
      </c>
      <c r="AU442" s="191" t="s">
        <v>82</v>
      </c>
      <c r="AY442" s="19" t="s">
        <v>170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9" t="s">
        <v>80</v>
      </c>
      <c r="BK442" s="192">
        <f>ROUND(I442*H442,2)</f>
        <v>0</v>
      </c>
      <c r="BL442" s="19" t="s">
        <v>261</v>
      </c>
      <c r="BM442" s="191" t="s">
        <v>916</v>
      </c>
    </row>
    <row r="443" spans="1:65" s="13" customFormat="1" ht="11.25">
      <c r="B443" s="193"/>
      <c r="C443" s="194"/>
      <c r="D443" s="195" t="s">
        <v>180</v>
      </c>
      <c r="E443" s="196" t="s">
        <v>19</v>
      </c>
      <c r="F443" s="197" t="s">
        <v>917</v>
      </c>
      <c r="G443" s="194"/>
      <c r="H443" s="198">
        <v>219</v>
      </c>
      <c r="I443" s="199"/>
      <c r="J443" s="194"/>
      <c r="K443" s="194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180</v>
      </c>
      <c r="AU443" s="204" t="s">
        <v>82</v>
      </c>
      <c r="AV443" s="13" t="s">
        <v>82</v>
      </c>
      <c r="AW443" s="13" t="s">
        <v>34</v>
      </c>
      <c r="AX443" s="13" t="s">
        <v>80</v>
      </c>
      <c r="AY443" s="204" t="s">
        <v>170</v>
      </c>
    </row>
    <row r="444" spans="1:65" s="13" customFormat="1" ht="11.25">
      <c r="B444" s="193"/>
      <c r="C444" s="194"/>
      <c r="D444" s="195" t="s">
        <v>180</v>
      </c>
      <c r="E444" s="194"/>
      <c r="F444" s="197" t="s">
        <v>918</v>
      </c>
      <c r="G444" s="194"/>
      <c r="H444" s="198">
        <v>240.9</v>
      </c>
      <c r="I444" s="199"/>
      <c r="J444" s="194"/>
      <c r="K444" s="194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180</v>
      </c>
      <c r="AU444" s="204" t="s">
        <v>82</v>
      </c>
      <c r="AV444" s="13" t="s">
        <v>82</v>
      </c>
      <c r="AW444" s="13" t="s">
        <v>4</v>
      </c>
      <c r="AX444" s="13" t="s">
        <v>80</v>
      </c>
      <c r="AY444" s="204" t="s">
        <v>170</v>
      </c>
    </row>
    <row r="445" spans="1:65" s="2" customFormat="1" ht="16.5" customHeight="1">
      <c r="A445" s="36"/>
      <c r="B445" s="37"/>
      <c r="C445" s="180" t="s">
        <v>919</v>
      </c>
      <c r="D445" s="180" t="s">
        <v>173</v>
      </c>
      <c r="E445" s="181" t="s">
        <v>920</v>
      </c>
      <c r="F445" s="182" t="s">
        <v>921</v>
      </c>
      <c r="G445" s="183" t="s">
        <v>310</v>
      </c>
      <c r="H445" s="184">
        <v>106</v>
      </c>
      <c r="I445" s="185"/>
      <c r="J445" s="186">
        <f>ROUND(I445*H445,2)</f>
        <v>0</v>
      </c>
      <c r="K445" s="182" t="s">
        <v>177</v>
      </c>
      <c r="L445" s="41"/>
      <c r="M445" s="187" t="s">
        <v>19</v>
      </c>
      <c r="N445" s="188" t="s">
        <v>44</v>
      </c>
      <c r="O445" s="66"/>
      <c r="P445" s="189">
        <f>O445*H445</f>
        <v>0</v>
      </c>
      <c r="Q445" s="189">
        <v>0</v>
      </c>
      <c r="R445" s="189">
        <f>Q445*H445</f>
        <v>0</v>
      </c>
      <c r="S445" s="189">
        <v>2.9999999999999997E-4</v>
      </c>
      <c r="T445" s="190">
        <f>S445*H445</f>
        <v>3.1799999999999995E-2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261</v>
      </c>
      <c r="AT445" s="191" t="s">
        <v>173</v>
      </c>
      <c r="AU445" s="191" t="s">
        <v>82</v>
      </c>
      <c r="AY445" s="19" t="s">
        <v>170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80</v>
      </c>
      <c r="BK445" s="192">
        <f>ROUND(I445*H445,2)</f>
        <v>0</v>
      </c>
      <c r="BL445" s="19" t="s">
        <v>261</v>
      </c>
      <c r="BM445" s="191" t="s">
        <v>922</v>
      </c>
    </row>
    <row r="446" spans="1:65" s="2" customFormat="1" ht="16.5" customHeight="1">
      <c r="A446" s="36"/>
      <c r="B446" s="37"/>
      <c r="C446" s="180" t="s">
        <v>923</v>
      </c>
      <c r="D446" s="180" t="s">
        <v>173</v>
      </c>
      <c r="E446" s="181" t="s">
        <v>924</v>
      </c>
      <c r="F446" s="182" t="s">
        <v>925</v>
      </c>
      <c r="G446" s="183" t="s">
        <v>310</v>
      </c>
      <c r="H446" s="184">
        <v>121</v>
      </c>
      <c r="I446" s="185"/>
      <c r="J446" s="186">
        <f>ROUND(I446*H446,2)</f>
        <v>0</v>
      </c>
      <c r="K446" s="182" t="s">
        <v>177</v>
      </c>
      <c r="L446" s="41"/>
      <c r="M446" s="187" t="s">
        <v>19</v>
      </c>
      <c r="N446" s="188" t="s">
        <v>44</v>
      </c>
      <c r="O446" s="66"/>
      <c r="P446" s="189">
        <f>O446*H446</f>
        <v>0</v>
      </c>
      <c r="Q446" s="189">
        <v>1.0000000000000001E-5</v>
      </c>
      <c r="R446" s="189">
        <f>Q446*H446</f>
        <v>1.2100000000000001E-3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261</v>
      </c>
      <c r="AT446" s="191" t="s">
        <v>173</v>
      </c>
      <c r="AU446" s="191" t="s">
        <v>82</v>
      </c>
      <c r="AY446" s="19" t="s">
        <v>170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80</v>
      </c>
      <c r="BK446" s="192">
        <f>ROUND(I446*H446,2)</f>
        <v>0</v>
      </c>
      <c r="BL446" s="19" t="s">
        <v>261</v>
      </c>
      <c r="BM446" s="191" t="s">
        <v>926</v>
      </c>
    </row>
    <row r="447" spans="1:65" s="2" customFormat="1" ht="16.5" customHeight="1">
      <c r="A447" s="36"/>
      <c r="B447" s="37"/>
      <c r="C447" s="216" t="s">
        <v>927</v>
      </c>
      <c r="D447" s="216" t="s">
        <v>192</v>
      </c>
      <c r="E447" s="217" t="s">
        <v>928</v>
      </c>
      <c r="F447" s="218" t="s">
        <v>929</v>
      </c>
      <c r="G447" s="219" t="s">
        <v>310</v>
      </c>
      <c r="H447" s="220">
        <v>123.42</v>
      </c>
      <c r="I447" s="221"/>
      <c r="J447" s="222">
        <f>ROUND(I447*H447,2)</f>
        <v>0</v>
      </c>
      <c r="K447" s="218" t="s">
        <v>177</v>
      </c>
      <c r="L447" s="223"/>
      <c r="M447" s="224" t="s">
        <v>19</v>
      </c>
      <c r="N447" s="225" t="s">
        <v>44</v>
      </c>
      <c r="O447" s="66"/>
      <c r="P447" s="189">
        <f>O447*H447</f>
        <v>0</v>
      </c>
      <c r="Q447" s="189">
        <v>3.5E-4</v>
      </c>
      <c r="R447" s="189">
        <f>Q447*H447</f>
        <v>4.3196999999999999E-2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346</v>
      </c>
      <c r="AT447" s="191" t="s">
        <v>192</v>
      </c>
      <c r="AU447" s="191" t="s">
        <v>82</v>
      </c>
      <c r="AY447" s="19" t="s">
        <v>170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9" t="s">
        <v>80</v>
      </c>
      <c r="BK447" s="192">
        <f>ROUND(I447*H447,2)</f>
        <v>0</v>
      </c>
      <c r="BL447" s="19" t="s">
        <v>261</v>
      </c>
      <c r="BM447" s="191" t="s">
        <v>930</v>
      </c>
    </row>
    <row r="448" spans="1:65" s="13" customFormat="1" ht="11.25">
      <c r="B448" s="193"/>
      <c r="C448" s="194"/>
      <c r="D448" s="195" t="s">
        <v>180</v>
      </c>
      <c r="E448" s="194"/>
      <c r="F448" s="197" t="s">
        <v>931</v>
      </c>
      <c r="G448" s="194"/>
      <c r="H448" s="198">
        <v>123.42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180</v>
      </c>
      <c r="AU448" s="204" t="s">
        <v>82</v>
      </c>
      <c r="AV448" s="13" t="s">
        <v>82</v>
      </c>
      <c r="AW448" s="13" t="s">
        <v>4</v>
      </c>
      <c r="AX448" s="13" t="s">
        <v>80</v>
      </c>
      <c r="AY448" s="204" t="s">
        <v>170</v>
      </c>
    </row>
    <row r="449" spans="1:65" s="2" customFormat="1" ht="16.5" customHeight="1">
      <c r="A449" s="36"/>
      <c r="B449" s="37"/>
      <c r="C449" s="180" t="s">
        <v>932</v>
      </c>
      <c r="D449" s="180" t="s">
        <v>173</v>
      </c>
      <c r="E449" s="181" t="s">
        <v>933</v>
      </c>
      <c r="F449" s="182" t="s">
        <v>934</v>
      </c>
      <c r="G449" s="183" t="s">
        <v>310</v>
      </c>
      <c r="H449" s="184">
        <v>4</v>
      </c>
      <c r="I449" s="185"/>
      <c r="J449" s="186">
        <f>ROUND(I449*H449,2)</f>
        <v>0</v>
      </c>
      <c r="K449" s="182" t="s">
        <v>177</v>
      </c>
      <c r="L449" s="41"/>
      <c r="M449" s="187" t="s">
        <v>19</v>
      </c>
      <c r="N449" s="188" t="s">
        <v>44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261</v>
      </c>
      <c r="AT449" s="191" t="s">
        <v>173</v>
      </c>
      <c r="AU449" s="191" t="s">
        <v>82</v>
      </c>
      <c r="AY449" s="19" t="s">
        <v>170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80</v>
      </c>
      <c r="BK449" s="192">
        <f>ROUND(I449*H449,2)</f>
        <v>0</v>
      </c>
      <c r="BL449" s="19" t="s">
        <v>261</v>
      </c>
      <c r="BM449" s="191" t="s">
        <v>935</v>
      </c>
    </row>
    <row r="450" spans="1:65" s="13" customFormat="1" ht="11.25">
      <c r="B450" s="193"/>
      <c r="C450" s="194"/>
      <c r="D450" s="195" t="s">
        <v>180</v>
      </c>
      <c r="E450" s="196" t="s">
        <v>19</v>
      </c>
      <c r="F450" s="197" t="s">
        <v>936</v>
      </c>
      <c r="G450" s="194"/>
      <c r="H450" s="198">
        <v>4</v>
      </c>
      <c r="I450" s="199"/>
      <c r="J450" s="194"/>
      <c r="K450" s="194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180</v>
      </c>
      <c r="AU450" s="204" t="s">
        <v>82</v>
      </c>
      <c r="AV450" s="13" t="s">
        <v>82</v>
      </c>
      <c r="AW450" s="13" t="s">
        <v>34</v>
      </c>
      <c r="AX450" s="13" t="s">
        <v>73</v>
      </c>
      <c r="AY450" s="204" t="s">
        <v>170</v>
      </c>
    </row>
    <row r="451" spans="1:65" s="14" customFormat="1" ht="11.25">
      <c r="B451" s="205"/>
      <c r="C451" s="206"/>
      <c r="D451" s="195" t="s">
        <v>180</v>
      </c>
      <c r="E451" s="207" t="s">
        <v>19</v>
      </c>
      <c r="F451" s="208" t="s">
        <v>182</v>
      </c>
      <c r="G451" s="206"/>
      <c r="H451" s="209">
        <v>4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180</v>
      </c>
      <c r="AU451" s="215" t="s">
        <v>82</v>
      </c>
      <c r="AV451" s="14" t="s">
        <v>178</v>
      </c>
      <c r="AW451" s="14" t="s">
        <v>34</v>
      </c>
      <c r="AX451" s="14" t="s">
        <v>80</v>
      </c>
      <c r="AY451" s="215" t="s">
        <v>170</v>
      </c>
    </row>
    <row r="452" spans="1:65" s="2" customFormat="1" ht="16.5" customHeight="1">
      <c r="A452" s="36"/>
      <c r="B452" s="37"/>
      <c r="C452" s="216" t="s">
        <v>937</v>
      </c>
      <c r="D452" s="216" t="s">
        <v>192</v>
      </c>
      <c r="E452" s="217" t="s">
        <v>938</v>
      </c>
      <c r="F452" s="218" t="s">
        <v>939</v>
      </c>
      <c r="G452" s="219" t="s">
        <v>310</v>
      </c>
      <c r="H452" s="220">
        <v>4.08</v>
      </c>
      <c r="I452" s="221"/>
      <c r="J452" s="222">
        <f>ROUND(I452*H452,2)</f>
        <v>0</v>
      </c>
      <c r="K452" s="218" t="s">
        <v>19</v>
      </c>
      <c r="L452" s="223"/>
      <c r="M452" s="224" t="s">
        <v>19</v>
      </c>
      <c r="N452" s="225" t="s">
        <v>44</v>
      </c>
      <c r="O452" s="66"/>
      <c r="P452" s="189">
        <f>O452*H452</f>
        <v>0</v>
      </c>
      <c r="Q452" s="189">
        <v>2.0000000000000001E-4</v>
      </c>
      <c r="R452" s="189">
        <f>Q452*H452</f>
        <v>8.160000000000001E-4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346</v>
      </c>
      <c r="AT452" s="191" t="s">
        <v>192</v>
      </c>
      <c r="AU452" s="191" t="s">
        <v>82</v>
      </c>
      <c r="AY452" s="19" t="s">
        <v>170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9" t="s">
        <v>80</v>
      </c>
      <c r="BK452" s="192">
        <f>ROUND(I452*H452,2)</f>
        <v>0</v>
      </c>
      <c r="BL452" s="19" t="s">
        <v>261</v>
      </c>
      <c r="BM452" s="191" t="s">
        <v>940</v>
      </c>
    </row>
    <row r="453" spans="1:65" s="13" customFormat="1" ht="11.25">
      <c r="B453" s="193"/>
      <c r="C453" s="194"/>
      <c r="D453" s="195" t="s">
        <v>180</v>
      </c>
      <c r="E453" s="194"/>
      <c r="F453" s="197" t="s">
        <v>941</v>
      </c>
      <c r="G453" s="194"/>
      <c r="H453" s="198">
        <v>4.08</v>
      </c>
      <c r="I453" s="199"/>
      <c r="J453" s="194"/>
      <c r="K453" s="194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180</v>
      </c>
      <c r="AU453" s="204" t="s">
        <v>82</v>
      </c>
      <c r="AV453" s="13" t="s">
        <v>82</v>
      </c>
      <c r="AW453" s="13" t="s">
        <v>4</v>
      </c>
      <c r="AX453" s="13" t="s">
        <v>80</v>
      </c>
      <c r="AY453" s="204" t="s">
        <v>170</v>
      </c>
    </row>
    <row r="454" spans="1:65" s="2" customFormat="1" ht="16.5" customHeight="1">
      <c r="A454" s="36"/>
      <c r="B454" s="37"/>
      <c r="C454" s="180" t="s">
        <v>942</v>
      </c>
      <c r="D454" s="180" t="s">
        <v>173</v>
      </c>
      <c r="E454" s="181" t="s">
        <v>943</v>
      </c>
      <c r="F454" s="182" t="s">
        <v>944</v>
      </c>
      <c r="G454" s="183" t="s">
        <v>310</v>
      </c>
      <c r="H454" s="184">
        <v>9.5</v>
      </c>
      <c r="I454" s="185"/>
      <c r="J454" s="186">
        <f>ROUND(I454*H454,2)</f>
        <v>0</v>
      </c>
      <c r="K454" s="182" t="s">
        <v>177</v>
      </c>
      <c r="L454" s="41"/>
      <c r="M454" s="187" t="s">
        <v>19</v>
      </c>
      <c r="N454" s="188" t="s">
        <v>44</v>
      </c>
      <c r="O454" s="66"/>
      <c r="P454" s="189">
        <f>O454*H454</f>
        <v>0</v>
      </c>
      <c r="Q454" s="189">
        <v>0</v>
      </c>
      <c r="R454" s="189">
        <f>Q454*H454</f>
        <v>0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261</v>
      </c>
      <c r="AT454" s="191" t="s">
        <v>173</v>
      </c>
      <c r="AU454" s="191" t="s">
        <v>82</v>
      </c>
      <c r="AY454" s="19" t="s">
        <v>170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9" t="s">
        <v>80</v>
      </c>
      <c r="BK454" s="192">
        <f>ROUND(I454*H454,2)</f>
        <v>0</v>
      </c>
      <c r="BL454" s="19" t="s">
        <v>261</v>
      </c>
      <c r="BM454" s="191" t="s">
        <v>945</v>
      </c>
    </row>
    <row r="455" spans="1:65" s="13" customFormat="1" ht="11.25">
      <c r="B455" s="193"/>
      <c r="C455" s="194"/>
      <c r="D455" s="195" t="s">
        <v>180</v>
      </c>
      <c r="E455" s="196" t="s">
        <v>19</v>
      </c>
      <c r="F455" s="197" t="s">
        <v>946</v>
      </c>
      <c r="G455" s="194"/>
      <c r="H455" s="198">
        <v>9.5</v>
      </c>
      <c r="I455" s="199"/>
      <c r="J455" s="194"/>
      <c r="K455" s="194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180</v>
      </c>
      <c r="AU455" s="204" t="s">
        <v>82</v>
      </c>
      <c r="AV455" s="13" t="s">
        <v>82</v>
      </c>
      <c r="AW455" s="13" t="s">
        <v>34</v>
      </c>
      <c r="AX455" s="13" t="s">
        <v>80</v>
      </c>
      <c r="AY455" s="204" t="s">
        <v>170</v>
      </c>
    </row>
    <row r="456" spans="1:65" s="2" customFormat="1" ht="16.5" customHeight="1">
      <c r="A456" s="36"/>
      <c r="B456" s="37"/>
      <c r="C456" s="216" t="s">
        <v>947</v>
      </c>
      <c r="D456" s="216" t="s">
        <v>192</v>
      </c>
      <c r="E456" s="217" t="s">
        <v>948</v>
      </c>
      <c r="F456" s="218" t="s">
        <v>949</v>
      </c>
      <c r="G456" s="219" t="s">
        <v>310</v>
      </c>
      <c r="H456" s="220">
        <v>9.69</v>
      </c>
      <c r="I456" s="221"/>
      <c r="J456" s="222">
        <f>ROUND(I456*H456,2)</f>
        <v>0</v>
      </c>
      <c r="K456" s="218" t="s">
        <v>177</v>
      </c>
      <c r="L456" s="223"/>
      <c r="M456" s="224" t="s">
        <v>19</v>
      </c>
      <c r="N456" s="225" t="s">
        <v>44</v>
      </c>
      <c r="O456" s="66"/>
      <c r="P456" s="189">
        <f>O456*H456</f>
        <v>0</v>
      </c>
      <c r="Q456" s="189">
        <v>2.7999999999999998E-4</v>
      </c>
      <c r="R456" s="189">
        <f>Q456*H456</f>
        <v>2.7131999999999998E-3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346</v>
      </c>
      <c r="AT456" s="191" t="s">
        <v>192</v>
      </c>
      <c r="AU456" s="191" t="s">
        <v>82</v>
      </c>
      <c r="AY456" s="19" t="s">
        <v>170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80</v>
      </c>
      <c r="BK456" s="192">
        <f>ROUND(I456*H456,2)</f>
        <v>0</v>
      </c>
      <c r="BL456" s="19" t="s">
        <v>261</v>
      </c>
      <c r="BM456" s="191" t="s">
        <v>950</v>
      </c>
    </row>
    <row r="457" spans="1:65" s="13" customFormat="1" ht="11.25">
      <c r="B457" s="193"/>
      <c r="C457" s="194"/>
      <c r="D457" s="195" t="s">
        <v>180</v>
      </c>
      <c r="E457" s="194"/>
      <c r="F457" s="197" t="s">
        <v>951</v>
      </c>
      <c r="G457" s="194"/>
      <c r="H457" s="198">
        <v>9.69</v>
      </c>
      <c r="I457" s="199"/>
      <c r="J457" s="194"/>
      <c r="K457" s="194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180</v>
      </c>
      <c r="AU457" s="204" t="s">
        <v>82</v>
      </c>
      <c r="AV457" s="13" t="s">
        <v>82</v>
      </c>
      <c r="AW457" s="13" t="s">
        <v>4</v>
      </c>
      <c r="AX457" s="13" t="s">
        <v>80</v>
      </c>
      <c r="AY457" s="204" t="s">
        <v>170</v>
      </c>
    </row>
    <row r="458" spans="1:65" s="2" customFormat="1" ht="16.5" customHeight="1">
      <c r="A458" s="36"/>
      <c r="B458" s="37"/>
      <c r="C458" s="180" t="s">
        <v>952</v>
      </c>
      <c r="D458" s="180" t="s">
        <v>173</v>
      </c>
      <c r="E458" s="181" t="s">
        <v>953</v>
      </c>
      <c r="F458" s="182" t="s">
        <v>954</v>
      </c>
      <c r="G458" s="183" t="s">
        <v>217</v>
      </c>
      <c r="H458" s="184">
        <v>219</v>
      </c>
      <c r="I458" s="185"/>
      <c r="J458" s="186">
        <f>ROUND(I458*H458,2)</f>
        <v>0</v>
      </c>
      <c r="K458" s="182" t="s">
        <v>177</v>
      </c>
      <c r="L458" s="41"/>
      <c r="M458" s="187" t="s">
        <v>19</v>
      </c>
      <c r="N458" s="188" t="s">
        <v>44</v>
      </c>
      <c r="O458" s="66"/>
      <c r="P458" s="189">
        <f>O458*H458</f>
        <v>0</v>
      </c>
      <c r="Q458" s="189">
        <v>0</v>
      </c>
      <c r="R458" s="189">
        <f>Q458*H458</f>
        <v>0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261</v>
      </c>
      <c r="AT458" s="191" t="s">
        <v>173</v>
      </c>
      <c r="AU458" s="191" t="s">
        <v>82</v>
      </c>
      <c r="AY458" s="19" t="s">
        <v>170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261</v>
      </c>
      <c r="BM458" s="191" t="s">
        <v>955</v>
      </c>
    </row>
    <row r="459" spans="1:65" s="2" customFormat="1" ht="24">
      <c r="A459" s="36"/>
      <c r="B459" s="37"/>
      <c r="C459" s="180" t="s">
        <v>956</v>
      </c>
      <c r="D459" s="180" t="s">
        <v>173</v>
      </c>
      <c r="E459" s="181" t="s">
        <v>957</v>
      </c>
      <c r="F459" s="182" t="s">
        <v>958</v>
      </c>
      <c r="G459" s="183" t="s">
        <v>190</v>
      </c>
      <c r="H459" s="184">
        <v>2.419</v>
      </c>
      <c r="I459" s="185"/>
      <c r="J459" s="186">
        <f>ROUND(I459*H459,2)</f>
        <v>0</v>
      </c>
      <c r="K459" s="182" t="s">
        <v>177</v>
      </c>
      <c r="L459" s="41"/>
      <c r="M459" s="187" t="s">
        <v>19</v>
      </c>
      <c r="N459" s="188" t="s">
        <v>44</v>
      </c>
      <c r="O459" s="66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261</v>
      </c>
      <c r="AT459" s="191" t="s">
        <v>173</v>
      </c>
      <c r="AU459" s="191" t="s">
        <v>82</v>
      </c>
      <c r="AY459" s="19" t="s">
        <v>170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80</v>
      </c>
      <c r="BK459" s="192">
        <f>ROUND(I459*H459,2)</f>
        <v>0</v>
      </c>
      <c r="BL459" s="19" t="s">
        <v>261</v>
      </c>
      <c r="BM459" s="191" t="s">
        <v>959</v>
      </c>
    </row>
    <row r="460" spans="1:65" s="12" customFormat="1" ht="22.9" customHeight="1">
      <c r="B460" s="164"/>
      <c r="C460" s="165"/>
      <c r="D460" s="166" t="s">
        <v>72</v>
      </c>
      <c r="E460" s="178" t="s">
        <v>960</v>
      </c>
      <c r="F460" s="178" t="s">
        <v>961</v>
      </c>
      <c r="G460" s="165"/>
      <c r="H460" s="165"/>
      <c r="I460" s="168"/>
      <c r="J460" s="179">
        <f>BK460</f>
        <v>0</v>
      </c>
      <c r="K460" s="165"/>
      <c r="L460" s="170"/>
      <c r="M460" s="171"/>
      <c r="N460" s="172"/>
      <c r="O460" s="172"/>
      <c r="P460" s="173">
        <f>SUM(P461:P484)</f>
        <v>0</v>
      </c>
      <c r="Q460" s="172"/>
      <c r="R460" s="173">
        <f>SUM(R461:R484)</f>
        <v>6.47883634</v>
      </c>
      <c r="S460" s="172"/>
      <c r="T460" s="174">
        <f>SUM(T461:T484)</f>
        <v>33.368545000000005</v>
      </c>
      <c r="AR460" s="175" t="s">
        <v>82</v>
      </c>
      <c r="AT460" s="176" t="s">
        <v>72</v>
      </c>
      <c r="AU460" s="176" t="s">
        <v>80</v>
      </c>
      <c r="AY460" s="175" t="s">
        <v>170</v>
      </c>
      <c r="BK460" s="177">
        <f>SUM(BK461:BK484)</f>
        <v>0</v>
      </c>
    </row>
    <row r="461" spans="1:65" s="2" customFormat="1" ht="16.5" customHeight="1">
      <c r="A461" s="36"/>
      <c r="B461" s="37"/>
      <c r="C461" s="180" t="s">
        <v>962</v>
      </c>
      <c r="D461" s="180" t="s">
        <v>173</v>
      </c>
      <c r="E461" s="181" t="s">
        <v>963</v>
      </c>
      <c r="F461" s="182" t="s">
        <v>964</v>
      </c>
      <c r="G461" s="183" t="s">
        <v>217</v>
      </c>
      <c r="H461" s="184">
        <v>19.079999999999998</v>
      </c>
      <c r="I461" s="185"/>
      <c r="J461" s="186">
        <f>ROUND(I461*H461,2)</f>
        <v>0</v>
      </c>
      <c r="K461" s="182" t="s">
        <v>177</v>
      </c>
      <c r="L461" s="41"/>
      <c r="M461" s="187" t="s">
        <v>19</v>
      </c>
      <c r="N461" s="188" t="s">
        <v>44</v>
      </c>
      <c r="O461" s="66"/>
      <c r="P461" s="189">
        <f>O461*H461</f>
        <v>0</v>
      </c>
      <c r="Q461" s="189">
        <v>1.5E-3</v>
      </c>
      <c r="R461" s="189">
        <f>Q461*H461</f>
        <v>2.862E-2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261</v>
      </c>
      <c r="AT461" s="191" t="s">
        <v>173</v>
      </c>
      <c r="AU461" s="191" t="s">
        <v>82</v>
      </c>
      <c r="AY461" s="19" t="s">
        <v>170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9" t="s">
        <v>80</v>
      </c>
      <c r="BK461" s="192">
        <f>ROUND(I461*H461,2)</f>
        <v>0</v>
      </c>
      <c r="BL461" s="19" t="s">
        <v>261</v>
      </c>
      <c r="BM461" s="191" t="s">
        <v>965</v>
      </c>
    </row>
    <row r="462" spans="1:65" s="2" customFormat="1" ht="16.5" customHeight="1">
      <c r="A462" s="36"/>
      <c r="B462" s="37"/>
      <c r="C462" s="180" t="s">
        <v>966</v>
      </c>
      <c r="D462" s="180" t="s">
        <v>173</v>
      </c>
      <c r="E462" s="181" t="s">
        <v>967</v>
      </c>
      <c r="F462" s="182" t="s">
        <v>968</v>
      </c>
      <c r="G462" s="183" t="s">
        <v>176</v>
      </c>
      <c r="H462" s="184">
        <v>16</v>
      </c>
      <c r="I462" s="185"/>
      <c r="J462" s="186">
        <f>ROUND(I462*H462,2)</f>
        <v>0</v>
      </c>
      <c r="K462" s="182" t="s">
        <v>177</v>
      </c>
      <c r="L462" s="41"/>
      <c r="M462" s="187" t="s">
        <v>19</v>
      </c>
      <c r="N462" s="188" t="s">
        <v>44</v>
      </c>
      <c r="O462" s="66"/>
      <c r="P462" s="189">
        <f>O462*H462</f>
        <v>0</v>
      </c>
      <c r="Q462" s="189">
        <v>2.1000000000000001E-4</v>
      </c>
      <c r="R462" s="189">
        <f>Q462*H462</f>
        <v>3.3600000000000001E-3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261</v>
      </c>
      <c r="AT462" s="191" t="s">
        <v>173</v>
      </c>
      <c r="AU462" s="191" t="s">
        <v>82</v>
      </c>
      <c r="AY462" s="19" t="s">
        <v>170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80</v>
      </c>
      <c r="BK462" s="192">
        <f>ROUND(I462*H462,2)</f>
        <v>0</v>
      </c>
      <c r="BL462" s="19" t="s">
        <v>261</v>
      </c>
      <c r="BM462" s="191" t="s">
        <v>969</v>
      </c>
    </row>
    <row r="463" spans="1:65" s="2" customFormat="1" ht="16.5" customHeight="1">
      <c r="A463" s="36"/>
      <c r="B463" s="37"/>
      <c r="C463" s="180" t="s">
        <v>970</v>
      </c>
      <c r="D463" s="180" t="s">
        <v>173</v>
      </c>
      <c r="E463" s="181" t="s">
        <v>971</v>
      </c>
      <c r="F463" s="182" t="s">
        <v>972</v>
      </c>
      <c r="G463" s="183" t="s">
        <v>310</v>
      </c>
      <c r="H463" s="184">
        <v>10.24</v>
      </c>
      <c r="I463" s="185"/>
      <c r="J463" s="186">
        <f>ROUND(I463*H463,2)</f>
        <v>0</v>
      </c>
      <c r="K463" s="182" t="s">
        <v>177</v>
      </c>
      <c r="L463" s="41"/>
      <c r="M463" s="187" t="s">
        <v>19</v>
      </c>
      <c r="N463" s="188" t="s">
        <v>44</v>
      </c>
      <c r="O463" s="66"/>
      <c r="P463" s="189">
        <f>O463*H463</f>
        <v>0</v>
      </c>
      <c r="Q463" s="189">
        <v>3.2000000000000003E-4</v>
      </c>
      <c r="R463" s="189">
        <f>Q463*H463</f>
        <v>3.2768000000000003E-3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261</v>
      </c>
      <c r="AT463" s="191" t="s">
        <v>173</v>
      </c>
      <c r="AU463" s="191" t="s">
        <v>82</v>
      </c>
      <c r="AY463" s="19" t="s">
        <v>170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80</v>
      </c>
      <c r="BK463" s="192">
        <f>ROUND(I463*H463,2)</f>
        <v>0</v>
      </c>
      <c r="BL463" s="19" t="s">
        <v>261</v>
      </c>
      <c r="BM463" s="191" t="s">
        <v>973</v>
      </c>
    </row>
    <row r="464" spans="1:65" s="13" customFormat="1" ht="11.25">
      <c r="B464" s="193"/>
      <c r="C464" s="194"/>
      <c r="D464" s="195" t="s">
        <v>180</v>
      </c>
      <c r="E464" s="196" t="s">
        <v>19</v>
      </c>
      <c r="F464" s="197" t="s">
        <v>974</v>
      </c>
      <c r="G464" s="194"/>
      <c r="H464" s="198">
        <v>10.24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180</v>
      </c>
      <c r="AU464" s="204" t="s">
        <v>82</v>
      </c>
      <c r="AV464" s="13" t="s">
        <v>82</v>
      </c>
      <c r="AW464" s="13" t="s">
        <v>34</v>
      </c>
      <c r="AX464" s="13" t="s">
        <v>80</v>
      </c>
      <c r="AY464" s="204" t="s">
        <v>170</v>
      </c>
    </row>
    <row r="465" spans="1:65" s="2" customFormat="1" ht="16.5" customHeight="1">
      <c r="A465" s="36"/>
      <c r="B465" s="37"/>
      <c r="C465" s="180" t="s">
        <v>975</v>
      </c>
      <c r="D465" s="180" t="s">
        <v>173</v>
      </c>
      <c r="E465" s="181" t="s">
        <v>976</v>
      </c>
      <c r="F465" s="182" t="s">
        <v>977</v>
      </c>
      <c r="G465" s="183" t="s">
        <v>217</v>
      </c>
      <c r="H465" s="184">
        <v>409.43</v>
      </c>
      <c r="I465" s="185"/>
      <c r="J465" s="186">
        <f>ROUND(I465*H465,2)</f>
        <v>0</v>
      </c>
      <c r="K465" s="182" t="s">
        <v>177</v>
      </c>
      <c r="L465" s="41"/>
      <c r="M465" s="187" t="s">
        <v>19</v>
      </c>
      <c r="N465" s="188" t="s">
        <v>44</v>
      </c>
      <c r="O465" s="66"/>
      <c r="P465" s="189">
        <f>O465*H465</f>
        <v>0</v>
      </c>
      <c r="Q465" s="189">
        <v>0</v>
      </c>
      <c r="R465" s="189">
        <f>Q465*H465</f>
        <v>0</v>
      </c>
      <c r="S465" s="189">
        <v>8.1500000000000003E-2</v>
      </c>
      <c r="T465" s="190">
        <f>S465*H465</f>
        <v>33.368545000000005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261</v>
      </c>
      <c r="AT465" s="191" t="s">
        <v>173</v>
      </c>
      <c r="AU465" s="191" t="s">
        <v>82</v>
      </c>
      <c r="AY465" s="19" t="s">
        <v>170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80</v>
      </c>
      <c r="BK465" s="192">
        <f>ROUND(I465*H465,2)</f>
        <v>0</v>
      </c>
      <c r="BL465" s="19" t="s">
        <v>261</v>
      </c>
      <c r="BM465" s="191" t="s">
        <v>978</v>
      </c>
    </row>
    <row r="466" spans="1:65" s="13" customFormat="1" ht="11.25">
      <c r="B466" s="193"/>
      <c r="C466" s="194"/>
      <c r="D466" s="195" t="s">
        <v>180</v>
      </c>
      <c r="E466" s="196" t="s">
        <v>19</v>
      </c>
      <c r="F466" s="197" t="s">
        <v>258</v>
      </c>
      <c r="G466" s="194"/>
      <c r="H466" s="198">
        <v>371.7</v>
      </c>
      <c r="I466" s="199"/>
      <c r="J466" s="194"/>
      <c r="K466" s="194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180</v>
      </c>
      <c r="AU466" s="204" t="s">
        <v>82</v>
      </c>
      <c r="AV466" s="13" t="s">
        <v>82</v>
      </c>
      <c r="AW466" s="13" t="s">
        <v>34</v>
      </c>
      <c r="AX466" s="13" t="s">
        <v>73</v>
      </c>
      <c r="AY466" s="204" t="s">
        <v>170</v>
      </c>
    </row>
    <row r="467" spans="1:65" s="13" customFormat="1" ht="11.25">
      <c r="B467" s="193"/>
      <c r="C467" s="194"/>
      <c r="D467" s="195" t="s">
        <v>180</v>
      </c>
      <c r="E467" s="196" t="s">
        <v>19</v>
      </c>
      <c r="F467" s="197" t="s">
        <v>259</v>
      </c>
      <c r="G467" s="194"/>
      <c r="H467" s="198">
        <v>28.35</v>
      </c>
      <c r="I467" s="199"/>
      <c r="J467" s="194"/>
      <c r="K467" s="194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180</v>
      </c>
      <c r="AU467" s="204" t="s">
        <v>82</v>
      </c>
      <c r="AV467" s="13" t="s">
        <v>82</v>
      </c>
      <c r="AW467" s="13" t="s">
        <v>34</v>
      </c>
      <c r="AX467" s="13" t="s">
        <v>73</v>
      </c>
      <c r="AY467" s="204" t="s">
        <v>170</v>
      </c>
    </row>
    <row r="468" spans="1:65" s="13" customFormat="1" ht="11.25">
      <c r="B468" s="193"/>
      <c r="C468" s="194"/>
      <c r="D468" s="195" t="s">
        <v>180</v>
      </c>
      <c r="E468" s="196" t="s">
        <v>19</v>
      </c>
      <c r="F468" s="197" t="s">
        <v>260</v>
      </c>
      <c r="G468" s="194"/>
      <c r="H468" s="198">
        <v>9.3800000000000008</v>
      </c>
      <c r="I468" s="199"/>
      <c r="J468" s="194"/>
      <c r="K468" s="194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180</v>
      </c>
      <c r="AU468" s="204" t="s">
        <v>82</v>
      </c>
      <c r="AV468" s="13" t="s">
        <v>82</v>
      </c>
      <c r="AW468" s="13" t="s">
        <v>34</v>
      </c>
      <c r="AX468" s="13" t="s">
        <v>73</v>
      </c>
      <c r="AY468" s="204" t="s">
        <v>170</v>
      </c>
    </row>
    <row r="469" spans="1:65" s="14" customFormat="1" ht="11.25">
      <c r="B469" s="205"/>
      <c r="C469" s="206"/>
      <c r="D469" s="195" t="s">
        <v>180</v>
      </c>
      <c r="E469" s="207" t="s">
        <v>19</v>
      </c>
      <c r="F469" s="208" t="s">
        <v>182</v>
      </c>
      <c r="G469" s="206"/>
      <c r="H469" s="209">
        <v>409.43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180</v>
      </c>
      <c r="AU469" s="215" t="s">
        <v>82</v>
      </c>
      <c r="AV469" s="14" t="s">
        <v>178</v>
      </c>
      <c r="AW469" s="14" t="s">
        <v>34</v>
      </c>
      <c r="AX469" s="14" t="s">
        <v>80</v>
      </c>
      <c r="AY469" s="215" t="s">
        <v>170</v>
      </c>
    </row>
    <row r="470" spans="1:65" s="2" customFormat="1" ht="24">
      <c r="A470" s="36"/>
      <c r="B470" s="37"/>
      <c r="C470" s="180" t="s">
        <v>979</v>
      </c>
      <c r="D470" s="180" t="s">
        <v>173</v>
      </c>
      <c r="E470" s="181" t="s">
        <v>980</v>
      </c>
      <c r="F470" s="182" t="s">
        <v>981</v>
      </c>
      <c r="G470" s="183" t="s">
        <v>217</v>
      </c>
      <c r="H470" s="184">
        <v>409.43</v>
      </c>
      <c r="I470" s="185"/>
      <c r="J470" s="186">
        <f>ROUND(I470*H470,2)</f>
        <v>0</v>
      </c>
      <c r="K470" s="182" t="s">
        <v>177</v>
      </c>
      <c r="L470" s="41"/>
      <c r="M470" s="187" t="s">
        <v>19</v>
      </c>
      <c r="N470" s="188" t="s">
        <v>44</v>
      </c>
      <c r="O470" s="66"/>
      <c r="P470" s="189">
        <f>O470*H470</f>
        <v>0</v>
      </c>
      <c r="Q470" s="189">
        <v>4.8999999999999998E-3</v>
      </c>
      <c r="R470" s="189">
        <f>Q470*H470</f>
        <v>2.0062069999999999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261</v>
      </c>
      <c r="AT470" s="191" t="s">
        <v>173</v>
      </c>
      <c r="AU470" s="191" t="s">
        <v>82</v>
      </c>
      <c r="AY470" s="19" t="s">
        <v>170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261</v>
      </c>
      <c r="BM470" s="191" t="s">
        <v>982</v>
      </c>
    </row>
    <row r="471" spans="1:65" s="13" customFormat="1" ht="11.25">
      <c r="B471" s="193"/>
      <c r="C471" s="194"/>
      <c r="D471" s="195" t="s">
        <v>180</v>
      </c>
      <c r="E471" s="196" t="s">
        <v>19</v>
      </c>
      <c r="F471" s="197" t="s">
        <v>258</v>
      </c>
      <c r="G471" s="194"/>
      <c r="H471" s="198">
        <v>371.7</v>
      </c>
      <c r="I471" s="199"/>
      <c r="J471" s="194"/>
      <c r="K471" s="194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180</v>
      </c>
      <c r="AU471" s="204" t="s">
        <v>82</v>
      </c>
      <c r="AV471" s="13" t="s">
        <v>82</v>
      </c>
      <c r="AW471" s="13" t="s">
        <v>34</v>
      </c>
      <c r="AX471" s="13" t="s">
        <v>73</v>
      </c>
      <c r="AY471" s="204" t="s">
        <v>170</v>
      </c>
    </row>
    <row r="472" spans="1:65" s="13" customFormat="1" ht="11.25">
      <c r="B472" s="193"/>
      <c r="C472" s="194"/>
      <c r="D472" s="195" t="s">
        <v>180</v>
      </c>
      <c r="E472" s="196" t="s">
        <v>19</v>
      </c>
      <c r="F472" s="197" t="s">
        <v>259</v>
      </c>
      <c r="G472" s="194"/>
      <c r="H472" s="198">
        <v>28.35</v>
      </c>
      <c r="I472" s="199"/>
      <c r="J472" s="194"/>
      <c r="K472" s="194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180</v>
      </c>
      <c r="AU472" s="204" t="s">
        <v>82</v>
      </c>
      <c r="AV472" s="13" t="s">
        <v>82</v>
      </c>
      <c r="AW472" s="13" t="s">
        <v>34</v>
      </c>
      <c r="AX472" s="13" t="s">
        <v>73</v>
      </c>
      <c r="AY472" s="204" t="s">
        <v>170</v>
      </c>
    </row>
    <row r="473" spans="1:65" s="13" customFormat="1" ht="11.25">
      <c r="B473" s="193"/>
      <c r="C473" s="194"/>
      <c r="D473" s="195" t="s">
        <v>180</v>
      </c>
      <c r="E473" s="196" t="s">
        <v>19</v>
      </c>
      <c r="F473" s="197" t="s">
        <v>260</v>
      </c>
      <c r="G473" s="194"/>
      <c r="H473" s="198">
        <v>9.3800000000000008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180</v>
      </c>
      <c r="AU473" s="204" t="s">
        <v>82</v>
      </c>
      <c r="AV473" s="13" t="s">
        <v>82</v>
      </c>
      <c r="AW473" s="13" t="s">
        <v>34</v>
      </c>
      <c r="AX473" s="13" t="s">
        <v>73</v>
      </c>
      <c r="AY473" s="204" t="s">
        <v>170</v>
      </c>
    </row>
    <row r="474" spans="1:65" s="14" customFormat="1" ht="11.25">
      <c r="B474" s="205"/>
      <c r="C474" s="206"/>
      <c r="D474" s="195" t="s">
        <v>180</v>
      </c>
      <c r="E474" s="207" t="s">
        <v>19</v>
      </c>
      <c r="F474" s="208" t="s">
        <v>182</v>
      </c>
      <c r="G474" s="206"/>
      <c r="H474" s="209">
        <v>409.43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180</v>
      </c>
      <c r="AU474" s="215" t="s">
        <v>82</v>
      </c>
      <c r="AV474" s="14" t="s">
        <v>178</v>
      </c>
      <c r="AW474" s="14" t="s">
        <v>34</v>
      </c>
      <c r="AX474" s="14" t="s">
        <v>80</v>
      </c>
      <c r="AY474" s="215" t="s">
        <v>170</v>
      </c>
    </row>
    <row r="475" spans="1:65" s="2" customFormat="1" ht="16.5" customHeight="1">
      <c r="A475" s="36"/>
      <c r="B475" s="37"/>
      <c r="C475" s="216" t="s">
        <v>983</v>
      </c>
      <c r="D475" s="216" t="s">
        <v>192</v>
      </c>
      <c r="E475" s="217" t="s">
        <v>984</v>
      </c>
      <c r="F475" s="218" t="s">
        <v>985</v>
      </c>
      <c r="G475" s="219" t="s">
        <v>217</v>
      </c>
      <c r="H475" s="220">
        <v>450.37299999999999</v>
      </c>
      <c r="I475" s="221"/>
      <c r="J475" s="222">
        <f>ROUND(I475*H475,2)</f>
        <v>0</v>
      </c>
      <c r="K475" s="218" t="s">
        <v>177</v>
      </c>
      <c r="L475" s="223"/>
      <c r="M475" s="224" t="s">
        <v>19</v>
      </c>
      <c r="N475" s="225" t="s">
        <v>44</v>
      </c>
      <c r="O475" s="66"/>
      <c r="P475" s="189">
        <f>O475*H475</f>
        <v>0</v>
      </c>
      <c r="Q475" s="189">
        <v>9.7999999999999997E-3</v>
      </c>
      <c r="R475" s="189">
        <f>Q475*H475</f>
        <v>4.4136553999999997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346</v>
      </c>
      <c r="AT475" s="191" t="s">
        <v>192</v>
      </c>
      <c r="AU475" s="191" t="s">
        <v>82</v>
      </c>
      <c r="AY475" s="19" t="s">
        <v>170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9" t="s">
        <v>80</v>
      </c>
      <c r="BK475" s="192">
        <f>ROUND(I475*H475,2)</f>
        <v>0</v>
      </c>
      <c r="BL475" s="19" t="s">
        <v>261</v>
      </c>
      <c r="BM475" s="191" t="s">
        <v>986</v>
      </c>
    </row>
    <row r="476" spans="1:65" s="13" customFormat="1" ht="11.25">
      <c r="B476" s="193"/>
      <c r="C476" s="194"/>
      <c r="D476" s="195" t="s">
        <v>180</v>
      </c>
      <c r="E476" s="194"/>
      <c r="F476" s="197" t="s">
        <v>987</v>
      </c>
      <c r="G476" s="194"/>
      <c r="H476" s="198">
        <v>450.37299999999999</v>
      </c>
      <c r="I476" s="199"/>
      <c r="J476" s="194"/>
      <c r="K476" s="194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180</v>
      </c>
      <c r="AU476" s="204" t="s">
        <v>82</v>
      </c>
      <c r="AV476" s="13" t="s">
        <v>82</v>
      </c>
      <c r="AW476" s="13" t="s">
        <v>4</v>
      </c>
      <c r="AX476" s="13" t="s">
        <v>80</v>
      </c>
      <c r="AY476" s="204" t="s">
        <v>170</v>
      </c>
    </row>
    <row r="477" spans="1:65" s="2" customFormat="1" ht="16.5" customHeight="1">
      <c r="A477" s="36"/>
      <c r="B477" s="37"/>
      <c r="C477" s="180" t="s">
        <v>988</v>
      </c>
      <c r="D477" s="180" t="s">
        <v>173</v>
      </c>
      <c r="E477" s="181" t="s">
        <v>989</v>
      </c>
      <c r="F477" s="182" t="s">
        <v>990</v>
      </c>
      <c r="G477" s="183" t="s">
        <v>217</v>
      </c>
      <c r="H477" s="184">
        <v>0.878</v>
      </c>
      <c r="I477" s="185"/>
      <c r="J477" s="186">
        <f>ROUND(I477*H477,2)</f>
        <v>0</v>
      </c>
      <c r="K477" s="182" t="s">
        <v>19</v>
      </c>
      <c r="L477" s="41"/>
      <c r="M477" s="187" t="s">
        <v>19</v>
      </c>
      <c r="N477" s="188" t="s">
        <v>44</v>
      </c>
      <c r="O477" s="66"/>
      <c r="P477" s="189">
        <f>O477*H477</f>
        <v>0</v>
      </c>
      <c r="Q477" s="189">
        <v>6.3000000000000003E-4</v>
      </c>
      <c r="R477" s="189">
        <f>Q477*H477</f>
        <v>5.5314000000000003E-4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261</v>
      </c>
      <c r="AT477" s="191" t="s">
        <v>173</v>
      </c>
      <c r="AU477" s="191" t="s">
        <v>82</v>
      </c>
      <c r="AY477" s="19" t="s">
        <v>170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9" t="s">
        <v>80</v>
      </c>
      <c r="BK477" s="192">
        <f>ROUND(I477*H477,2)</f>
        <v>0</v>
      </c>
      <c r="BL477" s="19" t="s">
        <v>261</v>
      </c>
      <c r="BM477" s="191" t="s">
        <v>991</v>
      </c>
    </row>
    <row r="478" spans="1:65" s="2" customFormat="1" ht="16.5" customHeight="1">
      <c r="A478" s="36"/>
      <c r="B478" s="37"/>
      <c r="C478" s="216" t="s">
        <v>992</v>
      </c>
      <c r="D478" s="216" t="s">
        <v>192</v>
      </c>
      <c r="E478" s="217" t="s">
        <v>993</v>
      </c>
      <c r="F478" s="218" t="s">
        <v>994</v>
      </c>
      <c r="G478" s="219" t="s">
        <v>217</v>
      </c>
      <c r="H478" s="220">
        <v>0.96599999999999997</v>
      </c>
      <c r="I478" s="221"/>
      <c r="J478" s="222">
        <f>ROUND(I478*H478,2)</f>
        <v>0</v>
      </c>
      <c r="K478" s="218" t="s">
        <v>19</v>
      </c>
      <c r="L478" s="223"/>
      <c r="M478" s="224" t="s">
        <v>19</v>
      </c>
      <c r="N478" s="225" t="s">
        <v>44</v>
      </c>
      <c r="O478" s="66"/>
      <c r="P478" s="189">
        <f>O478*H478</f>
        <v>0</v>
      </c>
      <c r="Q478" s="189">
        <v>0.01</v>
      </c>
      <c r="R478" s="189">
        <f>Q478*H478</f>
        <v>9.6600000000000002E-3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346</v>
      </c>
      <c r="AT478" s="191" t="s">
        <v>192</v>
      </c>
      <c r="AU478" s="191" t="s">
        <v>82</v>
      </c>
      <c r="AY478" s="19" t="s">
        <v>170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9" t="s">
        <v>80</v>
      </c>
      <c r="BK478" s="192">
        <f>ROUND(I478*H478,2)</f>
        <v>0</v>
      </c>
      <c r="BL478" s="19" t="s">
        <v>261</v>
      </c>
      <c r="BM478" s="191" t="s">
        <v>995</v>
      </c>
    </row>
    <row r="479" spans="1:65" s="13" customFormat="1" ht="11.25">
      <c r="B479" s="193"/>
      <c r="C479" s="194"/>
      <c r="D479" s="195" t="s">
        <v>180</v>
      </c>
      <c r="E479" s="196" t="s">
        <v>19</v>
      </c>
      <c r="F479" s="197" t="s">
        <v>996</v>
      </c>
      <c r="G479" s="194"/>
      <c r="H479" s="198">
        <v>0.878</v>
      </c>
      <c r="I479" s="199"/>
      <c r="J479" s="194"/>
      <c r="K479" s="194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180</v>
      </c>
      <c r="AU479" s="204" t="s">
        <v>82</v>
      </c>
      <c r="AV479" s="13" t="s">
        <v>82</v>
      </c>
      <c r="AW479" s="13" t="s">
        <v>34</v>
      </c>
      <c r="AX479" s="13" t="s">
        <v>80</v>
      </c>
      <c r="AY479" s="204" t="s">
        <v>170</v>
      </c>
    </row>
    <row r="480" spans="1:65" s="13" customFormat="1" ht="11.25">
      <c r="B480" s="193"/>
      <c r="C480" s="194"/>
      <c r="D480" s="195" t="s">
        <v>180</v>
      </c>
      <c r="E480" s="194"/>
      <c r="F480" s="197" t="s">
        <v>997</v>
      </c>
      <c r="G480" s="194"/>
      <c r="H480" s="198">
        <v>0.96599999999999997</v>
      </c>
      <c r="I480" s="199"/>
      <c r="J480" s="194"/>
      <c r="K480" s="194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180</v>
      </c>
      <c r="AU480" s="204" t="s">
        <v>82</v>
      </c>
      <c r="AV480" s="13" t="s">
        <v>82</v>
      </c>
      <c r="AW480" s="13" t="s">
        <v>4</v>
      </c>
      <c r="AX480" s="13" t="s">
        <v>80</v>
      </c>
      <c r="AY480" s="204" t="s">
        <v>170</v>
      </c>
    </row>
    <row r="481" spans="1:65" s="2" customFormat="1" ht="16.5" customHeight="1">
      <c r="A481" s="36"/>
      <c r="B481" s="37"/>
      <c r="C481" s="180" t="s">
        <v>998</v>
      </c>
      <c r="D481" s="180" t="s">
        <v>173</v>
      </c>
      <c r="E481" s="181" t="s">
        <v>999</v>
      </c>
      <c r="F481" s="182" t="s">
        <v>1000</v>
      </c>
      <c r="G481" s="183" t="s">
        <v>310</v>
      </c>
      <c r="H481" s="184">
        <v>11</v>
      </c>
      <c r="I481" s="185"/>
      <c r="J481" s="186">
        <f>ROUND(I481*H481,2)</f>
        <v>0</v>
      </c>
      <c r="K481" s="182" t="s">
        <v>177</v>
      </c>
      <c r="L481" s="41"/>
      <c r="M481" s="187" t="s">
        <v>19</v>
      </c>
      <c r="N481" s="188" t="s">
        <v>44</v>
      </c>
      <c r="O481" s="66"/>
      <c r="P481" s="189">
        <f>O481*H481</f>
        <v>0</v>
      </c>
      <c r="Q481" s="189">
        <v>5.5000000000000003E-4</v>
      </c>
      <c r="R481" s="189">
        <f>Q481*H481</f>
        <v>6.0500000000000007E-3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261</v>
      </c>
      <c r="AT481" s="191" t="s">
        <v>173</v>
      </c>
      <c r="AU481" s="191" t="s">
        <v>82</v>
      </c>
      <c r="AY481" s="19" t="s">
        <v>170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9" t="s">
        <v>80</v>
      </c>
      <c r="BK481" s="192">
        <f>ROUND(I481*H481,2)</f>
        <v>0</v>
      </c>
      <c r="BL481" s="19" t="s">
        <v>261</v>
      </c>
      <c r="BM481" s="191" t="s">
        <v>1001</v>
      </c>
    </row>
    <row r="482" spans="1:65" s="2" customFormat="1" ht="16.5" customHeight="1">
      <c r="A482" s="36"/>
      <c r="B482" s="37"/>
      <c r="C482" s="180" t="s">
        <v>1002</v>
      </c>
      <c r="D482" s="180" t="s">
        <v>173</v>
      </c>
      <c r="E482" s="181" t="s">
        <v>1003</v>
      </c>
      <c r="F482" s="182" t="s">
        <v>1004</v>
      </c>
      <c r="G482" s="183" t="s">
        <v>310</v>
      </c>
      <c r="H482" s="184">
        <v>13</v>
      </c>
      <c r="I482" s="185"/>
      <c r="J482" s="186">
        <f>ROUND(I482*H482,2)</f>
        <v>0</v>
      </c>
      <c r="K482" s="182" t="s">
        <v>177</v>
      </c>
      <c r="L482" s="41"/>
      <c r="M482" s="187" t="s">
        <v>19</v>
      </c>
      <c r="N482" s="188" t="s">
        <v>44</v>
      </c>
      <c r="O482" s="66"/>
      <c r="P482" s="189">
        <f>O482*H482</f>
        <v>0</v>
      </c>
      <c r="Q482" s="189">
        <v>5.0000000000000001E-4</v>
      </c>
      <c r="R482" s="189">
        <f>Q482*H482</f>
        <v>6.5000000000000006E-3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261</v>
      </c>
      <c r="AT482" s="191" t="s">
        <v>173</v>
      </c>
      <c r="AU482" s="191" t="s">
        <v>82</v>
      </c>
      <c r="AY482" s="19" t="s">
        <v>170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9" t="s">
        <v>80</v>
      </c>
      <c r="BK482" s="192">
        <f>ROUND(I482*H482,2)</f>
        <v>0</v>
      </c>
      <c r="BL482" s="19" t="s">
        <v>261</v>
      </c>
      <c r="BM482" s="191" t="s">
        <v>1005</v>
      </c>
    </row>
    <row r="483" spans="1:65" s="2" customFormat="1" ht="16.5" customHeight="1">
      <c r="A483" s="36"/>
      <c r="B483" s="37"/>
      <c r="C483" s="180" t="s">
        <v>1006</v>
      </c>
      <c r="D483" s="180" t="s">
        <v>173</v>
      </c>
      <c r="E483" s="181" t="s">
        <v>1007</v>
      </c>
      <c r="F483" s="182" t="s">
        <v>1008</v>
      </c>
      <c r="G483" s="183" t="s">
        <v>217</v>
      </c>
      <c r="H483" s="184">
        <v>19.079999999999998</v>
      </c>
      <c r="I483" s="185"/>
      <c r="J483" s="186">
        <f>ROUND(I483*H483,2)</f>
        <v>0</v>
      </c>
      <c r="K483" s="182" t="s">
        <v>177</v>
      </c>
      <c r="L483" s="41"/>
      <c r="M483" s="187" t="s">
        <v>19</v>
      </c>
      <c r="N483" s="188" t="s">
        <v>44</v>
      </c>
      <c r="O483" s="66"/>
      <c r="P483" s="189">
        <f>O483*H483</f>
        <v>0</v>
      </c>
      <c r="Q483" s="189">
        <v>5.0000000000000002E-5</v>
      </c>
      <c r="R483" s="189">
        <f>Q483*H483</f>
        <v>9.5399999999999999E-4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261</v>
      </c>
      <c r="AT483" s="191" t="s">
        <v>173</v>
      </c>
      <c r="AU483" s="191" t="s">
        <v>82</v>
      </c>
      <c r="AY483" s="19" t="s">
        <v>170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80</v>
      </c>
      <c r="BK483" s="192">
        <f>ROUND(I483*H483,2)</f>
        <v>0</v>
      </c>
      <c r="BL483" s="19" t="s">
        <v>261</v>
      </c>
      <c r="BM483" s="191" t="s">
        <v>1009</v>
      </c>
    </row>
    <row r="484" spans="1:65" s="2" customFormat="1" ht="24">
      <c r="A484" s="36"/>
      <c r="B484" s="37"/>
      <c r="C484" s="180" t="s">
        <v>1010</v>
      </c>
      <c r="D484" s="180" t="s">
        <v>173</v>
      </c>
      <c r="E484" s="181" t="s">
        <v>1011</v>
      </c>
      <c r="F484" s="182" t="s">
        <v>1012</v>
      </c>
      <c r="G484" s="183" t="s">
        <v>190</v>
      </c>
      <c r="H484" s="184">
        <v>6.4790000000000001</v>
      </c>
      <c r="I484" s="185"/>
      <c r="J484" s="186">
        <f>ROUND(I484*H484,2)</f>
        <v>0</v>
      </c>
      <c r="K484" s="182" t="s">
        <v>177</v>
      </c>
      <c r="L484" s="41"/>
      <c r="M484" s="187" t="s">
        <v>19</v>
      </c>
      <c r="N484" s="188" t="s">
        <v>44</v>
      </c>
      <c r="O484" s="66"/>
      <c r="P484" s="189">
        <f>O484*H484</f>
        <v>0</v>
      </c>
      <c r="Q484" s="189">
        <v>0</v>
      </c>
      <c r="R484" s="189">
        <f>Q484*H484</f>
        <v>0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261</v>
      </c>
      <c r="AT484" s="191" t="s">
        <v>173</v>
      </c>
      <c r="AU484" s="191" t="s">
        <v>82</v>
      </c>
      <c r="AY484" s="19" t="s">
        <v>170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9" t="s">
        <v>80</v>
      </c>
      <c r="BK484" s="192">
        <f>ROUND(I484*H484,2)</f>
        <v>0</v>
      </c>
      <c r="BL484" s="19" t="s">
        <v>261</v>
      </c>
      <c r="BM484" s="191" t="s">
        <v>1013</v>
      </c>
    </row>
    <row r="485" spans="1:65" s="12" customFormat="1" ht="22.9" customHeight="1">
      <c r="B485" s="164"/>
      <c r="C485" s="165"/>
      <c r="D485" s="166" t="s">
        <v>72</v>
      </c>
      <c r="E485" s="178" t="s">
        <v>1014</v>
      </c>
      <c r="F485" s="178" t="s">
        <v>1015</v>
      </c>
      <c r="G485" s="165"/>
      <c r="H485" s="165"/>
      <c r="I485" s="168"/>
      <c r="J485" s="179">
        <f>BK485</f>
        <v>0</v>
      </c>
      <c r="K485" s="165"/>
      <c r="L485" s="170"/>
      <c r="M485" s="171"/>
      <c r="N485" s="172"/>
      <c r="O485" s="172"/>
      <c r="P485" s="173">
        <f>SUM(P486:P487)</f>
        <v>0</v>
      </c>
      <c r="Q485" s="172"/>
      <c r="R485" s="173">
        <f>SUM(R486:R487)</f>
        <v>1.3272000000000002E-3</v>
      </c>
      <c r="S485" s="172"/>
      <c r="T485" s="174">
        <f>SUM(T486:T487)</f>
        <v>0</v>
      </c>
      <c r="AR485" s="175" t="s">
        <v>82</v>
      </c>
      <c r="AT485" s="176" t="s">
        <v>72</v>
      </c>
      <c r="AU485" s="176" t="s">
        <v>80</v>
      </c>
      <c r="AY485" s="175" t="s">
        <v>170</v>
      </c>
      <c r="BK485" s="177">
        <f>SUM(BK486:BK487)</f>
        <v>0</v>
      </c>
    </row>
    <row r="486" spans="1:65" s="2" customFormat="1" ht="16.5" customHeight="1">
      <c r="A486" s="36"/>
      <c r="B486" s="37"/>
      <c r="C486" s="180" t="s">
        <v>1016</v>
      </c>
      <c r="D486" s="180" t="s">
        <v>173</v>
      </c>
      <c r="E486" s="181" t="s">
        <v>1017</v>
      </c>
      <c r="F486" s="182" t="s">
        <v>1018</v>
      </c>
      <c r="G486" s="183" t="s">
        <v>217</v>
      </c>
      <c r="H486" s="184">
        <v>11.06</v>
      </c>
      <c r="I486" s="185"/>
      <c r="J486" s="186">
        <f>ROUND(I486*H486,2)</f>
        <v>0</v>
      </c>
      <c r="K486" s="182" t="s">
        <v>177</v>
      </c>
      <c r="L486" s="41"/>
      <c r="M486" s="187" t="s">
        <v>19</v>
      </c>
      <c r="N486" s="188" t="s">
        <v>44</v>
      </c>
      <c r="O486" s="66"/>
      <c r="P486" s="189">
        <f>O486*H486</f>
        <v>0</v>
      </c>
      <c r="Q486" s="189">
        <v>1.2E-4</v>
      </c>
      <c r="R486" s="189">
        <f>Q486*H486</f>
        <v>1.3272000000000002E-3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261</v>
      </c>
      <c r="AT486" s="191" t="s">
        <v>173</v>
      </c>
      <c r="AU486" s="191" t="s">
        <v>82</v>
      </c>
      <c r="AY486" s="19" t="s">
        <v>170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80</v>
      </c>
      <c r="BK486" s="192">
        <f>ROUND(I486*H486,2)</f>
        <v>0</v>
      </c>
      <c r="BL486" s="19" t="s">
        <v>261</v>
      </c>
      <c r="BM486" s="191" t="s">
        <v>1019</v>
      </c>
    </row>
    <row r="487" spans="1:65" s="13" customFormat="1" ht="11.25">
      <c r="B487" s="193"/>
      <c r="C487" s="194"/>
      <c r="D487" s="195" t="s">
        <v>180</v>
      </c>
      <c r="E487" s="196" t="s">
        <v>19</v>
      </c>
      <c r="F487" s="197" t="s">
        <v>700</v>
      </c>
      <c r="G487" s="194"/>
      <c r="H487" s="198">
        <v>11.06</v>
      </c>
      <c r="I487" s="199"/>
      <c r="J487" s="194"/>
      <c r="K487" s="194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180</v>
      </c>
      <c r="AU487" s="204" t="s">
        <v>82</v>
      </c>
      <c r="AV487" s="13" t="s">
        <v>82</v>
      </c>
      <c r="AW487" s="13" t="s">
        <v>34</v>
      </c>
      <c r="AX487" s="13" t="s">
        <v>80</v>
      </c>
      <c r="AY487" s="204" t="s">
        <v>170</v>
      </c>
    </row>
    <row r="488" spans="1:65" s="12" customFormat="1" ht="22.9" customHeight="1">
      <c r="B488" s="164"/>
      <c r="C488" s="165"/>
      <c r="D488" s="166" t="s">
        <v>72</v>
      </c>
      <c r="E488" s="178" t="s">
        <v>1020</v>
      </c>
      <c r="F488" s="178" t="s">
        <v>1021</v>
      </c>
      <c r="G488" s="165"/>
      <c r="H488" s="165"/>
      <c r="I488" s="168"/>
      <c r="J488" s="179">
        <f>BK488</f>
        <v>0</v>
      </c>
      <c r="K488" s="165"/>
      <c r="L488" s="170"/>
      <c r="M488" s="171"/>
      <c r="N488" s="172"/>
      <c r="O488" s="172"/>
      <c r="P488" s="173">
        <f>SUM(P489:P518)</f>
        <v>0</v>
      </c>
      <c r="Q488" s="172"/>
      <c r="R488" s="173">
        <f>SUM(R489:R518)</f>
        <v>2.2443662999999998</v>
      </c>
      <c r="S488" s="172"/>
      <c r="T488" s="174">
        <f>SUM(T489:T518)</f>
        <v>0.46704445</v>
      </c>
      <c r="AR488" s="175" t="s">
        <v>82</v>
      </c>
      <c r="AT488" s="176" t="s">
        <v>72</v>
      </c>
      <c r="AU488" s="176" t="s">
        <v>80</v>
      </c>
      <c r="AY488" s="175" t="s">
        <v>170</v>
      </c>
      <c r="BK488" s="177">
        <f>SUM(BK489:BK518)</f>
        <v>0</v>
      </c>
    </row>
    <row r="489" spans="1:65" s="2" customFormat="1" ht="16.5" customHeight="1">
      <c r="A489" s="36"/>
      <c r="B489" s="37"/>
      <c r="C489" s="180" t="s">
        <v>1022</v>
      </c>
      <c r="D489" s="180" t="s">
        <v>173</v>
      </c>
      <c r="E489" s="181" t="s">
        <v>1023</v>
      </c>
      <c r="F489" s="182" t="s">
        <v>1024</v>
      </c>
      <c r="G489" s="183" t="s">
        <v>217</v>
      </c>
      <c r="H489" s="184">
        <v>1506.595</v>
      </c>
      <c r="I489" s="185"/>
      <c r="J489" s="186">
        <f>ROUND(I489*H489,2)</f>
        <v>0</v>
      </c>
      <c r="K489" s="182" t="s">
        <v>177</v>
      </c>
      <c r="L489" s="41"/>
      <c r="M489" s="187" t="s">
        <v>19</v>
      </c>
      <c r="N489" s="188" t="s">
        <v>44</v>
      </c>
      <c r="O489" s="66"/>
      <c r="P489" s="189">
        <f>O489*H489</f>
        <v>0</v>
      </c>
      <c r="Q489" s="189">
        <v>0</v>
      </c>
      <c r="R489" s="189">
        <f>Q489*H489</f>
        <v>0</v>
      </c>
      <c r="S489" s="189">
        <v>0</v>
      </c>
      <c r="T489" s="190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1" t="s">
        <v>261</v>
      </c>
      <c r="AT489" s="191" t="s">
        <v>173</v>
      </c>
      <c r="AU489" s="191" t="s">
        <v>82</v>
      </c>
      <c r="AY489" s="19" t="s">
        <v>170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19" t="s">
        <v>80</v>
      </c>
      <c r="BK489" s="192">
        <f>ROUND(I489*H489,2)</f>
        <v>0</v>
      </c>
      <c r="BL489" s="19" t="s">
        <v>261</v>
      </c>
      <c r="BM489" s="191" t="s">
        <v>1025</v>
      </c>
    </row>
    <row r="490" spans="1:65" s="2" customFormat="1" ht="16.5" customHeight="1">
      <c r="A490" s="36"/>
      <c r="B490" s="37"/>
      <c r="C490" s="180" t="s">
        <v>1026</v>
      </c>
      <c r="D490" s="180" t="s">
        <v>173</v>
      </c>
      <c r="E490" s="181" t="s">
        <v>1027</v>
      </c>
      <c r="F490" s="182" t="s">
        <v>1028</v>
      </c>
      <c r="G490" s="183" t="s">
        <v>217</v>
      </c>
      <c r="H490" s="184">
        <v>1506.595</v>
      </c>
      <c r="I490" s="185"/>
      <c r="J490" s="186">
        <f>ROUND(I490*H490,2)</f>
        <v>0</v>
      </c>
      <c r="K490" s="182" t="s">
        <v>177</v>
      </c>
      <c r="L490" s="41"/>
      <c r="M490" s="187" t="s">
        <v>19</v>
      </c>
      <c r="N490" s="188" t="s">
        <v>44</v>
      </c>
      <c r="O490" s="66"/>
      <c r="P490" s="189">
        <f>O490*H490</f>
        <v>0</v>
      </c>
      <c r="Q490" s="189">
        <v>1E-3</v>
      </c>
      <c r="R490" s="189">
        <f>Q490*H490</f>
        <v>1.5065950000000001</v>
      </c>
      <c r="S490" s="189">
        <v>3.1E-4</v>
      </c>
      <c r="T490" s="190">
        <f>S490*H490</f>
        <v>0.46704445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261</v>
      </c>
      <c r="AT490" s="191" t="s">
        <v>173</v>
      </c>
      <c r="AU490" s="191" t="s">
        <v>82</v>
      </c>
      <c r="AY490" s="19" t="s">
        <v>170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9" t="s">
        <v>80</v>
      </c>
      <c r="BK490" s="192">
        <f>ROUND(I490*H490,2)</f>
        <v>0</v>
      </c>
      <c r="BL490" s="19" t="s">
        <v>261</v>
      </c>
      <c r="BM490" s="191" t="s">
        <v>1029</v>
      </c>
    </row>
    <row r="491" spans="1:65" s="13" customFormat="1" ht="11.25">
      <c r="B491" s="193"/>
      <c r="C491" s="194"/>
      <c r="D491" s="195" t="s">
        <v>180</v>
      </c>
      <c r="E491" s="196" t="s">
        <v>19</v>
      </c>
      <c r="F491" s="197" t="s">
        <v>1030</v>
      </c>
      <c r="G491" s="194"/>
      <c r="H491" s="198">
        <v>183.98</v>
      </c>
      <c r="I491" s="199"/>
      <c r="J491" s="194"/>
      <c r="K491" s="194"/>
      <c r="L491" s="200"/>
      <c r="M491" s="201"/>
      <c r="N491" s="202"/>
      <c r="O491" s="202"/>
      <c r="P491" s="202"/>
      <c r="Q491" s="202"/>
      <c r="R491" s="202"/>
      <c r="S491" s="202"/>
      <c r="T491" s="203"/>
      <c r="AT491" s="204" t="s">
        <v>180</v>
      </c>
      <c r="AU491" s="204" t="s">
        <v>82</v>
      </c>
      <c r="AV491" s="13" t="s">
        <v>82</v>
      </c>
      <c r="AW491" s="13" t="s">
        <v>34</v>
      </c>
      <c r="AX491" s="13" t="s">
        <v>73</v>
      </c>
      <c r="AY491" s="204" t="s">
        <v>170</v>
      </c>
    </row>
    <row r="492" spans="1:65" s="13" customFormat="1" ht="22.5">
      <c r="B492" s="193"/>
      <c r="C492" s="194"/>
      <c r="D492" s="195" t="s">
        <v>180</v>
      </c>
      <c r="E492" s="196" t="s">
        <v>19</v>
      </c>
      <c r="F492" s="197" t="s">
        <v>1031</v>
      </c>
      <c r="G492" s="194"/>
      <c r="H492" s="198">
        <v>1732.0450000000001</v>
      </c>
      <c r="I492" s="199"/>
      <c r="J492" s="194"/>
      <c r="K492" s="194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180</v>
      </c>
      <c r="AU492" s="204" t="s">
        <v>82</v>
      </c>
      <c r="AV492" s="13" t="s">
        <v>82</v>
      </c>
      <c r="AW492" s="13" t="s">
        <v>34</v>
      </c>
      <c r="AX492" s="13" t="s">
        <v>73</v>
      </c>
      <c r="AY492" s="204" t="s">
        <v>170</v>
      </c>
    </row>
    <row r="493" spans="1:65" s="13" customFormat="1" ht="11.25">
      <c r="B493" s="193"/>
      <c r="C493" s="194"/>
      <c r="D493" s="195" t="s">
        <v>180</v>
      </c>
      <c r="E493" s="196" t="s">
        <v>19</v>
      </c>
      <c r="F493" s="197" t="s">
        <v>1032</v>
      </c>
      <c r="G493" s="194"/>
      <c r="H493" s="198">
        <v>-409.43</v>
      </c>
      <c r="I493" s="199"/>
      <c r="J493" s="194"/>
      <c r="K493" s="194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180</v>
      </c>
      <c r="AU493" s="204" t="s">
        <v>82</v>
      </c>
      <c r="AV493" s="13" t="s">
        <v>82</v>
      </c>
      <c r="AW493" s="13" t="s">
        <v>34</v>
      </c>
      <c r="AX493" s="13" t="s">
        <v>73</v>
      </c>
      <c r="AY493" s="204" t="s">
        <v>170</v>
      </c>
    </row>
    <row r="494" spans="1:65" s="14" customFormat="1" ht="11.25">
      <c r="B494" s="205"/>
      <c r="C494" s="206"/>
      <c r="D494" s="195" t="s">
        <v>180</v>
      </c>
      <c r="E494" s="207" t="s">
        <v>19</v>
      </c>
      <c r="F494" s="208" t="s">
        <v>182</v>
      </c>
      <c r="G494" s="206"/>
      <c r="H494" s="209">
        <v>1506.595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180</v>
      </c>
      <c r="AU494" s="215" t="s">
        <v>82</v>
      </c>
      <c r="AV494" s="14" t="s">
        <v>178</v>
      </c>
      <c r="AW494" s="14" t="s">
        <v>34</v>
      </c>
      <c r="AX494" s="14" t="s">
        <v>80</v>
      </c>
      <c r="AY494" s="215" t="s">
        <v>170</v>
      </c>
    </row>
    <row r="495" spans="1:65" s="2" customFormat="1" ht="16.5" customHeight="1">
      <c r="A495" s="36"/>
      <c r="B495" s="37"/>
      <c r="C495" s="180" t="s">
        <v>1033</v>
      </c>
      <c r="D495" s="180" t="s">
        <v>173</v>
      </c>
      <c r="E495" s="181" t="s">
        <v>1034</v>
      </c>
      <c r="F495" s="182" t="s">
        <v>1035</v>
      </c>
      <c r="G495" s="183" t="s">
        <v>217</v>
      </c>
      <c r="H495" s="184">
        <v>1506.595</v>
      </c>
      <c r="I495" s="185"/>
      <c r="J495" s="186">
        <f>ROUND(I495*H495,2)</f>
        <v>0</v>
      </c>
      <c r="K495" s="182" t="s">
        <v>177</v>
      </c>
      <c r="L495" s="41"/>
      <c r="M495" s="187" t="s">
        <v>19</v>
      </c>
      <c r="N495" s="188" t="s">
        <v>44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261</v>
      </c>
      <c r="AT495" s="191" t="s">
        <v>173</v>
      </c>
      <c r="AU495" s="191" t="s">
        <v>82</v>
      </c>
      <c r="AY495" s="19" t="s">
        <v>170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80</v>
      </c>
      <c r="BK495" s="192">
        <f>ROUND(I495*H495,2)</f>
        <v>0</v>
      </c>
      <c r="BL495" s="19" t="s">
        <v>261</v>
      </c>
      <c r="BM495" s="191" t="s">
        <v>1036</v>
      </c>
    </row>
    <row r="496" spans="1:65" s="2" customFormat="1" ht="21.75" customHeight="1">
      <c r="A496" s="36"/>
      <c r="B496" s="37"/>
      <c r="C496" s="180" t="s">
        <v>1037</v>
      </c>
      <c r="D496" s="180" t="s">
        <v>173</v>
      </c>
      <c r="E496" s="181" t="s">
        <v>1038</v>
      </c>
      <c r="F496" s="182" t="s">
        <v>1039</v>
      </c>
      <c r="G496" s="183" t="s">
        <v>217</v>
      </c>
      <c r="H496" s="184">
        <v>1597.2249999999999</v>
      </c>
      <c r="I496" s="185"/>
      <c r="J496" s="186">
        <f>ROUND(I496*H496,2)</f>
        <v>0</v>
      </c>
      <c r="K496" s="182" t="s">
        <v>177</v>
      </c>
      <c r="L496" s="41"/>
      <c r="M496" s="187" t="s">
        <v>19</v>
      </c>
      <c r="N496" s="188" t="s">
        <v>44</v>
      </c>
      <c r="O496" s="66"/>
      <c r="P496" s="189">
        <f>O496*H496</f>
        <v>0</v>
      </c>
      <c r="Q496" s="189">
        <v>2.0000000000000001E-4</v>
      </c>
      <c r="R496" s="189">
        <f>Q496*H496</f>
        <v>0.31944499999999998</v>
      </c>
      <c r="S496" s="189">
        <v>0</v>
      </c>
      <c r="T496" s="190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261</v>
      </c>
      <c r="AT496" s="191" t="s">
        <v>173</v>
      </c>
      <c r="AU496" s="191" t="s">
        <v>82</v>
      </c>
      <c r="AY496" s="19" t="s">
        <v>170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80</v>
      </c>
      <c r="BK496" s="192">
        <f>ROUND(I496*H496,2)</f>
        <v>0</v>
      </c>
      <c r="BL496" s="19" t="s">
        <v>261</v>
      </c>
      <c r="BM496" s="191" t="s">
        <v>1040</v>
      </c>
    </row>
    <row r="497" spans="1:65" s="13" customFormat="1" ht="11.25">
      <c r="B497" s="193"/>
      <c r="C497" s="194"/>
      <c r="D497" s="195" t="s">
        <v>180</v>
      </c>
      <c r="E497" s="196" t="s">
        <v>19</v>
      </c>
      <c r="F497" s="197" t="s">
        <v>1041</v>
      </c>
      <c r="G497" s="194"/>
      <c r="H497" s="198">
        <v>61.08</v>
      </c>
      <c r="I497" s="199"/>
      <c r="J497" s="194"/>
      <c r="K497" s="194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180</v>
      </c>
      <c r="AU497" s="204" t="s">
        <v>82</v>
      </c>
      <c r="AV497" s="13" t="s">
        <v>82</v>
      </c>
      <c r="AW497" s="13" t="s">
        <v>34</v>
      </c>
      <c r="AX497" s="13" t="s">
        <v>73</v>
      </c>
      <c r="AY497" s="204" t="s">
        <v>170</v>
      </c>
    </row>
    <row r="498" spans="1:65" s="13" customFormat="1" ht="11.25">
      <c r="B498" s="193"/>
      <c r="C498" s="194"/>
      <c r="D498" s="195" t="s">
        <v>180</v>
      </c>
      <c r="E498" s="196" t="s">
        <v>19</v>
      </c>
      <c r="F498" s="197" t="s">
        <v>1042</v>
      </c>
      <c r="G498" s="194"/>
      <c r="H498" s="198">
        <v>15.33</v>
      </c>
      <c r="I498" s="199"/>
      <c r="J498" s="194"/>
      <c r="K498" s="194"/>
      <c r="L498" s="200"/>
      <c r="M498" s="201"/>
      <c r="N498" s="202"/>
      <c r="O498" s="202"/>
      <c r="P498" s="202"/>
      <c r="Q498" s="202"/>
      <c r="R498" s="202"/>
      <c r="S498" s="202"/>
      <c r="T498" s="203"/>
      <c r="AT498" s="204" t="s">
        <v>180</v>
      </c>
      <c r="AU498" s="204" t="s">
        <v>82</v>
      </c>
      <c r="AV498" s="13" t="s">
        <v>82</v>
      </c>
      <c r="AW498" s="13" t="s">
        <v>34</v>
      </c>
      <c r="AX498" s="13" t="s">
        <v>73</v>
      </c>
      <c r="AY498" s="204" t="s">
        <v>170</v>
      </c>
    </row>
    <row r="499" spans="1:65" s="13" customFormat="1" ht="11.25">
      <c r="B499" s="193"/>
      <c r="C499" s="194"/>
      <c r="D499" s="195" t="s">
        <v>180</v>
      </c>
      <c r="E499" s="196" t="s">
        <v>19</v>
      </c>
      <c r="F499" s="197" t="s">
        <v>1030</v>
      </c>
      <c r="G499" s="194"/>
      <c r="H499" s="198">
        <v>183.98</v>
      </c>
      <c r="I499" s="199"/>
      <c r="J499" s="194"/>
      <c r="K499" s="194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180</v>
      </c>
      <c r="AU499" s="204" t="s">
        <v>82</v>
      </c>
      <c r="AV499" s="13" t="s">
        <v>82</v>
      </c>
      <c r="AW499" s="13" t="s">
        <v>34</v>
      </c>
      <c r="AX499" s="13" t="s">
        <v>73</v>
      </c>
      <c r="AY499" s="204" t="s">
        <v>170</v>
      </c>
    </row>
    <row r="500" spans="1:65" s="13" customFormat="1" ht="11.25">
      <c r="B500" s="193"/>
      <c r="C500" s="194"/>
      <c r="D500" s="195" t="s">
        <v>180</v>
      </c>
      <c r="E500" s="196" t="s">
        <v>19</v>
      </c>
      <c r="F500" s="197" t="s">
        <v>1043</v>
      </c>
      <c r="G500" s="194"/>
      <c r="H500" s="198">
        <v>125.28</v>
      </c>
      <c r="I500" s="199"/>
      <c r="J500" s="194"/>
      <c r="K500" s="194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180</v>
      </c>
      <c r="AU500" s="204" t="s">
        <v>82</v>
      </c>
      <c r="AV500" s="13" t="s">
        <v>82</v>
      </c>
      <c r="AW500" s="13" t="s">
        <v>34</v>
      </c>
      <c r="AX500" s="13" t="s">
        <v>73</v>
      </c>
      <c r="AY500" s="204" t="s">
        <v>170</v>
      </c>
    </row>
    <row r="501" spans="1:65" s="13" customFormat="1" ht="11.25">
      <c r="B501" s="193"/>
      <c r="C501" s="194"/>
      <c r="D501" s="195" t="s">
        <v>180</v>
      </c>
      <c r="E501" s="196" t="s">
        <v>19</v>
      </c>
      <c r="F501" s="197" t="s">
        <v>1044</v>
      </c>
      <c r="G501" s="194"/>
      <c r="H501" s="198">
        <v>9.34</v>
      </c>
      <c r="I501" s="199"/>
      <c r="J501" s="194"/>
      <c r="K501" s="194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180</v>
      </c>
      <c r="AU501" s="204" t="s">
        <v>82</v>
      </c>
      <c r="AV501" s="13" t="s">
        <v>82</v>
      </c>
      <c r="AW501" s="13" t="s">
        <v>34</v>
      </c>
      <c r="AX501" s="13" t="s">
        <v>73</v>
      </c>
      <c r="AY501" s="204" t="s">
        <v>170</v>
      </c>
    </row>
    <row r="502" spans="1:65" s="13" customFormat="1" ht="22.5">
      <c r="B502" s="193"/>
      <c r="C502" s="194"/>
      <c r="D502" s="195" t="s">
        <v>180</v>
      </c>
      <c r="E502" s="196" t="s">
        <v>19</v>
      </c>
      <c r="F502" s="197" t="s">
        <v>1031</v>
      </c>
      <c r="G502" s="194"/>
      <c r="H502" s="198">
        <v>1732.0450000000001</v>
      </c>
      <c r="I502" s="199"/>
      <c r="J502" s="194"/>
      <c r="K502" s="194"/>
      <c r="L502" s="200"/>
      <c r="M502" s="201"/>
      <c r="N502" s="202"/>
      <c r="O502" s="202"/>
      <c r="P502" s="202"/>
      <c r="Q502" s="202"/>
      <c r="R502" s="202"/>
      <c r="S502" s="202"/>
      <c r="T502" s="203"/>
      <c r="AT502" s="204" t="s">
        <v>180</v>
      </c>
      <c r="AU502" s="204" t="s">
        <v>82</v>
      </c>
      <c r="AV502" s="13" t="s">
        <v>82</v>
      </c>
      <c r="AW502" s="13" t="s">
        <v>34</v>
      </c>
      <c r="AX502" s="13" t="s">
        <v>73</v>
      </c>
      <c r="AY502" s="204" t="s">
        <v>170</v>
      </c>
    </row>
    <row r="503" spans="1:65" s="13" customFormat="1" ht="11.25">
      <c r="B503" s="193"/>
      <c r="C503" s="194"/>
      <c r="D503" s="195" t="s">
        <v>180</v>
      </c>
      <c r="E503" s="196" t="s">
        <v>19</v>
      </c>
      <c r="F503" s="197" t="s">
        <v>1045</v>
      </c>
      <c r="G503" s="194"/>
      <c r="H503" s="198">
        <v>-469.63</v>
      </c>
      <c r="I503" s="199"/>
      <c r="J503" s="194"/>
      <c r="K503" s="194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180</v>
      </c>
      <c r="AU503" s="204" t="s">
        <v>82</v>
      </c>
      <c r="AV503" s="13" t="s">
        <v>82</v>
      </c>
      <c r="AW503" s="13" t="s">
        <v>34</v>
      </c>
      <c r="AX503" s="13" t="s">
        <v>73</v>
      </c>
      <c r="AY503" s="204" t="s">
        <v>170</v>
      </c>
    </row>
    <row r="504" spans="1:65" s="13" customFormat="1" ht="11.25">
      <c r="B504" s="193"/>
      <c r="C504" s="194"/>
      <c r="D504" s="195" t="s">
        <v>180</v>
      </c>
      <c r="E504" s="196" t="s">
        <v>19</v>
      </c>
      <c r="F504" s="197" t="s">
        <v>1046</v>
      </c>
      <c r="G504" s="194"/>
      <c r="H504" s="198">
        <v>-60.2</v>
      </c>
      <c r="I504" s="199"/>
      <c r="J504" s="194"/>
      <c r="K504" s="194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180</v>
      </c>
      <c r="AU504" s="204" t="s">
        <v>82</v>
      </c>
      <c r="AV504" s="13" t="s">
        <v>82</v>
      </c>
      <c r="AW504" s="13" t="s">
        <v>34</v>
      </c>
      <c r="AX504" s="13" t="s">
        <v>73</v>
      </c>
      <c r="AY504" s="204" t="s">
        <v>170</v>
      </c>
    </row>
    <row r="505" spans="1:65" s="14" customFormat="1" ht="11.25">
      <c r="B505" s="205"/>
      <c r="C505" s="206"/>
      <c r="D505" s="195" t="s">
        <v>180</v>
      </c>
      <c r="E505" s="207" t="s">
        <v>19</v>
      </c>
      <c r="F505" s="208" t="s">
        <v>182</v>
      </c>
      <c r="G505" s="206"/>
      <c r="H505" s="209">
        <v>1597.2249999999999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180</v>
      </c>
      <c r="AU505" s="215" t="s">
        <v>82</v>
      </c>
      <c r="AV505" s="14" t="s">
        <v>178</v>
      </c>
      <c r="AW505" s="14" t="s">
        <v>34</v>
      </c>
      <c r="AX505" s="14" t="s">
        <v>80</v>
      </c>
      <c r="AY505" s="215" t="s">
        <v>170</v>
      </c>
    </row>
    <row r="506" spans="1:65" s="2" customFormat="1" ht="24">
      <c r="A506" s="36"/>
      <c r="B506" s="37"/>
      <c r="C506" s="180" t="s">
        <v>1047</v>
      </c>
      <c r="D506" s="180" t="s">
        <v>173</v>
      </c>
      <c r="E506" s="181" t="s">
        <v>1048</v>
      </c>
      <c r="F506" s="182" t="s">
        <v>1049</v>
      </c>
      <c r="G506" s="183" t="s">
        <v>217</v>
      </c>
      <c r="H506" s="184">
        <v>1553.6849999999999</v>
      </c>
      <c r="I506" s="185"/>
      <c r="J506" s="186">
        <f>ROUND(I506*H506,2)</f>
        <v>0</v>
      </c>
      <c r="K506" s="182" t="s">
        <v>177</v>
      </c>
      <c r="L506" s="41"/>
      <c r="M506" s="187" t="s">
        <v>19</v>
      </c>
      <c r="N506" s="188" t="s">
        <v>44</v>
      </c>
      <c r="O506" s="66"/>
      <c r="P506" s="189">
        <f>O506*H506</f>
        <v>0</v>
      </c>
      <c r="Q506" s="189">
        <v>2.5999999999999998E-4</v>
      </c>
      <c r="R506" s="189">
        <f>Q506*H506</f>
        <v>0.40395809999999993</v>
      </c>
      <c r="S506" s="189">
        <v>0</v>
      </c>
      <c r="T506" s="19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1" t="s">
        <v>261</v>
      </c>
      <c r="AT506" s="191" t="s">
        <v>173</v>
      </c>
      <c r="AU506" s="191" t="s">
        <v>82</v>
      </c>
      <c r="AY506" s="19" t="s">
        <v>170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9" t="s">
        <v>80</v>
      </c>
      <c r="BK506" s="192">
        <f>ROUND(I506*H506,2)</f>
        <v>0</v>
      </c>
      <c r="BL506" s="19" t="s">
        <v>261</v>
      </c>
      <c r="BM506" s="191" t="s">
        <v>1050</v>
      </c>
    </row>
    <row r="507" spans="1:65" s="13" customFormat="1" ht="11.25">
      <c r="B507" s="193"/>
      <c r="C507" s="194"/>
      <c r="D507" s="195" t="s">
        <v>180</v>
      </c>
      <c r="E507" s="196" t="s">
        <v>19</v>
      </c>
      <c r="F507" s="197" t="s">
        <v>1041</v>
      </c>
      <c r="G507" s="194"/>
      <c r="H507" s="198">
        <v>61.08</v>
      </c>
      <c r="I507" s="199"/>
      <c r="J507" s="194"/>
      <c r="K507" s="194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180</v>
      </c>
      <c r="AU507" s="204" t="s">
        <v>82</v>
      </c>
      <c r="AV507" s="13" t="s">
        <v>82</v>
      </c>
      <c r="AW507" s="13" t="s">
        <v>34</v>
      </c>
      <c r="AX507" s="13" t="s">
        <v>73</v>
      </c>
      <c r="AY507" s="204" t="s">
        <v>170</v>
      </c>
    </row>
    <row r="508" spans="1:65" s="13" customFormat="1" ht="11.25">
      <c r="B508" s="193"/>
      <c r="C508" s="194"/>
      <c r="D508" s="195" t="s">
        <v>180</v>
      </c>
      <c r="E508" s="196" t="s">
        <v>19</v>
      </c>
      <c r="F508" s="197" t="s">
        <v>1042</v>
      </c>
      <c r="G508" s="194"/>
      <c r="H508" s="198">
        <v>15.33</v>
      </c>
      <c r="I508" s="199"/>
      <c r="J508" s="194"/>
      <c r="K508" s="194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180</v>
      </c>
      <c r="AU508" s="204" t="s">
        <v>82</v>
      </c>
      <c r="AV508" s="13" t="s">
        <v>82</v>
      </c>
      <c r="AW508" s="13" t="s">
        <v>34</v>
      </c>
      <c r="AX508" s="13" t="s">
        <v>73</v>
      </c>
      <c r="AY508" s="204" t="s">
        <v>170</v>
      </c>
    </row>
    <row r="509" spans="1:65" s="13" customFormat="1" ht="11.25">
      <c r="B509" s="193"/>
      <c r="C509" s="194"/>
      <c r="D509" s="195" t="s">
        <v>180</v>
      </c>
      <c r="E509" s="196" t="s">
        <v>19</v>
      </c>
      <c r="F509" s="197" t="s">
        <v>1030</v>
      </c>
      <c r="G509" s="194"/>
      <c r="H509" s="198">
        <v>183.98</v>
      </c>
      <c r="I509" s="199"/>
      <c r="J509" s="194"/>
      <c r="K509" s="194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180</v>
      </c>
      <c r="AU509" s="204" t="s">
        <v>82</v>
      </c>
      <c r="AV509" s="13" t="s">
        <v>82</v>
      </c>
      <c r="AW509" s="13" t="s">
        <v>34</v>
      </c>
      <c r="AX509" s="13" t="s">
        <v>73</v>
      </c>
      <c r="AY509" s="204" t="s">
        <v>170</v>
      </c>
    </row>
    <row r="510" spans="1:65" s="13" customFormat="1" ht="11.25">
      <c r="B510" s="193"/>
      <c r="C510" s="194"/>
      <c r="D510" s="195" t="s">
        <v>180</v>
      </c>
      <c r="E510" s="196" t="s">
        <v>19</v>
      </c>
      <c r="F510" s="197" t="s">
        <v>1043</v>
      </c>
      <c r="G510" s="194"/>
      <c r="H510" s="198">
        <v>125.28</v>
      </c>
      <c r="I510" s="199"/>
      <c r="J510" s="194"/>
      <c r="K510" s="194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180</v>
      </c>
      <c r="AU510" s="204" t="s">
        <v>82</v>
      </c>
      <c r="AV510" s="13" t="s">
        <v>82</v>
      </c>
      <c r="AW510" s="13" t="s">
        <v>34</v>
      </c>
      <c r="AX510" s="13" t="s">
        <v>73</v>
      </c>
      <c r="AY510" s="204" t="s">
        <v>170</v>
      </c>
    </row>
    <row r="511" spans="1:65" s="13" customFormat="1" ht="11.25">
      <c r="B511" s="193"/>
      <c r="C511" s="194"/>
      <c r="D511" s="195" t="s">
        <v>180</v>
      </c>
      <c r="E511" s="196" t="s">
        <v>19</v>
      </c>
      <c r="F511" s="197" t="s">
        <v>1044</v>
      </c>
      <c r="G511" s="194"/>
      <c r="H511" s="198">
        <v>9.34</v>
      </c>
      <c r="I511" s="199"/>
      <c r="J511" s="194"/>
      <c r="K511" s="194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180</v>
      </c>
      <c r="AU511" s="204" t="s">
        <v>82</v>
      </c>
      <c r="AV511" s="13" t="s">
        <v>82</v>
      </c>
      <c r="AW511" s="13" t="s">
        <v>34</v>
      </c>
      <c r="AX511" s="13" t="s">
        <v>73</v>
      </c>
      <c r="AY511" s="204" t="s">
        <v>170</v>
      </c>
    </row>
    <row r="512" spans="1:65" s="13" customFormat="1" ht="22.5">
      <c r="B512" s="193"/>
      <c r="C512" s="194"/>
      <c r="D512" s="195" t="s">
        <v>180</v>
      </c>
      <c r="E512" s="196" t="s">
        <v>19</v>
      </c>
      <c r="F512" s="197" t="s">
        <v>1031</v>
      </c>
      <c r="G512" s="194"/>
      <c r="H512" s="198">
        <v>1732.0450000000001</v>
      </c>
      <c r="I512" s="199"/>
      <c r="J512" s="194"/>
      <c r="K512" s="194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180</v>
      </c>
      <c r="AU512" s="204" t="s">
        <v>82</v>
      </c>
      <c r="AV512" s="13" t="s">
        <v>82</v>
      </c>
      <c r="AW512" s="13" t="s">
        <v>34</v>
      </c>
      <c r="AX512" s="13" t="s">
        <v>73</v>
      </c>
      <c r="AY512" s="204" t="s">
        <v>170</v>
      </c>
    </row>
    <row r="513" spans="1:65" s="13" customFormat="1" ht="11.25">
      <c r="B513" s="193"/>
      <c r="C513" s="194"/>
      <c r="D513" s="195" t="s">
        <v>180</v>
      </c>
      <c r="E513" s="196" t="s">
        <v>19</v>
      </c>
      <c r="F513" s="197" t="s">
        <v>1045</v>
      </c>
      <c r="G513" s="194"/>
      <c r="H513" s="198">
        <v>-469.63</v>
      </c>
      <c r="I513" s="199"/>
      <c r="J513" s="194"/>
      <c r="K513" s="194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180</v>
      </c>
      <c r="AU513" s="204" t="s">
        <v>82</v>
      </c>
      <c r="AV513" s="13" t="s">
        <v>82</v>
      </c>
      <c r="AW513" s="13" t="s">
        <v>34</v>
      </c>
      <c r="AX513" s="13" t="s">
        <v>73</v>
      </c>
      <c r="AY513" s="204" t="s">
        <v>170</v>
      </c>
    </row>
    <row r="514" spans="1:65" s="13" customFormat="1" ht="11.25">
      <c r="B514" s="193"/>
      <c r="C514" s="194"/>
      <c r="D514" s="195" t="s">
        <v>180</v>
      </c>
      <c r="E514" s="196" t="s">
        <v>19</v>
      </c>
      <c r="F514" s="197" t="s">
        <v>1051</v>
      </c>
      <c r="G514" s="194"/>
      <c r="H514" s="198">
        <v>-43.54</v>
      </c>
      <c r="I514" s="199"/>
      <c r="J514" s="194"/>
      <c r="K514" s="194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180</v>
      </c>
      <c r="AU514" s="204" t="s">
        <v>82</v>
      </c>
      <c r="AV514" s="13" t="s">
        <v>82</v>
      </c>
      <c r="AW514" s="13" t="s">
        <v>34</v>
      </c>
      <c r="AX514" s="13" t="s">
        <v>73</v>
      </c>
      <c r="AY514" s="204" t="s">
        <v>170</v>
      </c>
    </row>
    <row r="515" spans="1:65" s="13" customFormat="1" ht="11.25">
      <c r="B515" s="193"/>
      <c r="C515" s="194"/>
      <c r="D515" s="195" t="s">
        <v>180</v>
      </c>
      <c r="E515" s="196" t="s">
        <v>19</v>
      </c>
      <c r="F515" s="197" t="s">
        <v>1046</v>
      </c>
      <c r="G515" s="194"/>
      <c r="H515" s="198">
        <v>-60.2</v>
      </c>
      <c r="I515" s="199"/>
      <c r="J515" s="194"/>
      <c r="K515" s="194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180</v>
      </c>
      <c r="AU515" s="204" t="s">
        <v>82</v>
      </c>
      <c r="AV515" s="13" t="s">
        <v>82</v>
      </c>
      <c r="AW515" s="13" t="s">
        <v>34</v>
      </c>
      <c r="AX515" s="13" t="s">
        <v>73</v>
      </c>
      <c r="AY515" s="204" t="s">
        <v>170</v>
      </c>
    </row>
    <row r="516" spans="1:65" s="14" customFormat="1" ht="11.25">
      <c r="B516" s="205"/>
      <c r="C516" s="206"/>
      <c r="D516" s="195" t="s">
        <v>180</v>
      </c>
      <c r="E516" s="207" t="s">
        <v>19</v>
      </c>
      <c r="F516" s="208" t="s">
        <v>182</v>
      </c>
      <c r="G516" s="206"/>
      <c r="H516" s="209">
        <v>1553.6849999999999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180</v>
      </c>
      <c r="AU516" s="215" t="s">
        <v>82</v>
      </c>
      <c r="AV516" s="14" t="s">
        <v>178</v>
      </c>
      <c r="AW516" s="14" t="s">
        <v>34</v>
      </c>
      <c r="AX516" s="14" t="s">
        <v>80</v>
      </c>
      <c r="AY516" s="215" t="s">
        <v>170</v>
      </c>
    </row>
    <row r="517" spans="1:65" s="2" customFormat="1" ht="16.5" customHeight="1">
      <c r="A517" s="36"/>
      <c r="B517" s="37"/>
      <c r="C517" s="180" t="s">
        <v>1052</v>
      </c>
      <c r="D517" s="180" t="s">
        <v>173</v>
      </c>
      <c r="E517" s="181" t="s">
        <v>1053</v>
      </c>
      <c r="F517" s="182" t="s">
        <v>1054</v>
      </c>
      <c r="G517" s="183" t="s">
        <v>217</v>
      </c>
      <c r="H517" s="184">
        <v>43.54</v>
      </c>
      <c r="I517" s="185"/>
      <c r="J517" s="186">
        <f>ROUND(I517*H517,2)</f>
        <v>0</v>
      </c>
      <c r="K517" s="182" t="s">
        <v>19</v>
      </c>
      <c r="L517" s="41"/>
      <c r="M517" s="187" t="s">
        <v>19</v>
      </c>
      <c r="N517" s="188" t="s">
        <v>44</v>
      </c>
      <c r="O517" s="66"/>
      <c r="P517" s="189">
        <f>O517*H517</f>
        <v>0</v>
      </c>
      <c r="Q517" s="189">
        <v>3.3E-4</v>
      </c>
      <c r="R517" s="189">
        <f>Q517*H517</f>
        <v>1.4368199999999999E-2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261</v>
      </c>
      <c r="AT517" s="191" t="s">
        <v>173</v>
      </c>
      <c r="AU517" s="191" t="s">
        <v>82</v>
      </c>
      <c r="AY517" s="19" t="s">
        <v>170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80</v>
      </c>
      <c r="BK517" s="192">
        <f>ROUND(I517*H517,2)</f>
        <v>0</v>
      </c>
      <c r="BL517" s="19" t="s">
        <v>261</v>
      </c>
      <c r="BM517" s="191" t="s">
        <v>1055</v>
      </c>
    </row>
    <row r="518" spans="1:65" s="13" customFormat="1" ht="11.25">
      <c r="B518" s="193"/>
      <c r="C518" s="194"/>
      <c r="D518" s="195" t="s">
        <v>180</v>
      </c>
      <c r="E518" s="196" t="s">
        <v>19</v>
      </c>
      <c r="F518" s="197" t="s">
        <v>1056</v>
      </c>
      <c r="G518" s="194"/>
      <c r="H518" s="198">
        <v>43.54</v>
      </c>
      <c r="I518" s="199"/>
      <c r="J518" s="194"/>
      <c r="K518" s="194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180</v>
      </c>
      <c r="AU518" s="204" t="s">
        <v>82</v>
      </c>
      <c r="AV518" s="13" t="s">
        <v>82</v>
      </c>
      <c r="AW518" s="13" t="s">
        <v>34</v>
      </c>
      <c r="AX518" s="13" t="s">
        <v>80</v>
      </c>
      <c r="AY518" s="204" t="s">
        <v>170</v>
      </c>
    </row>
    <row r="519" spans="1:65" s="12" customFormat="1" ht="22.9" customHeight="1">
      <c r="B519" s="164"/>
      <c r="C519" s="165"/>
      <c r="D519" s="166" t="s">
        <v>72</v>
      </c>
      <c r="E519" s="178" t="s">
        <v>1057</v>
      </c>
      <c r="F519" s="178" t="s">
        <v>1058</v>
      </c>
      <c r="G519" s="165"/>
      <c r="H519" s="165"/>
      <c r="I519" s="168"/>
      <c r="J519" s="179">
        <f>BK519</f>
        <v>0</v>
      </c>
      <c r="K519" s="165"/>
      <c r="L519" s="170"/>
      <c r="M519" s="171"/>
      <c r="N519" s="172"/>
      <c r="O519" s="172"/>
      <c r="P519" s="173">
        <f>SUM(P520:P532)</f>
        <v>0</v>
      </c>
      <c r="Q519" s="172"/>
      <c r="R519" s="173">
        <f>SUM(R520:R532)</f>
        <v>0.17687999999999998</v>
      </c>
      <c r="S519" s="172"/>
      <c r="T519" s="174">
        <f>SUM(T520:T532)</f>
        <v>4.1799999999999997E-3</v>
      </c>
      <c r="AR519" s="175" t="s">
        <v>82</v>
      </c>
      <c r="AT519" s="176" t="s">
        <v>72</v>
      </c>
      <c r="AU519" s="176" t="s">
        <v>80</v>
      </c>
      <c r="AY519" s="175" t="s">
        <v>170</v>
      </c>
      <c r="BK519" s="177">
        <f>SUM(BK520:BK532)</f>
        <v>0</v>
      </c>
    </row>
    <row r="520" spans="1:65" s="2" customFormat="1" ht="16.5" customHeight="1">
      <c r="A520" s="36"/>
      <c r="B520" s="37"/>
      <c r="C520" s="180" t="s">
        <v>1059</v>
      </c>
      <c r="D520" s="180" t="s">
        <v>173</v>
      </c>
      <c r="E520" s="181" t="s">
        <v>1060</v>
      </c>
      <c r="F520" s="182" t="s">
        <v>1061</v>
      </c>
      <c r="G520" s="183" t="s">
        <v>217</v>
      </c>
      <c r="H520" s="184">
        <v>8.0399999999999991</v>
      </c>
      <c r="I520" s="185"/>
      <c r="J520" s="186">
        <f>ROUND(I520*H520,2)</f>
        <v>0</v>
      </c>
      <c r="K520" s="182" t="s">
        <v>19</v>
      </c>
      <c r="L520" s="41"/>
      <c r="M520" s="187" t="s">
        <v>19</v>
      </c>
      <c r="N520" s="188" t="s">
        <v>44</v>
      </c>
      <c r="O520" s="66"/>
      <c r="P520" s="189">
        <f>O520*H520</f>
        <v>0</v>
      </c>
      <c r="Q520" s="189">
        <v>0</v>
      </c>
      <c r="R520" s="189">
        <f>Q520*H520</f>
        <v>0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261</v>
      </c>
      <c r="AT520" s="191" t="s">
        <v>173</v>
      </c>
      <c r="AU520" s="191" t="s">
        <v>82</v>
      </c>
      <c r="AY520" s="19" t="s">
        <v>170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9" t="s">
        <v>80</v>
      </c>
      <c r="BK520" s="192">
        <f>ROUND(I520*H520,2)</f>
        <v>0</v>
      </c>
      <c r="BL520" s="19" t="s">
        <v>261</v>
      </c>
      <c r="BM520" s="191" t="s">
        <v>1062</v>
      </c>
    </row>
    <row r="521" spans="1:65" s="13" customFormat="1" ht="11.25">
      <c r="B521" s="193"/>
      <c r="C521" s="194"/>
      <c r="D521" s="195" t="s">
        <v>180</v>
      </c>
      <c r="E521" s="196" t="s">
        <v>19</v>
      </c>
      <c r="F521" s="197" t="s">
        <v>1063</v>
      </c>
      <c r="G521" s="194"/>
      <c r="H521" s="198">
        <v>4.18</v>
      </c>
      <c r="I521" s="199"/>
      <c r="J521" s="194"/>
      <c r="K521" s="194"/>
      <c r="L521" s="200"/>
      <c r="M521" s="201"/>
      <c r="N521" s="202"/>
      <c r="O521" s="202"/>
      <c r="P521" s="202"/>
      <c r="Q521" s="202"/>
      <c r="R521" s="202"/>
      <c r="S521" s="202"/>
      <c r="T521" s="203"/>
      <c r="AT521" s="204" t="s">
        <v>180</v>
      </c>
      <c r="AU521" s="204" t="s">
        <v>82</v>
      </c>
      <c r="AV521" s="13" t="s">
        <v>82</v>
      </c>
      <c r="AW521" s="13" t="s">
        <v>34</v>
      </c>
      <c r="AX521" s="13" t="s">
        <v>73</v>
      </c>
      <c r="AY521" s="204" t="s">
        <v>170</v>
      </c>
    </row>
    <row r="522" spans="1:65" s="13" customFormat="1" ht="11.25">
      <c r="B522" s="193"/>
      <c r="C522" s="194"/>
      <c r="D522" s="195" t="s">
        <v>180</v>
      </c>
      <c r="E522" s="196" t="s">
        <v>19</v>
      </c>
      <c r="F522" s="197" t="s">
        <v>1064</v>
      </c>
      <c r="G522" s="194"/>
      <c r="H522" s="198">
        <v>3.86</v>
      </c>
      <c r="I522" s="199"/>
      <c r="J522" s="194"/>
      <c r="K522" s="194"/>
      <c r="L522" s="200"/>
      <c r="M522" s="201"/>
      <c r="N522" s="202"/>
      <c r="O522" s="202"/>
      <c r="P522" s="202"/>
      <c r="Q522" s="202"/>
      <c r="R522" s="202"/>
      <c r="S522" s="202"/>
      <c r="T522" s="203"/>
      <c r="AT522" s="204" t="s">
        <v>180</v>
      </c>
      <c r="AU522" s="204" t="s">
        <v>82</v>
      </c>
      <c r="AV522" s="13" t="s">
        <v>82</v>
      </c>
      <c r="AW522" s="13" t="s">
        <v>34</v>
      </c>
      <c r="AX522" s="13" t="s">
        <v>73</v>
      </c>
      <c r="AY522" s="204" t="s">
        <v>170</v>
      </c>
    </row>
    <row r="523" spans="1:65" s="14" customFormat="1" ht="11.25">
      <c r="B523" s="205"/>
      <c r="C523" s="206"/>
      <c r="D523" s="195" t="s">
        <v>180</v>
      </c>
      <c r="E523" s="207" t="s">
        <v>19</v>
      </c>
      <c r="F523" s="208" t="s">
        <v>182</v>
      </c>
      <c r="G523" s="206"/>
      <c r="H523" s="209">
        <v>8.0399999999999991</v>
      </c>
      <c r="I523" s="210"/>
      <c r="J523" s="206"/>
      <c r="K523" s="206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180</v>
      </c>
      <c r="AU523" s="215" t="s">
        <v>82</v>
      </c>
      <c r="AV523" s="14" t="s">
        <v>178</v>
      </c>
      <c r="AW523" s="14" t="s">
        <v>34</v>
      </c>
      <c r="AX523" s="14" t="s">
        <v>80</v>
      </c>
      <c r="AY523" s="215" t="s">
        <v>170</v>
      </c>
    </row>
    <row r="524" spans="1:65" s="2" customFormat="1" ht="16.5" customHeight="1">
      <c r="A524" s="36"/>
      <c r="B524" s="37"/>
      <c r="C524" s="216" t="s">
        <v>1065</v>
      </c>
      <c r="D524" s="216" t="s">
        <v>192</v>
      </c>
      <c r="E524" s="217" t="s">
        <v>1066</v>
      </c>
      <c r="F524" s="218" t="s">
        <v>1067</v>
      </c>
      <c r="G524" s="219" t="s">
        <v>217</v>
      </c>
      <c r="H524" s="220">
        <v>8.0399999999999991</v>
      </c>
      <c r="I524" s="221"/>
      <c r="J524" s="222">
        <f>ROUND(I524*H524,2)</f>
        <v>0</v>
      </c>
      <c r="K524" s="218" t="s">
        <v>19</v>
      </c>
      <c r="L524" s="223"/>
      <c r="M524" s="224" t="s">
        <v>19</v>
      </c>
      <c r="N524" s="225" t="s">
        <v>44</v>
      </c>
      <c r="O524" s="66"/>
      <c r="P524" s="189">
        <f>O524*H524</f>
        <v>0</v>
      </c>
      <c r="Q524" s="189">
        <v>2.1999999999999999E-2</v>
      </c>
      <c r="R524" s="189">
        <f>Q524*H524</f>
        <v>0.17687999999999998</v>
      </c>
      <c r="S524" s="189">
        <v>0</v>
      </c>
      <c r="T524" s="19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346</v>
      </c>
      <c r="AT524" s="191" t="s">
        <v>192</v>
      </c>
      <c r="AU524" s="191" t="s">
        <v>82</v>
      </c>
      <c r="AY524" s="19" t="s">
        <v>170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9" t="s">
        <v>80</v>
      </c>
      <c r="BK524" s="192">
        <f>ROUND(I524*H524,2)</f>
        <v>0</v>
      </c>
      <c r="BL524" s="19" t="s">
        <v>261</v>
      </c>
      <c r="BM524" s="191" t="s">
        <v>1068</v>
      </c>
    </row>
    <row r="525" spans="1:65" s="2" customFormat="1" ht="39">
      <c r="A525" s="36"/>
      <c r="B525" s="37"/>
      <c r="C525" s="38"/>
      <c r="D525" s="195" t="s">
        <v>363</v>
      </c>
      <c r="E525" s="38"/>
      <c r="F525" s="236" t="s">
        <v>1069</v>
      </c>
      <c r="G525" s="38"/>
      <c r="H525" s="38"/>
      <c r="I525" s="237"/>
      <c r="J525" s="38"/>
      <c r="K525" s="38"/>
      <c r="L525" s="41"/>
      <c r="M525" s="238"/>
      <c r="N525" s="239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363</v>
      </c>
      <c r="AU525" s="19" t="s">
        <v>82</v>
      </c>
    </row>
    <row r="526" spans="1:65" s="13" customFormat="1" ht="11.25">
      <c r="B526" s="193"/>
      <c r="C526" s="194"/>
      <c r="D526" s="195" t="s">
        <v>180</v>
      </c>
      <c r="E526" s="196" t="s">
        <v>19</v>
      </c>
      <c r="F526" s="197" t="s">
        <v>1063</v>
      </c>
      <c r="G526" s="194"/>
      <c r="H526" s="198">
        <v>4.18</v>
      </c>
      <c r="I526" s="199"/>
      <c r="J526" s="194"/>
      <c r="K526" s="194"/>
      <c r="L526" s="200"/>
      <c r="M526" s="201"/>
      <c r="N526" s="202"/>
      <c r="O526" s="202"/>
      <c r="P526" s="202"/>
      <c r="Q526" s="202"/>
      <c r="R526" s="202"/>
      <c r="S526" s="202"/>
      <c r="T526" s="203"/>
      <c r="AT526" s="204" t="s">
        <v>180</v>
      </c>
      <c r="AU526" s="204" t="s">
        <v>82</v>
      </c>
      <c r="AV526" s="13" t="s">
        <v>82</v>
      </c>
      <c r="AW526" s="13" t="s">
        <v>34</v>
      </c>
      <c r="AX526" s="13" t="s">
        <v>73</v>
      </c>
      <c r="AY526" s="204" t="s">
        <v>170</v>
      </c>
    </row>
    <row r="527" spans="1:65" s="13" customFormat="1" ht="11.25">
      <c r="B527" s="193"/>
      <c r="C527" s="194"/>
      <c r="D527" s="195" t="s">
        <v>180</v>
      </c>
      <c r="E527" s="196" t="s">
        <v>19</v>
      </c>
      <c r="F527" s="197" t="s">
        <v>1064</v>
      </c>
      <c r="G527" s="194"/>
      <c r="H527" s="198">
        <v>3.86</v>
      </c>
      <c r="I527" s="199"/>
      <c r="J527" s="194"/>
      <c r="K527" s="194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180</v>
      </c>
      <c r="AU527" s="204" t="s">
        <v>82</v>
      </c>
      <c r="AV527" s="13" t="s">
        <v>82</v>
      </c>
      <c r="AW527" s="13" t="s">
        <v>34</v>
      </c>
      <c r="AX527" s="13" t="s">
        <v>73</v>
      </c>
      <c r="AY527" s="204" t="s">
        <v>170</v>
      </c>
    </row>
    <row r="528" spans="1:65" s="14" customFormat="1" ht="11.25">
      <c r="B528" s="205"/>
      <c r="C528" s="206"/>
      <c r="D528" s="195" t="s">
        <v>180</v>
      </c>
      <c r="E528" s="207" t="s">
        <v>19</v>
      </c>
      <c r="F528" s="208" t="s">
        <v>182</v>
      </c>
      <c r="G528" s="206"/>
      <c r="H528" s="209">
        <v>8.0399999999999991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180</v>
      </c>
      <c r="AU528" s="215" t="s">
        <v>82</v>
      </c>
      <c r="AV528" s="14" t="s">
        <v>178</v>
      </c>
      <c r="AW528" s="14" t="s">
        <v>34</v>
      </c>
      <c r="AX528" s="14" t="s">
        <v>80</v>
      </c>
      <c r="AY528" s="215" t="s">
        <v>170</v>
      </c>
    </row>
    <row r="529" spans="1:65" s="2" customFormat="1" ht="16.5" customHeight="1">
      <c r="A529" s="36"/>
      <c r="B529" s="37"/>
      <c r="C529" s="180" t="s">
        <v>1070</v>
      </c>
      <c r="D529" s="180" t="s">
        <v>173</v>
      </c>
      <c r="E529" s="181" t="s">
        <v>1071</v>
      </c>
      <c r="F529" s="182" t="s">
        <v>1072</v>
      </c>
      <c r="G529" s="183" t="s">
        <v>217</v>
      </c>
      <c r="H529" s="184">
        <v>4.18</v>
      </c>
      <c r="I529" s="185"/>
      <c r="J529" s="186">
        <f>ROUND(I529*H529,2)</f>
        <v>0</v>
      </c>
      <c r="K529" s="182" t="s">
        <v>19</v>
      </c>
      <c r="L529" s="41"/>
      <c r="M529" s="187" t="s">
        <v>19</v>
      </c>
      <c r="N529" s="188" t="s">
        <v>44</v>
      </c>
      <c r="O529" s="66"/>
      <c r="P529" s="189">
        <f>O529*H529</f>
        <v>0</v>
      </c>
      <c r="Q529" s="189">
        <v>0</v>
      </c>
      <c r="R529" s="189">
        <f>Q529*H529</f>
        <v>0</v>
      </c>
      <c r="S529" s="189">
        <v>1E-3</v>
      </c>
      <c r="T529" s="190">
        <f>S529*H529</f>
        <v>4.1799999999999997E-3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261</v>
      </c>
      <c r="AT529" s="191" t="s">
        <v>173</v>
      </c>
      <c r="AU529" s="191" t="s">
        <v>82</v>
      </c>
      <c r="AY529" s="19" t="s">
        <v>170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9" t="s">
        <v>80</v>
      </c>
      <c r="BK529" s="192">
        <f>ROUND(I529*H529,2)</f>
        <v>0</v>
      </c>
      <c r="BL529" s="19" t="s">
        <v>261</v>
      </c>
      <c r="BM529" s="191" t="s">
        <v>1073</v>
      </c>
    </row>
    <row r="530" spans="1:65" s="2" customFormat="1" ht="19.5">
      <c r="A530" s="36"/>
      <c r="B530" s="37"/>
      <c r="C530" s="38"/>
      <c r="D530" s="195" t="s">
        <v>363</v>
      </c>
      <c r="E530" s="38"/>
      <c r="F530" s="236" t="s">
        <v>1074</v>
      </c>
      <c r="G530" s="38"/>
      <c r="H530" s="38"/>
      <c r="I530" s="237"/>
      <c r="J530" s="38"/>
      <c r="K530" s="38"/>
      <c r="L530" s="41"/>
      <c r="M530" s="238"/>
      <c r="N530" s="239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363</v>
      </c>
      <c r="AU530" s="19" t="s">
        <v>82</v>
      </c>
    </row>
    <row r="531" spans="1:65" s="13" customFormat="1" ht="11.25">
      <c r="B531" s="193"/>
      <c r="C531" s="194"/>
      <c r="D531" s="195" t="s">
        <v>180</v>
      </c>
      <c r="E531" s="196" t="s">
        <v>19</v>
      </c>
      <c r="F531" s="197" t="s">
        <v>1075</v>
      </c>
      <c r="G531" s="194"/>
      <c r="H531" s="198">
        <v>4.18</v>
      </c>
      <c r="I531" s="199"/>
      <c r="J531" s="194"/>
      <c r="K531" s="194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180</v>
      </c>
      <c r="AU531" s="204" t="s">
        <v>82</v>
      </c>
      <c r="AV531" s="13" t="s">
        <v>82</v>
      </c>
      <c r="AW531" s="13" t="s">
        <v>34</v>
      </c>
      <c r="AX531" s="13" t="s">
        <v>80</v>
      </c>
      <c r="AY531" s="204" t="s">
        <v>170</v>
      </c>
    </row>
    <row r="532" spans="1:65" s="2" customFormat="1" ht="24">
      <c r="A532" s="36"/>
      <c r="B532" s="37"/>
      <c r="C532" s="180" t="s">
        <v>1076</v>
      </c>
      <c r="D532" s="180" t="s">
        <v>173</v>
      </c>
      <c r="E532" s="181" t="s">
        <v>1077</v>
      </c>
      <c r="F532" s="182" t="s">
        <v>1078</v>
      </c>
      <c r="G532" s="183" t="s">
        <v>190</v>
      </c>
      <c r="H532" s="184">
        <v>0.17699999999999999</v>
      </c>
      <c r="I532" s="185"/>
      <c r="J532" s="186">
        <f>ROUND(I532*H532,2)</f>
        <v>0</v>
      </c>
      <c r="K532" s="182" t="s">
        <v>177</v>
      </c>
      <c r="L532" s="41"/>
      <c r="M532" s="240" t="s">
        <v>19</v>
      </c>
      <c r="N532" s="241" t="s">
        <v>44</v>
      </c>
      <c r="O532" s="242"/>
      <c r="P532" s="243">
        <f>O532*H532</f>
        <v>0</v>
      </c>
      <c r="Q532" s="243">
        <v>0</v>
      </c>
      <c r="R532" s="243">
        <f>Q532*H532</f>
        <v>0</v>
      </c>
      <c r="S532" s="243">
        <v>0</v>
      </c>
      <c r="T532" s="244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261</v>
      </c>
      <c r="AT532" s="191" t="s">
        <v>173</v>
      </c>
      <c r="AU532" s="191" t="s">
        <v>82</v>
      </c>
      <c r="AY532" s="19" t="s">
        <v>170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9" t="s">
        <v>80</v>
      </c>
      <c r="BK532" s="192">
        <f>ROUND(I532*H532,2)</f>
        <v>0</v>
      </c>
      <c r="BL532" s="19" t="s">
        <v>261</v>
      </c>
      <c r="BM532" s="191" t="s">
        <v>1079</v>
      </c>
    </row>
    <row r="533" spans="1:65" s="2" customFormat="1" ht="6.95" customHeight="1">
      <c r="A533" s="36"/>
      <c r="B533" s="49"/>
      <c r="C533" s="50"/>
      <c r="D533" s="50"/>
      <c r="E533" s="50"/>
      <c r="F533" s="50"/>
      <c r="G533" s="50"/>
      <c r="H533" s="50"/>
      <c r="I533" s="50"/>
      <c r="J533" s="50"/>
      <c r="K533" s="50"/>
      <c r="L533" s="41"/>
      <c r="M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</row>
  </sheetData>
  <sheetProtection algorithmName="SHA-512" hashValue="XGSf+H5nvXwqWL1lj4tF6sF1FEjLPo60QxwW/wMG/uiqwteDmOw0u6RQbTxy+Cmo1ZP0dc5/WgvHS+IPXTkBHQ==" saltValue="Lm2orR4JfqRDgOKpCrRkJQ386Cp2WG63mufHDaZkTIw0NEL0QXbnaAV7nkKyN/Q/iap4CXGfuRpJi378kTB+pg==" spinCount="100000" sheet="1" objects="1" scenarios="1" formatColumns="0" formatRows="0" autoFilter="0"/>
  <autoFilter ref="C99:K532" xr:uid="{00000000-0009-0000-0000-000001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88" t="s">
        <v>129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1081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ROUND((SUM(BE87:BE116)),  2)</f>
        <v>0</v>
      </c>
      <c r="G35" s="36"/>
      <c r="H35" s="36"/>
      <c r="I35" s="126">
        <v>0.21</v>
      </c>
      <c r="J35" s="125">
        <f>ROUND(((SUM(BE87:BE116))*I35),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ROUND((SUM(BF87:BF116)),  2)</f>
        <v>0</v>
      </c>
      <c r="G36" s="36"/>
      <c r="H36" s="36"/>
      <c r="I36" s="126">
        <v>0.15</v>
      </c>
      <c r="J36" s="125">
        <f>ROUND(((SUM(BF87:BF116))*I36),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ROUND((SUM(BG87:BG116)),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ROUND((SUM(BH87:BH116)),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ROUND((SUM(BI87:BI116)),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5" t="str">
        <f>E7</f>
        <v>ZŠ J. A. Komenského - půdní vestavba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129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SO 01.4.3. - VZT a chlazení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1082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9" customFormat="1" ht="24.95" customHeight="1">
      <c r="B65" s="142"/>
      <c r="C65" s="143"/>
      <c r="D65" s="144" t="s">
        <v>1083</v>
      </c>
      <c r="E65" s="145"/>
      <c r="F65" s="145"/>
      <c r="G65" s="145"/>
      <c r="H65" s="145"/>
      <c r="I65" s="145"/>
      <c r="J65" s="146">
        <f>J104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155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5" t="str">
        <f>E7</f>
        <v>ZŠ J. A. Komenského - půdní vestavba</v>
      </c>
      <c r="F75" s="396"/>
      <c r="G75" s="396"/>
      <c r="H75" s="396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128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395" t="s">
        <v>129</v>
      </c>
      <c r="F77" s="397"/>
      <c r="G77" s="397"/>
      <c r="H77" s="397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1080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49" t="str">
        <f>E11</f>
        <v>SO 01.4.3. - VZT a chlazení</v>
      </c>
      <c r="F79" s="397"/>
      <c r="G79" s="397"/>
      <c r="H79" s="397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U Dělnického cvičiště 1100/1, 169 00 Praha 6</v>
      </c>
      <c r="G81" s="38"/>
      <c r="H81" s="38"/>
      <c r="I81" s="31" t="s">
        <v>23</v>
      </c>
      <c r="J81" s="61" t="str">
        <f>IF(J14="","",J14)</f>
        <v>20. 12. 2020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25</v>
      </c>
      <c r="D83" s="38"/>
      <c r="E83" s="38"/>
      <c r="F83" s="29" t="str">
        <f>E17</f>
        <v>MČ.Praha 6, Odbor Školství</v>
      </c>
      <c r="G83" s="38"/>
      <c r="H83" s="38"/>
      <c r="I83" s="31" t="s">
        <v>31</v>
      </c>
      <c r="J83" s="34" t="str">
        <f>E23</f>
        <v>D-PLUS PROJEKTOVÁ A INŽENÝRSKÁ a.s.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29</v>
      </c>
      <c r="D84" s="38"/>
      <c r="E84" s="38"/>
      <c r="F84" s="29" t="str">
        <f>IF(E20="","",E20)</f>
        <v>Vyplň údaj</v>
      </c>
      <c r="G84" s="38"/>
      <c r="H84" s="38"/>
      <c r="I84" s="31" t="s">
        <v>35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156</v>
      </c>
      <c r="D86" s="156" t="s">
        <v>58</v>
      </c>
      <c r="E86" s="156" t="s">
        <v>54</v>
      </c>
      <c r="F86" s="156" t="s">
        <v>55</v>
      </c>
      <c r="G86" s="156" t="s">
        <v>157</v>
      </c>
      <c r="H86" s="156" t="s">
        <v>158</v>
      </c>
      <c r="I86" s="156" t="s">
        <v>159</v>
      </c>
      <c r="J86" s="156" t="s">
        <v>132</v>
      </c>
      <c r="K86" s="157" t="s">
        <v>160</v>
      </c>
      <c r="L86" s="158"/>
      <c r="M86" s="70" t="s">
        <v>19</v>
      </c>
      <c r="N86" s="71" t="s">
        <v>43</v>
      </c>
      <c r="O86" s="71" t="s">
        <v>161</v>
      </c>
      <c r="P86" s="71" t="s">
        <v>162</v>
      </c>
      <c r="Q86" s="71" t="s">
        <v>163</v>
      </c>
      <c r="R86" s="71" t="s">
        <v>164</v>
      </c>
      <c r="S86" s="71" t="s">
        <v>165</v>
      </c>
      <c r="T86" s="72" t="s">
        <v>166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167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P88+P104</f>
        <v>0</v>
      </c>
      <c r="Q87" s="74"/>
      <c r="R87" s="161">
        <f>R88+R104</f>
        <v>0</v>
      </c>
      <c r="S87" s="74"/>
      <c r="T87" s="162">
        <f>T88+T104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72</v>
      </c>
      <c r="AU87" s="19" t="s">
        <v>133</v>
      </c>
      <c r="BK87" s="163">
        <f>BK88+BK104</f>
        <v>0</v>
      </c>
    </row>
    <row r="88" spans="1:65" s="12" customFormat="1" ht="25.9" customHeight="1">
      <c r="B88" s="164"/>
      <c r="C88" s="165"/>
      <c r="D88" s="166" t="s">
        <v>72</v>
      </c>
      <c r="E88" s="167" t="s">
        <v>1084</v>
      </c>
      <c r="F88" s="167" t="s">
        <v>1085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SUM(P89:P103)</f>
        <v>0</v>
      </c>
      <c r="Q88" s="172"/>
      <c r="R88" s="173">
        <f>SUM(R89:R103)</f>
        <v>0</v>
      </c>
      <c r="S88" s="172"/>
      <c r="T88" s="174">
        <f>SUM(T89:T103)</f>
        <v>0</v>
      </c>
      <c r="AR88" s="175" t="s">
        <v>80</v>
      </c>
      <c r="AT88" s="176" t="s">
        <v>72</v>
      </c>
      <c r="AU88" s="176" t="s">
        <v>73</v>
      </c>
      <c r="AY88" s="175" t="s">
        <v>170</v>
      </c>
      <c r="BK88" s="177">
        <f>SUM(BK89:BK103)</f>
        <v>0</v>
      </c>
    </row>
    <row r="89" spans="1:65" s="2" customFormat="1" ht="24">
      <c r="A89" s="36"/>
      <c r="B89" s="37"/>
      <c r="C89" s="216" t="s">
        <v>80</v>
      </c>
      <c r="D89" s="216" t="s">
        <v>192</v>
      </c>
      <c r="E89" s="217" t="s">
        <v>1086</v>
      </c>
      <c r="F89" s="218" t="s">
        <v>1087</v>
      </c>
      <c r="G89" s="219" t="s">
        <v>1088</v>
      </c>
      <c r="H89" s="220">
        <v>1</v>
      </c>
      <c r="I89" s="221"/>
      <c r="J89" s="222">
        <f t="shared" ref="J89:J103" si="0">ROUND(I89*H89,2)</f>
        <v>0</v>
      </c>
      <c r="K89" s="218" t="s">
        <v>19</v>
      </c>
      <c r="L89" s="223"/>
      <c r="M89" s="224" t="s">
        <v>19</v>
      </c>
      <c r="N89" s="225" t="s">
        <v>44</v>
      </c>
      <c r="O89" s="66"/>
      <c r="P89" s="189">
        <f t="shared" ref="P89:P103" si="1">O89*H89</f>
        <v>0</v>
      </c>
      <c r="Q89" s="189">
        <v>0</v>
      </c>
      <c r="R89" s="189">
        <f t="shared" ref="R89:R103" si="2">Q89*H89</f>
        <v>0</v>
      </c>
      <c r="S89" s="189">
        <v>0</v>
      </c>
      <c r="T89" s="190">
        <f t="shared" ref="T89:T103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195</v>
      </c>
      <c r="AT89" s="191" t="s">
        <v>192</v>
      </c>
      <c r="AU89" s="191" t="s">
        <v>80</v>
      </c>
      <c r="AY89" s="19" t="s">
        <v>170</v>
      </c>
      <c r="BE89" s="192">
        <f t="shared" ref="BE89:BE103" si="4">IF(N89="základní",J89,0)</f>
        <v>0</v>
      </c>
      <c r="BF89" s="192">
        <f t="shared" ref="BF89:BF103" si="5">IF(N89="snížená",J89,0)</f>
        <v>0</v>
      </c>
      <c r="BG89" s="192">
        <f t="shared" ref="BG89:BG103" si="6">IF(N89="zákl. přenesená",J89,0)</f>
        <v>0</v>
      </c>
      <c r="BH89" s="192">
        <f t="shared" ref="BH89:BH103" si="7">IF(N89="sníž. přenesená",J89,0)</f>
        <v>0</v>
      </c>
      <c r="BI89" s="192">
        <f t="shared" ref="BI89:BI103" si="8">IF(N89="nulová",J89,0)</f>
        <v>0</v>
      </c>
      <c r="BJ89" s="19" t="s">
        <v>80</v>
      </c>
      <c r="BK89" s="192">
        <f t="shared" ref="BK89:BK103" si="9">ROUND(I89*H89,2)</f>
        <v>0</v>
      </c>
      <c r="BL89" s="19" t="s">
        <v>178</v>
      </c>
      <c r="BM89" s="191" t="s">
        <v>82</v>
      </c>
    </row>
    <row r="90" spans="1:65" s="2" customFormat="1" ht="16.5" customHeight="1">
      <c r="A90" s="36"/>
      <c r="B90" s="37"/>
      <c r="C90" s="216" t="s">
        <v>82</v>
      </c>
      <c r="D90" s="216" t="s">
        <v>192</v>
      </c>
      <c r="E90" s="217" t="s">
        <v>1089</v>
      </c>
      <c r="F90" s="218" t="s">
        <v>1090</v>
      </c>
      <c r="G90" s="219" t="s">
        <v>1088</v>
      </c>
      <c r="H90" s="220">
        <v>2</v>
      </c>
      <c r="I90" s="221"/>
      <c r="J90" s="222">
        <f t="shared" si="0"/>
        <v>0</v>
      </c>
      <c r="K90" s="218" t="s">
        <v>19</v>
      </c>
      <c r="L90" s="223"/>
      <c r="M90" s="224" t="s">
        <v>19</v>
      </c>
      <c r="N90" s="225" t="s">
        <v>44</v>
      </c>
      <c r="O90" s="66"/>
      <c r="P90" s="189">
        <f t="shared" si="1"/>
        <v>0</v>
      </c>
      <c r="Q90" s="189">
        <v>0</v>
      </c>
      <c r="R90" s="189">
        <f t="shared" si="2"/>
        <v>0</v>
      </c>
      <c r="S90" s="189">
        <v>0</v>
      </c>
      <c r="T90" s="190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195</v>
      </c>
      <c r="AT90" s="191" t="s">
        <v>192</v>
      </c>
      <c r="AU90" s="191" t="s">
        <v>80</v>
      </c>
      <c r="AY90" s="19" t="s">
        <v>170</v>
      </c>
      <c r="BE90" s="192">
        <f t="shared" si="4"/>
        <v>0</v>
      </c>
      <c r="BF90" s="192">
        <f t="shared" si="5"/>
        <v>0</v>
      </c>
      <c r="BG90" s="192">
        <f t="shared" si="6"/>
        <v>0</v>
      </c>
      <c r="BH90" s="192">
        <f t="shared" si="7"/>
        <v>0</v>
      </c>
      <c r="BI90" s="192">
        <f t="shared" si="8"/>
        <v>0</v>
      </c>
      <c r="BJ90" s="19" t="s">
        <v>80</v>
      </c>
      <c r="BK90" s="192">
        <f t="shared" si="9"/>
        <v>0</v>
      </c>
      <c r="BL90" s="19" t="s">
        <v>178</v>
      </c>
      <c r="BM90" s="191" t="s">
        <v>178</v>
      </c>
    </row>
    <row r="91" spans="1:65" s="2" customFormat="1" ht="16.5" customHeight="1">
      <c r="A91" s="36"/>
      <c r="B91" s="37"/>
      <c r="C91" s="216" t="s">
        <v>171</v>
      </c>
      <c r="D91" s="216" t="s">
        <v>192</v>
      </c>
      <c r="E91" s="217" t="s">
        <v>1091</v>
      </c>
      <c r="F91" s="218" t="s">
        <v>1092</v>
      </c>
      <c r="G91" s="219" t="s">
        <v>1088</v>
      </c>
      <c r="H91" s="220">
        <v>1</v>
      </c>
      <c r="I91" s="221"/>
      <c r="J91" s="222">
        <f t="shared" si="0"/>
        <v>0</v>
      </c>
      <c r="K91" s="218" t="s">
        <v>19</v>
      </c>
      <c r="L91" s="223"/>
      <c r="M91" s="224" t="s">
        <v>19</v>
      </c>
      <c r="N91" s="225" t="s">
        <v>44</v>
      </c>
      <c r="O91" s="66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195</v>
      </c>
      <c r="AT91" s="191" t="s">
        <v>192</v>
      </c>
      <c r="AU91" s="191" t="s">
        <v>80</v>
      </c>
      <c r="AY91" s="19" t="s">
        <v>170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19" t="s">
        <v>80</v>
      </c>
      <c r="BK91" s="192">
        <f t="shared" si="9"/>
        <v>0</v>
      </c>
      <c r="BL91" s="19" t="s">
        <v>178</v>
      </c>
      <c r="BM91" s="191" t="s">
        <v>203</v>
      </c>
    </row>
    <row r="92" spans="1:65" s="2" customFormat="1" ht="16.5" customHeight="1">
      <c r="A92" s="36"/>
      <c r="B92" s="37"/>
      <c r="C92" s="216" t="s">
        <v>178</v>
      </c>
      <c r="D92" s="216" t="s">
        <v>192</v>
      </c>
      <c r="E92" s="217" t="s">
        <v>1093</v>
      </c>
      <c r="F92" s="218" t="s">
        <v>1094</v>
      </c>
      <c r="G92" s="219" t="s">
        <v>1088</v>
      </c>
      <c r="H92" s="220">
        <v>2</v>
      </c>
      <c r="I92" s="221"/>
      <c r="J92" s="222">
        <f t="shared" si="0"/>
        <v>0</v>
      </c>
      <c r="K92" s="218" t="s">
        <v>19</v>
      </c>
      <c r="L92" s="223"/>
      <c r="M92" s="224" t="s">
        <v>19</v>
      </c>
      <c r="N92" s="225" t="s">
        <v>44</v>
      </c>
      <c r="O92" s="66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195</v>
      </c>
      <c r="AT92" s="191" t="s">
        <v>192</v>
      </c>
      <c r="AU92" s="191" t="s">
        <v>80</v>
      </c>
      <c r="AY92" s="19" t="s">
        <v>170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19" t="s">
        <v>80</v>
      </c>
      <c r="BK92" s="192">
        <f t="shared" si="9"/>
        <v>0</v>
      </c>
      <c r="BL92" s="19" t="s">
        <v>178</v>
      </c>
      <c r="BM92" s="191" t="s">
        <v>195</v>
      </c>
    </row>
    <row r="93" spans="1:65" s="2" customFormat="1" ht="16.5" customHeight="1">
      <c r="A93" s="36"/>
      <c r="B93" s="37"/>
      <c r="C93" s="216" t="s">
        <v>199</v>
      </c>
      <c r="D93" s="216" t="s">
        <v>192</v>
      </c>
      <c r="E93" s="217" t="s">
        <v>1095</v>
      </c>
      <c r="F93" s="218" t="s">
        <v>1096</v>
      </c>
      <c r="G93" s="219" t="s">
        <v>1088</v>
      </c>
      <c r="H93" s="220">
        <v>1</v>
      </c>
      <c r="I93" s="221"/>
      <c r="J93" s="222">
        <f t="shared" si="0"/>
        <v>0</v>
      </c>
      <c r="K93" s="218" t="s">
        <v>19</v>
      </c>
      <c r="L93" s="223"/>
      <c r="M93" s="224" t="s">
        <v>19</v>
      </c>
      <c r="N93" s="225" t="s">
        <v>44</v>
      </c>
      <c r="O93" s="66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195</v>
      </c>
      <c r="AT93" s="191" t="s">
        <v>192</v>
      </c>
      <c r="AU93" s="191" t="s">
        <v>80</v>
      </c>
      <c r="AY93" s="19" t="s">
        <v>170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9" t="s">
        <v>80</v>
      </c>
      <c r="BK93" s="192">
        <f t="shared" si="9"/>
        <v>0</v>
      </c>
      <c r="BL93" s="19" t="s">
        <v>178</v>
      </c>
      <c r="BM93" s="191" t="s">
        <v>221</v>
      </c>
    </row>
    <row r="94" spans="1:65" s="2" customFormat="1" ht="16.5" customHeight="1">
      <c r="A94" s="36"/>
      <c r="B94" s="37"/>
      <c r="C94" s="216" t="s">
        <v>203</v>
      </c>
      <c r="D94" s="216" t="s">
        <v>192</v>
      </c>
      <c r="E94" s="217" t="s">
        <v>1097</v>
      </c>
      <c r="F94" s="218" t="s">
        <v>1098</v>
      </c>
      <c r="G94" s="219" t="s">
        <v>1088</v>
      </c>
      <c r="H94" s="220">
        <v>1</v>
      </c>
      <c r="I94" s="221"/>
      <c r="J94" s="222">
        <f t="shared" si="0"/>
        <v>0</v>
      </c>
      <c r="K94" s="218" t="s">
        <v>19</v>
      </c>
      <c r="L94" s="223"/>
      <c r="M94" s="224" t="s">
        <v>19</v>
      </c>
      <c r="N94" s="225" t="s">
        <v>44</v>
      </c>
      <c r="O94" s="66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195</v>
      </c>
      <c r="AT94" s="191" t="s">
        <v>192</v>
      </c>
      <c r="AU94" s="191" t="s">
        <v>80</v>
      </c>
      <c r="AY94" s="19" t="s">
        <v>170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9" t="s">
        <v>80</v>
      </c>
      <c r="BK94" s="192">
        <f t="shared" si="9"/>
        <v>0</v>
      </c>
      <c r="BL94" s="19" t="s">
        <v>178</v>
      </c>
      <c r="BM94" s="191" t="s">
        <v>233</v>
      </c>
    </row>
    <row r="95" spans="1:65" s="2" customFormat="1" ht="16.5" customHeight="1">
      <c r="A95" s="36"/>
      <c r="B95" s="37"/>
      <c r="C95" s="216" t="s">
        <v>207</v>
      </c>
      <c r="D95" s="216" t="s">
        <v>192</v>
      </c>
      <c r="E95" s="217" t="s">
        <v>1099</v>
      </c>
      <c r="F95" s="218" t="s">
        <v>1100</v>
      </c>
      <c r="G95" s="219" t="s">
        <v>1088</v>
      </c>
      <c r="H95" s="220">
        <v>1</v>
      </c>
      <c r="I95" s="221"/>
      <c r="J95" s="222">
        <f t="shared" si="0"/>
        <v>0</v>
      </c>
      <c r="K95" s="218" t="s">
        <v>19</v>
      </c>
      <c r="L95" s="223"/>
      <c r="M95" s="224" t="s">
        <v>19</v>
      </c>
      <c r="N95" s="225" t="s">
        <v>44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195</v>
      </c>
      <c r="AT95" s="191" t="s">
        <v>192</v>
      </c>
      <c r="AU95" s="191" t="s">
        <v>80</v>
      </c>
      <c r="AY95" s="19" t="s">
        <v>170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80</v>
      </c>
      <c r="BK95" s="192">
        <f t="shared" si="9"/>
        <v>0</v>
      </c>
      <c r="BL95" s="19" t="s">
        <v>178</v>
      </c>
      <c r="BM95" s="191" t="s">
        <v>248</v>
      </c>
    </row>
    <row r="96" spans="1:65" s="2" customFormat="1" ht="16.5" customHeight="1">
      <c r="A96" s="36"/>
      <c r="B96" s="37"/>
      <c r="C96" s="216" t="s">
        <v>195</v>
      </c>
      <c r="D96" s="216" t="s">
        <v>192</v>
      </c>
      <c r="E96" s="217" t="s">
        <v>1101</v>
      </c>
      <c r="F96" s="218" t="s">
        <v>1102</v>
      </c>
      <c r="G96" s="219" t="s">
        <v>1103</v>
      </c>
      <c r="H96" s="220">
        <v>2</v>
      </c>
      <c r="I96" s="221"/>
      <c r="J96" s="222">
        <f t="shared" si="0"/>
        <v>0</v>
      </c>
      <c r="K96" s="218" t="s">
        <v>19</v>
      </c>
      <c r="L96" s="223"/>
      <c r="M96" s="224" t="s">
        <v>19</v>
      </c>
      <c r="N96" s="225" t="s">
        <v>44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195</v>
      </c>
      <c r="AT96" s="191" t="s">
        <v>192</v>
      </c>
      <c r="AU96" s="191" t="s">
        <v>80</v>
      </c>
      <c r="AY96" s="19" t="s">
        <v>170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80</v>
      </c>
      <c r="BK96" s="192">
        <f t="shared" si="9"/>
        <v>0</v>
      </c>
      <c r="BL96" s="19" t="s">
        <v>178</v>
      </c>
      <c r="BM96" s="191" t="s">
        <v>261</v>
      </c>
    </row>
    <row r="97" spans="1:65" s="2" customFormat="1" ht="16.5" customHeight="1">
      <c r="A97" s="36"/>
      <c r="B97" s="37"/>
      <c r="C97" s="216" t="s">
        <v>214</v>
      </c>
      <c r="D97" s="216" t="s">
        <v>192</v>
      </c>
      <c r="E97" s="217" t="s">
        <v>1104</v>
      </c>
      <c r="F97" s="218" t="s">
        <v>1105</v>
      </c>
      <c r="G97" s="219" t="s">
        <v>1103</v>
      </c>
      <c r="H97" s="220">
        <v>1</v>
      </c>
      <c r="I97" s="221"/>
      <c r="J97" s="222">
        <f t="shared" si="0"/>
        <v>0</v>
      </c>
      <c r="K97" s="218" t="s">
        <v>19</v>
      </c>
      <c r="L97" s="223"/>
      <c r="M97" s="224" t="s">
        <v>19</v>
      </c>
      <c r="N97" s="225" t="s">
        <v>44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195</v>
      </c>
      <c r="AT97" s="191" t="s">
        <v>192</v>
      </c>
      <c r="AU97" s="191" t="s">
        <v>80</v>
      </c>
      <c r="AY97" s="19" t="s">
        <v>170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80</v>
      </c>
      <c r="BK97" s="192">
        <f t="shared" si="9"/>
        <v>0</v>
      </c>
      <c r="BL97" s="19" t="s">
        <v>178</v>
      </c>
      <c r="BM97" s="191" t="s">
        <v>272</v>
      </c>
    </row>
    <row r="98" spans="1:65" s="2" customFormat="1" ht="16.5" customHeight="1">
      <c r="A98" s="36"/>
      <c r="B98" s="37"/>
      <c r="C98" s="216" t="s">
        <v>221</v>
      </c>
      <c r="D98" s="216" t="s">
        <v>192</v>
      </c>
      <c r="E98" s="217" t="s">
        <v>1106</v>
      </c>
      <c r="F98" s="218" t="s">
        <v>1107</v>
      </c>
      <c r="G98" s="219" t="s">
        <v>1103</v>
      </c>
      <c r="H98" s="220">
        <v>3</v>
      </c>
      <c r="I98" s="221"/>
      <c r="J98" s="222">
        <f t="shared" si="0"/>
        <v>0</v>
      </c>
      <c r="K98" s="218" t="s">
        <v>19</v>
      </c>
      <c r="L98" s="223"/>
      <c r="M98" s="224" t="s">
        <v>19</v>
      </c>
      <c r="N98" s="225" t="s">
        <v>44</v>
      </c>
      <c r="O98" s="66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195</v>
      </c>
      <c r="AT98" s="191" t="s">
        <v>192</v>
      </c>
      <c r="AU98" s="191" t="s">
        <v>80</v>
      </c>
      <c r="AY98" s="19" t="s">
        <v>170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19" t="s">
        <v>80</v>
      </c>
      <c r="BK98" s="192">
        <f t="shared" si="9"/>
        <v>0</v>
      </c>
      <c r="BL98" s="19" t="s">
        <v>178</v>
      </c>
      <c r="BM98" s="191" t="s">
        <v>281</v>
      </c>
    </row>
    <row r="99" spans="1:65" s="2" customFormat="1" ht="16.5" customHeight="1">
      <c r="A99" s="36"/>
      <c r="B99" s="37"/>
      <c r="C99" s="216" t="s">
        <v>227</v>
      </c>
      <c r="D99" s="216" t="s">
        <v>192</v>
      </c>
      <c r="E99" s="217" t="s">
        <v>1108</v>
      </c>
      <c r="F99" s="218" t="s">
        <v>1109</v>
      </c>
      <c r="G99" s="219" t="s">
        <v>1103</v>
      </c>
      <c r="H99" s="220">
        <v>2</v>
      </c>
      <c r="I99" s="221"/>
      <c r="J99" s="222">
        <f t="shared" si="0"/>
        <v>0</v>
      </c>
      <c r="K99" s="218" t="s">
        <v>19</v>
      </c>
      <c r="L99" s="223"/>
      <c r="M99" s="224" t="s">
        <v>19</v>
      </c>
      <c r="N99" s="225" t="s">
        <v>44</v>
      </c>
      <c r="O99" s="66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195</v>
      </c>
      <c r="AT99" s="191" t="s">
        <v>192</v>
      </c>
      <c r="AU99" s="191" t="s">
        <v>80</v>
      </c>
      <c r="AY99" s="19" t="s">
        <v>170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19" t="s">
        <v>80</v>
      </c>
      <c r="BK99" s="192">
        <f t="shared" si="9"/>
        <v>0</v>
      </c>
      <c r="BL99" s="19" t="s">
        <v>178</v>
      </c>
      <c r="BM99" s="191" t="s">
        <v>292</v>
      </c>
    </row>
    <row r="100" spans="1:65" s="2" customFormat="1" ht="16.5" customHeight="1">
      <c r="A100" s="36"/>
      <c r="B100" s="37"/>
      <c r="C100" s="216" t="s">
        <v>233</v>
      </c>
      <c r="D100" s="216" t="s">
        <v>192</v>
      </c>
      <c r="E100" s="217" t="s">
        <v>1110</v>
      </c>
      <c r="F100" s="218" t="s">
        <v>1111</v>
      </c>
      <c r="G100" s="219" t="s">
        <v>217</v>
      </c>
      <c r="H100" s="220">
        <v>12</v>
      </c>
      <c r="I100" s="221"/>
      <c r="J100" s="222">
        <f t="shared" si="0"/>
        <v>0</v>
      </c>
      <c r="K100" s="218" t="s">
        <v>19</v>
      </c>
      <c r="L100" s="223"/>
      <c r="M100" s="224" t="s">
        <v>19</v>
      </c>
      <c r="N100" s="225" t="s">
        <v>44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195</v>
      </c>
      <c r="AT100" s="191" t="s">
        <v>192</v>
      </c>
      <c r="AU100" s="191" t="s">
        <v>80</v>
      </c>
      <c r="AY100" s="19" t="s">
        <v>170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80</v>
      </c>
      <c r="BK100" s="192">
        <f t="shared" si="9"/>
        <v>0</v>
      </c>
      <c r="BL100" s="19" t="s">
        <v>178</v>
      </c>
      <c r="BM100" s="191" t="s">
        <v>307</v>
      </c>
    </row>
    <row r="101" spans="1:65" s="2" customFormat="1" ht="16.5" customHeight="1">
      <c r="A101" s="36"/>
      <c r="B101" s="37"/>
      <c r="C101" s="216" t="s">
        <v>243</v>
      </c>
      <c r="D101" s="216" t="s">
        <v>192</v>
      </c>
      <c r="E101" s="217" t="s">
        <v>1112</v>
      </c>
      <c r="F101" s="218" t="s">
        <v>1113</v>
      </c>
      <c r="G101" s="219" t="s">
        <v>1088</v>
      </c>
      <c r="H101" s="220">
        <v>1</v>
      </c>
      <c r="I101" s="221"/>
      <c r="J101" s="222">
        <f t="shared" si="0"/>
        <v>0</v>
      </c>
      <c r="K101" s="218" t="s">
        <v>19</v>
      </c>
      <c r="L101" s="223"/>
      <c r="M101" s="224" t="s">
        <v>19</v>
      </c>
      <c r="N101" s="225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80</v>
      </c>
      <c r="AY101" s="19" t="s">
        <v>170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178</v>
      </c>
      <c r="BM101" s="191" t="s">
        <v>318</v>
      </c>
    </row>
    <row r="102" spans="1:65" s="2" customFormat="1" ht="21.75" customHeight="1">
      <c r="A102" s="36"/>
      <c r="B102" s="37"/>
      <c r="C102" s="216" t="s">
        <v>248</v>
      </c>
      <c r="D102" s="216" t="s">
        <v>192</v>
      </c>
      <c r="E102" s="217" t="s">
        <v>1114</v>
      </c>
      <c r="F102" s="218" t="s">
        <v>1115</v>
      </c>
      <c r="G102" s="219" t="s">
        <v>217</v>
      </c>
      <c r="H102" s="220">
        <v>1</v>
      </c>
      <c r="I102" s="221"/>
      <c r="J102" s="222">
        <f t="shared" si="0"/>
        <v>0</v>
      </c>
      <c r="K102" s="218" t="s">
        <v>19</v>
      </c>
      <c r="L102" s="223"/>
      <c r="M102" s="224" t="s">
        <v>19</v>
      </c>
      <c r="N102" s="225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195</v>
      </c>
      <c r="AT102" s="191" t="s">
        <v>192</v>
      </c>
      <c r="AU102" s="191" t="s">
        <v>80</v>
      </c>
      <c r="AY102" s="19" t="s">
        <v>170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178</v>
      </c>
      <c r="BM102" s="191" t="s">
        <v>328</v>
      </c>
    </row>
    <row r="103" spans="1:65" s="2" customFormat="1" ht="16.5" customHeight="1">
      <c r="A103" s="36"/>
      <c r="B103" s="37"/>
      <c r="C103" s="180" t="s">
        <v>8</v>
      </c>
      <c r="D103" s="180" t="s">
        <v>173</v>
      </c>
      <c r="E103" s="181" t="s">
        <v>1116</v>
      </c>
      <c r="F103" s="182" t="s">
        <v>1117</v>
      </c>
      <c r="G103" s="183" t="s">
        <v>421</v>
      </c>
      <c r="H103" s="184">
        <v>1</v>
      </c>
      <c r="I103" s="185"/>
      <c r="J103" s="186">
        <f t="shared" si="0"/>
        <v>0</v>
      </c>
      <c r="K103" s="182" t="s">
        <v>19</v>
      </c>
      <c r="L103" s="41"/>
      <c r="M103" s="187" t="s">
        <v>19</v>
      </c>
      <c r="N103" s="188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80</v>
      </c>
      <c r="AY103" s="19" t="s">
        <v>170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178</v>
      </c>
      <c r="BM103" s="191" t="s">
        <v>338</v>
      </c>
    </row>
    <row r="104" spans="1:65" s="12" customFormat="1" ht="25.9" customHeight="1">
      <c r="B104" s="164"/>
      <c r="C104" s="165"/>
      <c r="D104" s="166" t="s">
        <v>72</v>
      </c>
      <c r="E104" s="167" t="s">
        <v>1118</v>
      </c>
      <c r="F104" s="167" t="s">
        <v>1119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SUM(P105:P116)</f>
        <v>0</v>
      </c>
      <c r="Q104" s="172"/>
      <c r="R104" s="173">
        <f>SUM(R105:R116)</f>
        <v>0</v>
      </c>
      <c r="S104" s="172"/>
      <c r="T104" s="174">
        <f>SUM(T105:T116)</f>
        <v>0</v>
      </c>
      <c r="AR104" s="175" t="s">
        <v>80</v>
      </c>
      <c r="AT104" s="176" t="s">
        <v>72</v>
      </c>
      <c r="AU104" s="176" t="s">
        <v>73</v>
      </c>
      <c r="AY104" s="175" t="s">
        <v>170</v>
      </c>
      <c r="BK104" s="177">
        <f>SUM(BK105:BK116)</f>
        <v>0</v>
      </c>
    </row>
    <row r="105" spans="1:65" s="2" customFormat="1" ht="16.5" customHeight="1">
      <c r="A105" s="36"/>
      <c r="B105" s="37"/>
      <c r="C105" s="180" t="s">
        <v>261</v>
      </c>
      <c r="D105" s="180" t="s">
        <v>173</v>
      </c>
      <c r="E105" s="181" t="s">
        <v>1120</v>
      </c>
      <c r="F105" s="182" t="s">
        <v>1121</v>
      </c>
      <c r="G105" s="183" t="s">
        <v>421</v>
      </c>
      <c r="H105" s="184">
        <v>1</v>
      </c>
      <c r="I105" s="185"/>
      <c r="J105" s="186">
        <f t="shared" ref="J105:J111" si="10">ROUND(I105*H105,2)</f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 t="shared" ref="P105:P111" si="11">O105*H105</f>
        <v>0</v>
      </c>
      <c r="Q105" s="189">
        <v>0</v>
      </c>
      <c r="R105" s="189">
        <f t="shared" ref="R105:R111" si="12">Q105*H105</f>
        <v>0</v>
      </c>
      <c r="S105" s="189">
        <v>0</v>
      </c>
      <c r="T105" s="190">
        <f t="shared" ref="T105:T111" si="13"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80</v>
      </c>
      <c r="AY105" s="19" t="s">
        <v>170</v>
      </c>
      <c r="BE105" s="192">
        <f t="shared" ref="BE105:BE111" si="14">IF(N105="základní",J105,0)</f>
        <v>0</v>
      </c>
      <c r="BF105" s="192">
        <f t="shared" ref="BF105:BF111" si="15">IF(N105="snížená",J105,0)</f>
        <v>0</v>
      </c>
      <c r="BG105" s="192">
        <f t="shared" ref="BG105:BG111" si="16">IF(N105="zákl. přenesená",J105,0)</f>
        <v>0</v>
      </c>
      <c r="BH105" s="192">
        <f t="shared" ref="BH105:BH111" si="17">IF(N105="sníž. přenesená",J105,0)</f>
        <v>0</v>
      </c>
      <c r="BI105" s="192">
        <f t="shared" ref="BI105:BI111" si="18">IF(N105="nulová",J105,0)</f>
        <v>0</v>
      </c>
      <c r="BJ105" s="19" t="s">
        <v>80</v>
      </c>
      <c r="BK105" s="192">
        <f t="shared" ref="BK105:BK111" si="19">ROUND(I105*H105,2)</f>
        <v>0</v>
      </c>
      <c r="BL105" s="19" t="s">
        <v>178</v>
      </c>
      <c r="BM105" s="191" t="s">
        <v>346</v>
      </c>
    </row>
    <row r="106" spans="1:65" s="2" customFormat="1" ht="16.5" customHeight="1">
      <c r="A106" s="36"/>
      <c r="B106" s="37"/>
      <c r="C106" s="180" t="s">
        <v>266</v>
      </c>
      <c r="D106" s="180" t="s">
        <v>173</v>
      </c>
      <c r="E106" s="181" t="s">
        <v>1122</v>
      </c>
      <c r="F106" s="182" t="s">
        <v>1123</v>
      </c>
      <c r="G106" s="183" t="s">
        <v>421</v>
      </c>
      <c r="H106" s="184">
        <v>1</v>
      </c>
      <c r="I106" s="185"/>
      <c r="J106" s="186">
        <f t="shared" si="10"/>
        <v>0</v>
      </c>
      <c r="K106" s="182" t="s">
        <v>19</v>
      </c>
      <c r="L106" s="41"/>
      <c r="M106" s="187" t="s">
        <v>19</v>
      </c>
      <c r="N106" s="188" t="s">
        <v>44</v>
      </c>
      <c r="O106" s="66"/>
      <c r="P106" s="189">
        <f t="shared" si="11"/>
        <v>0</v>
      </c>
      <c r="Q106" s="189">
        <v>0</v>
      </c>
      <c r="R106" s="189">
        <f t="shared" si="12"/>
        <v>0</v>
      </c>
      <c r="S106" s="189">
        <v>0</v>
      </c>
      <c r="T106" s="190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80</v>
      </c>
      <c r="AY106" s="19" t="s">
        <v>170</v>
      </c>
      <c r="BE106" s="192">
        <f t="shared" si="14"/>
        <v>0</v>
      </c>
      <c r="BF106" s="192">
        <f t="shared" si="15"/>
        <v>0</v>
      </c>
      <c r="BG106" s="192">
        <f t="shared" si="16"/>
        <v>0</v>
      </c>
      <c r="BH106" s="192">
        <f t="shared" si="17"/>
        <v>0</v>
      </c>
      <c r="BI106" s="192">
        <f t="shared" si="18"/>
        <v>0</v>
      </c>
      <c r="BJ106" s="19" t="s">
        <v>80</v>
      </c>
      <c r="BK106" s="192">
        <f t="shared" si="19"/>
        <v>0</v>
      </c>
      <c r="BL106" s="19" t="s">
        <v>178</v>
      </c>
      <c r="BM106" s="191" t="s">
        <v>354</v>
      </c>
    </row>
    <row r="107" spans="1:65" s="2" customFormat="1" ht="16.5" customHeight="1">
      <c r="A107" s="36"/>
      <c r="B107" s="37"/>
      <c r="C107" s="180" t="s">
        <v>272</v>
      </c>
      <c r="D107" s="180" t="s">
        <v>173</v>
      </c>
      <c r="E107" s="181" t="s">
        <v>1124</v>
      </c>
      <c r="F107" s="182" t="s">
        <v>1125</v>
      </c>
      <c r="G107" s="183" t="s">
        <v>421</v>
      </c>
      <c r="H107" s="184">
        <v>1</v>
      </c>
      <c r="I107" s="185"/>
      <c r="J107" s="186">
        <f t="shared" si="10"/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 t="shared" si="11"/>
        <v>0</v>
      </c>
      <c r="Q107" s="189">
        <v>0</v>
      </c>
      <c r="R107" s="189">
        <f t="shared" si="12"/>
        <v>0</v>
      </c>
      <c r="S107" s="189">
        <v>0</v>
      </c>
      <c r="T107" s="190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178</v>
      </c>
      <c r="AT107" s="191" t="s">
        <v>173</v>
      </c>
      <c r="AU107" s="191" t="s">
        <v>80</v>
      </c>
      <c r="AY107" s="19" t="s">
        <v>170</v>
      </c>
      <c r="BE107" s="192">
        <f t="shared" si="14"/>
        <v>0</v>
      </c>
      <c r="BF107" s="192">
        <f t="shared" si="15"/>
        <v>0</v>
      </c>
      <c r="BG107" s="192">
        <f t="shared" si="16"/>
        <v>0</v>
      </c>
      <c r="BH107" s="192">
        <f t="shared" si="17"/>
        <v>0</v>
      </c>
      <c r="BI107" s="192">
        <f t="shared" si="18"/>
        <v>0</v>
      </c>
      <c r="BJ107" s="19" t="s">
        <v>80</v>
      </c>
      <c r="BK107" s="192">
        <f t="shared" si="19"/>
        <v>0</v>
      </c>
      <c r="BL107" s="19" t="s">
        <v>178</v>
      </c>
      <c r="BM107" s="191" t="s">
        <v>366</v>
      </c>
    </row>
    <row r="108" spans="1:65" s="2" customFormat="1" ht="16.5" customHeight="1">
      <c r="A108" s="36"/>
      <c r="B108" s="37"/>
      <c r="C108" s="180" t="s">
        <v>277</v>
      </c>
      <c r="D108" s="180" t="s">
        <v>173</v>
      </c>
      <c r="E108" s="181" t="s">
        <v>1126</v>
      </c>
      <c r="F108" s="182" t="s">
        <v>1127</v>
      </c>
      <c r="G108" s="183" t="s">
        <v>421</v>
      </c>
      <c r="H108" s="184">
        <v>1</v>
      </c>
      <c r="I108" s="185"/>
      <c r="J108" s="186">
        <f t="shared" si="10"/>
        <v>0</v>
      </c>
      <c r="K108" s="182" t="s">
        <v>19</v>
      </c>
      <c r="L108" s="41"/>
      <c r="M108" s="187" t="s">
        <v>19</v>
      </c>
      <c r="N108" s="188" t="s">
        <v>44</v>
      </c>
      <c r="O108" s="66"/>
      <c r="P108" s="189">
        <f t="shared" si="11"/>
        <v>0</v>
      </c>
      <c r="Q108" s="189">
        <v>0</v>
      </c>
      <c r="R108" s="189">
        <f t="shared" si="12"/>
        <v>0</v>
      </c>
      <c r="S108" s="189">
        <v>0</v>
      </c>
      <c r="T108" s="190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178</v>
      </c>
      <c r="AT108" s="191" t="s">
        <v>173</v>
      </c>
      <c r="AU108" s="191" t="s">
        <v>80</v>
      </c>
      <c r="AY108" s="19" t="s">
        <v>170</v>
      </c>
      <c r="BE108" s="192">
        <f t="shared" si="14"/>
        <v>0</v>
      </c>
      <c r="BF108" s="192">
        <f t="shared" si="15"/>
        <v>0</v>
      </c>
      <c r="BG108" s="192">
        <f t="shared" si="16"/>
        <v>0</v>
      </c>
      <c r="BH108" s="192">
        <f t="shared" si="17"/>
        <v>0</v>
      </c>
      <c r="BI108" s="192">
        <f t="shared" si="18"/>
        <v>0</v>
      </c>
      <c r="BJ108" s="19" t="s">
        <v>80</v>
      </c>
      <c r="BK108" s="192">
        <f t="shared" si="19"/>
        <v>0</v>
      </c>
      <c r="BL108" s="19" t="s">
        <v>178</v>
      </c>
      <c r="BM108" s="191" t="s">
        <v>378</v>
      </c>
    </row>
    <row r="109" spans="1:65" s="2" customFormat="1" ht="16.5" customHeight="1">
      <c r="A109" s="36"/>
      <c r="B109" s="37"/>
      <c r="C109" s="180" t="s">
        <v>281</v>
      </c>
      <c r="D109" s="180" t="s">
        <v>173</v>
      </c>
      <c r="E109" s="181" t="s">
        <v>1128</v>
      </c>
      <c r="F109" s="182" t="s">
        <v>1129</v>
      </c>
      <c r="G109" s="183" t="s">
        <v>421</v>
      </c>
      <c r="H109" s="184">
        <v>1</v>
      </c>
      <c r="I109" s="185"/>
      <c r="J109" s="186">
        <f t="shared" si="10"/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 t="shared" si="11"/>
        <v>0</v>
      </c>
      <c r="Q109" s="189">
        <v>0</v>
      </c>
      <c r="R109" s="189">
        <f t="shared" si="12"/>
        <v>0</v>
      </c>
      <c r="S109" s="189">
        <v>0</v>
      </c>
      <c r="T109" s="190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80</v>
      </c>
      <c r="AY109" s="19" t="s">
        <v>170</v>
      </c>
      <c r="BE109" s="192">
        <f t="shared" si="14"/>
        <v>0</v>
      </c>
      <c r="BF109" s="192">
        <f t="shared" si="15"/>
        <v>0</v>
      </c>
      <c r="BG109" s="192">
        <f t="shared" si="16"/>
        <v>0</v>
      </c>
      <c r="BH109" s="192">
        <f t="shared" si="17"/>
        <v>0</v>
      </c>
      <c r="BI109" s="192">
        <f t="shared" si="18"/>
        <v>0</v>
      </c>
      <c r="BJ109" s="19" t="s">
        <v>80</v>
      </c>
      <c r="BK109" s="192">
        <f t="shared" si="19"/>
        <v>0</v>
      </c>
      <c r="BL109" s="19" t="s">
        <v>178</v>
      </c>
      <c r="BM109" s="191" t="s">
        <v>390</v>
      </c>
    </row>
    <row r="110" spans="1:65" s="2" customFormat="1" ht="16.5" customHeight="1">
      <c r="A110" s="36"/>
      <c r="B110" s="37"/>
      <c r="C110" s="180" t="s">
        <v>7</v>
      </c>
      <c r="D110" s="180" t="s">
        <v>173</v>
      </c>
      <c r="E110" s="181" t="s">
        <v>1130</v>
      </c>
      <c r="F110" s="182" t="s">
        <v>1131</v>
      </c>
      <c r="G110" s="183" t="s">
        <v>421</v>
      </c>
      <c r="H110" s="184">
        <v>1</v>
      </c>
      <c r="I110" s="185"/>
      <c r="J110" s="186">
        <f t="shared" si="10"/>
        <v>0</v>
      </c>
      <c r="K110" s="182" t="s">
        <v>19</v>
      </c>
      <c r="L110" s="41"/>
      <c r="M110" s="187" t="s">
        <v>19</v>
      </c>
      <c r="N110" s="188" t="s">
        <v>44</v>
      </c>
      <c r="O110" s="66"/>
      <c r="P110" s="189">
        <f t="shared" si="11"/>
        <v>0</v>
      </c>
      <c r="Q110" s="189">
        <v>0</v>
      </c>
      <c r="R110" s="189">
        <f t="shared" si="12"/>
        <v>0</v>
      </c>
      <c r="S110" s="189">
        <v>0</v>
      </c>
      <c r="T110" s="190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80</v>
      </c>
      <c r="AY110" s="19" t="s">
        <v>170</v>
      </c>
      <c r="BE110" s="192">
        <f t="shared" si="14"/>
        <v>0</v>
      </c>
      <c r="BF110" s="192">
        <f t="shared" si="15"/>
        <v>0</v>
      </c>
      <c r="BG110" s="192">
        <f t="shared" si="16"/>
        <v>0</v>
      </c>
      <c r="BH110" s="192">
        <f t="shared" si="17"/>
        <v>0</v>
      </c>
      <c r="BI110" s="192">
        <f t="shared" si="18"/>
        <v>0</v>
      </c>
      <c r="BJ110" s="19" t="s">
        <v>80</v>
      </c>
      <c r="BK110" s="192">
        <f t="shared" si="19"/>
        <v>0</v>
      </c>
      <c r="BL110" s="19" t="s">
        <v>178</v>
      </c>
      <c r="BM110" s="191" t="s">
        <v>400</v>
      </c>
    </row>
    <row r="111" spans="1:65" s="2" customFormat="1" ht="16.5" customHeight="1">
      <c r="A111" s="36"/>
      <c r="B111" s="37"/>
      <c r="C111" s="180" t="s">
        <v>292</v>
      </c>
      <c r="D111" s="180" t="s">
        <v>173</v>
      </c>
      <c r="E111" s="181" t="s">
        <v>1132</v>
      </c>
      <c r="F111" s="182" t="s">
        <v>1133</v>
      </c>
      <c r="G111" s="183" t="s">
        <v>421</v>
      </c>
      <c r="H111" s="184">
        <v>1</v>
      </c>
      <c r="I111" s="185"/>
      <c r="J111" s="186">
        <f t="shared" si="10"/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 t="shared" si="11"/>
        <v>0</v>
      </c>
      <c r="Q111" s="189">
        <v>0</v>
      </c>
      <c r="R111" s="189">
        <f t="shared" si="12"/>
        <v>0</v>
      </c>
      <c r="S111" s="189">
        <v>0</v>
      </c>
      <c r="T111" s="190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80</v>
      </c>
      <c r="AY111" s="19" t="s">
        <v>170</v>
      </c>
      <c r="BE111" s="192">
        <f t="shared" si="14"/>
        <v>0</v>
      </c>
      <c r="BF111" s="192">
        <f t="shared" si="15"/>
        <v>0</v>
      </c>
      <c r="BG111" s="192">
        <f t="shared" si="16"/>
        <v>0</v>
      </c>
      <c r="BH111" s="192">
        <f t="shared" si="17"/>
        <v>0</v>
      </c>
      <c r="BI111" s="192">
        <f t="shared" si="18"/>
        <v>0</v>
      </c>
      <c r="BJ111" s="19" t="s">
        <v>80</v>
      </c>
      <c r="BK111" s="192">
        <f t="shared" si="19"/>
        <v>0</v>
      </c>
      <c r="BL111" s="19" t="s">
        <v>178</v>
      </c>
      <c r="BM111" s="191" t="s">
        <v>413</v>
      </c>
    </row>
    <row r="112" spans="1:65" s="2" customFormat="1" ht="19.5">
      <c r="A112" s="36"/>
      <c r="B112" s="37"/>
      <c r="C112" s="38"/>
      <c r="D112" s="195" t="s">
        <v>363</v>
      </c>
      <c r="E112" s="38"/>
      <c r="F112" s="236" t="s">
        <v>1134</v>
      </c>
      <c r="G112" s="38"/>
      <c r="H112" s="38"/>
      <c r="I112" s="237"/>
      <c r="J112" s="38"/>
      <c r="K112" s="38"/>
      <c r="L112" s="41"/>
      <c r="M112" s="238"/>
      <c r="N112" s="23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363</v>
      </c>
      <c r="AU112" s="19" t="s">
        <v>80</v>
      </c>
    </row>
    <row r="113" spans="1:65" s="2" customFormat="1" ht="16.5" customHeight="1">
      <c r="A113" s="36"/>
      <c r="B113" s="37"/>
      <c r="C113" s="180" t="s">
        <v>303</v>
      </c>
      <c r="D113" s="180" t="s">
        <v>173</v>
      </c>
      <c r="E113" s="181" t="s">
        <v>1135</v>
      </c>
      <c r="F113" s="182" t="s">
        <v>1136</v>
      </c>
      <c r="G113" s="183" t="s">
        <v>421</v>
      </c>
      <c r="H113" s="184">
        <v>1</v>
      </c>
      <c r="I113" s="185"/>
      <c r="J113" s="186">
        <f>ROUND(I113*H113,2)</f>
        <v>0</v>
      </c>
      <c r="K113" s="182" t="s">
        <v>19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80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423</v>
      </c>
    </row>
    <row r="114" spans="1:65" s="2" customFormat="1" ht="16.5" customHeight="1">
      <c r="A114" s="36"/>
      <c r="B114" s="37"/>
      <c r="C114" s="180" t="s">
        <v>307</v>
      </c>
      <c r="D114" s="180" t="s">
        <v>173</v>
      </c>
      <c r="E114" s="181" t="s">
        <v>1137</v>
      </c>
      <c r="F114" s="182" t="s">
        <v>1138</v>
      </c>
      <c r="G114" s="183" t="s">
        <v>421</v>
      </c>
      <c r="H114" s="184">
        <v>1</v>
      </c>
      <c r="I114" s="185"/>
      <c r="J114" s="186">
        <f>ROUND(I114*H114,2)</f>
        <v>0</v>
      </c>
      <c r="K114" s="182" t="s">
        <v>19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80</v>
      </c>
      <c r="AY114" s="19" t="s">
        <v>170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178</v>
      </c>
      <c r="BM114" s="191" t="s">
        <v>433</v>
      </c>
    </row>
    <row r="115" spans="1:65" s="2" customFormat="1" ht="16.5" customHeight="1">
      <c r="A115" s="36"/>
      <c r="B115" s="37"/>
      <c r="C115" s="180" t="s">
        <v>313</v>
      </c>
      <c r="D115" s="180" t="s">
        <v>173</v>
      </c>
      <c r="E115" s="181" t="s">
        <v>1139</v>
      </c>
      <c r="F115" s="182" t="s">
        <v>1140</v>
      </c>
      <c r="G115" s="183" t="s">
        <v>421</v>
      </c>
      <c r="H115" s="184">
        <v>1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80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178</v>
      </c>
      <c r="BM115" s="191" t="s">
        <v>443</v>
      </c>
    </row>
    <row r="116" spans="1:65" s="2" customFormat="1" ht="16.5" customHeight="1">
      <c r="A116" s="36"/>
      <c r="B116" s="37"/>
      <c r="C116" s="180" t="s">
        <v>318</v>
      </c>
      <c r="D116" s="180" t="s">
        <v>173</v>
      </c>
      <c r="E116" s="181" t="s">
        <v>1141</v>
      </c>
      <c r="F116" s="182" t="s">
        <v>1142</v>
      </c>
      <c r="G116" s="183" t="s">
        <v>421</v>
      </c>
      <c r="H116" s="184">
        <v>1</v>
      </c>
      <c r="I116" s="185"/>
      <c r="J116" s="186">
        <f>ROUND(I116*H116,2)</f>
        <v>0</v>
      </c>
      <c r="K116" s="182" t="s">
        <v>19</v>
      </c>
      <c r="L116" s="41"/>
      <c r="M116" s="240" t="s">
        <v>19</v>
      </c>
      <c r="N116" s="241" t="s">
        <v>44</v>
      </c>
      <c r="O116" s="242"/>
      <c r="P116" s="243">
        <f>O116*H116</f>
        <v>0</v>
      </c>
      <c r="Q116" s="243">
        <v>0</v>
      </c>
      <c r="R116" s="243">
        <f>Q116*H116</f>
        <v>0</v>
      </c>
      <c r="S116" s="243">
        <v>0</v>
      </c>
      <c r="T116" s="24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80</v>
      </c>
      <c r="AY116" s="19" t="s">
        <v>170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178</v>
      </c>
      <c r="BM116" s="191" t="s">
        <v>452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algorithmName="SHA-512" hashValue="BfruouAXWtwQpaRSKbwhtcHrZzPtMRT5O9tfsleCw1UN8iXDovXYxHSr+EYMSC5RVZypeU9ckLLasAIGTNDO0Q==" saltValue="sbRTB3LSsUTvmH15G35peDawc1TcPnW4kEixEbrk23hgv510ChpYYendTUTHjbwFFPWHciW4bYzypoMC21hrqw==" spinCount="100000" sheet="1" objects="1" scenarios="1" formatColumns="0" formatRows="0" autoFilter="0"/>
  <autoFilter ref="C86:K116" xr:uid="{00000000-0009-0000-0000-000002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88" t="s">
        <v>129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1143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ROUND((SUM(BE95:BE146)),  2)</f>
        <v>0</v>
      </c>
      <c r="G35" s="36"/>
      <c r="H35" s="36"/>
      <c r="I35" s="126">
        <v>0.21</v>
      </c>
      <c r="J35" s="125">
        <f>ROUND(((SUM(BE95:BE146))*I35),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ROUND((SUM(BF95:BF146)),  2)</f>
        <v>0</v>
      </c>
      <c r="G36" s="36"/>
      <c r="H36" s="36"/>
      <c r="I36" s="126">
        <v>0.15</v>
      </c>
      <c r="J36" s="125">
        <f>ROUND(((SUM(BF95:BF146))*I36),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ROUND((SUM(BG95:BG146)),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ROUND((SUM(BH95:BH146)),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ROUND((SUM(BI95:BI146)),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5" t="str">
        <f>E7</f>
        <v>ZŠ J. A. Komenského - půdní vestavba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129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SO 01.4.5. - ZTI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1144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1145</v>
      </c>
      <c r="E65" s="150"/>
      <c r="F65" s="150"/>
      <c r="G65" s="150"/>
      <c r="H65" s="150"/>
      <c r="I65" s="150"/>
      <c r="J65" s="151">
        <f>J97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1146</v>
      </c>
      <c r="E66" s="150"/>
      <c r="F66" s="150"/>
      <c r="G66" s="150"/>
      <c r="H66" s="150"/>
      <c r="I66" s="150"/>
      <c r="J66" s="151">
        <f>J103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1147</v>
      </c>
      <c r="E67" s="150"/>
      <c r="F67" s="150"/>
      <c r="G67" s="150"/>
      <c r="H67" s="150"/>
      <c r="I67" s="150"/>
      <c r="J67" s="151">
        <f>J106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1148</v>
      </c>
      <c r="E68" s="150"/>
      <c r="F68" s="150"/>
      <c r="G68" s="150"/>
      <c r="H68" s="150"/>
      <c r="I68" s="150"/>
      <c r="J68" s="151">
        <f>J113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1149</v>
      </c>
      <c r="E69" s="150"/>
      <c r="F69" s="150"/>
      <c r="G69" s="150"/>
      <c r="H69" s="150"/>
      <c r="I69" s="150"/>
      <c r="J69" s="151">
        <f>J117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1150</v>
      </c>
      <c r="E70" s="150"/>
      <c r="F70" s="150"/>
      <c r="G70" s="150"/>
      <c r="H70" s="150"/>
      <c r="I70" s="150"/>
      <c r="J70" s="151">
        <f>J130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1151</v>
      </c>
      <c r="E71" s="150"/>
      <c r="F71" s="150"/>
      <c r="G71" s="150"/>
      <c r="H71" s="150"/>
      <c r="I71" s="150"/>
      <c r="J71" s="151">
        <f>J137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1152</v>
      </c>
      <c r="E72" s="150"/>
      <c r="F72" s="150"/>
      <c r="G72" s="150"/>
      <c r="H72" s="150"/>
      <c r="I72" s="150"/>
      <c r="J72" s="151">
        <f>J141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1153</v>
      </c>
      <c r="E73" s="150"/>
      <c r="F73" s="150"/>
      <c r="G73" s="150"/>
      <c r="H73" s="150"/>
      <c r="I73" s="150"/>
      <c r="J73" s="151">
        <f>J143</f>
        <v>0</v>
      </c>
      <c r="K73" s="99"/>
      <c r="L73" s="152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155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395" t="str">
        <f>E7</f>
        <v>ZŠ J. A. Komenského - půdní vestavba</v>
      </c>
      <c r="F83" s="396"/>
      <c r="G83" s="396"/>
      <c r="H83" s="396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128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395" t="s">
        <v>129</v>
      </c>
      <c r="F85" s="397"/>
      <c r="G85" s="397"/>
      <c r="H85" s="397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1080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49" t="str">
        <f>E11</f>
        <v>SO 01.4.5. - ZTI</v>
      </c>
      <c r="F87" s="397"/>
      <c r="G87" s="397"/>
      <c r="H87" s="397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U Dělnického cvičiště 1100/1, 169 00 Praha 6</v>
      </c>
      <c r="G89" s="38"/>
      <c r="H89" s="38"/>
      <c r="I89" s="31" t="s">
        <v>23</v>
      </c>
      <c r="J89" s="61" t="str">
        <f>IF(J14="","",J14)</f>
        <v>20. 12. 2020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40.15" customHeight="1">
      <c r="A91" s="36"/>
      <c r="B91" s="37"/>
      <c r="C91" s="31" t="s">
        <v>25</v>
      </c>
      <c r="D91" s="38"/>
      <c r="E91" s="38"/>
      <c r="F91" s="29" t="str">
        <f>E17</f>
        <v>MČ.Praha 6, Odbor Školství</v>
      </c>
      <c r="G91" s="38"/>
      <c r="H91" s="38"/>
      <c r="I91" s="31" t="s">
        <v>31</v>
      </c>
      <c r="J91" s="34" t="str">
        <f>E23</f>
        <v>D-PLUS PROJEKTOVÁ A INŽENÝRSKÁ a.s.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IF(E20="","",E20)</f>
        <v>Vyplň údaj</v>
      </c>
      <c r="G92" s="38"/>
      <c r="H92" s="38"/>
      <c r="I92" s="31" t="s">
        <v>35</v>
      </c>
      <c r="J92" s="34" t="str">
        <f>E26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156</v>
      </c>
      <c r="D94" s="156" t="s">
        <v>58</v>
      </c>
      <c r="E94" s="156" t="s">
        <v>54</v>
      </c>
      <c r="F94" s="156" t="s">
        <v>55</v>
      </c>
      <c r="G94" s="156" t="s">
        <v>157</v>
      </c>
      <c r="H94" s="156" t="s">
        <v>158</v>
      </c>
      <c r="I94" s="156" t="s">
        <v>159</v>
      </c>
      <c r="J94" s="156" t="s">
        <v>132</v>
      </c>
      <c r="K94" s="157" t="s">
        <v>160</v>
      </c>
      <c r="L94" s="158"/>
      <c r="M94" s="70" t="s">
        <v>19</v>
      </c>
      <c r="N94" s="71" t="s">
        <v>43</v>
      </c>
      <c r="O94" s="71" t="s">
        <v>161</v>
      </c>
      <c r="P94" s="71" t="s">
        <v>162</v>
      </c>
      <c r="Q94" s="71" t="s">
        <v>163</v>
      </c>
      <c r="R94" s="71" t="s">
        <v>164</v>
      </c>
      <c r="S94" s="71" t="s">
        <v>165</v>
      </c>
      <c r="T94" s="72" t="s">
        <v>166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167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</f>
        <v>0</v>
      </c>
      <c r="Q95" s="74"/>
      <c r="R95" s="161">
        <f>R96</f>
        <v>0</v>
      </c>
      <c r="S95" s="74"/>
      <c r="T95" s="162">
        <f>T96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133</v>
      </c>
      <c r="BK95" s="163">
        <f>BK96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1154</v>
      </c>
      <c r="F96" s="167" t="s">
        <v>1155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P97+P103+P106+P113+P117+P130+P137+P141+P143</f>
        <v>0</v>
      </c>
      <c r="Q96" s="172"/>
      <c r="R96" s="173">
        <f>R97+R103+R106+R113+R117+R130+R137+R141+R143</f>
        <v>0</v>
      </c>
      <c r="S96" s="172"/>
      <c r="T96" s="174">
        <f>T97+T103+T106+T113+T117+T130+T137+T141+T143</f>
        <v>0</v>
      </c>
      <c r="AR96" s="175" t="s">
        <v>80</v>
      </c>
      <c r="AT96" s="176" t="s">
        <v>72</v>
      </c>
      <c r="AU96" s="176" t="s">
        <v>73</v>
      </c>
      <c r="AY96" s="175" t="s">
        <v>170</v>
      </c>
      <c r="BK96" s="177">
        <f>BK97+BK103+BK106+BK113+BK117+BK130+BK137+BK141+BK143</f>
        <v>0</v>
      </c>
    </row>
    <row r="97" spans="1:65" s="12" customFormat="1" ht="22.9" customHeight="1">
      <c r="B97" s="164"/>
      <c r="C97" s="165"/>
      <c r="D97" s="166" t="s">
        <v>72</v>
      </c>
      <c r="E97" s="178" t="s">
        <v>1156</v>
      </c>
      <c r="F97" s="178" t="s">
        <v>1157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SUM(P98:P102)</f>
        <v>0</v>
      </c>
      <c r="Q97" s="172"/>
      <c r="R97" s="173">
        <f>SUM(R98:R102)</f>
        <v>0</v>
      </c>
      <c r="S97" s="172"/>
      <c r="T97" s="174">
        <f>SUM(T98:T102)</f>
        <v>0</v>
      </c>
      <c r="AR97" s="175" t="s">
        <v>80</v>
      </c>
      <c r="AT97" s="176" t="s">
        <v>72</v>
      </c>
      <c r="AU97" s="176" t="s">
        <v>80</v>
      </c>
      <c r="AY97" s="175" t="s">
        <v>170</v>
      </c>
      <c r="BK97" s="177">
        <f>SUM(BK98:BK102)</f>
        <v>0</v>
      </c>
    </row>
    <row r="98" spans="1:65" s="2" customFormat="1" ht="16.5" customHeight="1">
      <c r="A98" s="36"/>
      <c r="B98" s="37"/>
      <c r="C98" s="180" t="s">
        <v>80</v>
      </c>
      <c r="D98" s="180" t="s">
        <v>173</v>
      </c>
      <c r="E98" s="181" t="s">
        <v>1158</v>
      </c>
      <c r="F98" s="182" t="s">
        <v>1159</v>
      </c>
      <c r="G98" s="183" t="s">
        <v>310</v>
      </c>
      <c r="H98" s="184">
        <v>5</v>
      </c>
      <c r="I98" s="185"/>
      <c r="J98" s="186">
        <f>ROUND(I98*H98,2)</f>
        <v>0</v>
      </c>
      <c r="K98" s="182" t="s">
        <v>19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261</v>
      </c>
      <c r="AT98" s="191" t="s">
        <v>173</v>
      </c>
      <c r="AU98" s="191" t="s">
        <v>82</v>
      </c>
      <c r="AY98" s="19" t="s">
        <v>170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261</v>
      </c>
      <c r="BM98" s="191" t="s">
        <v>82</v>
      </c>
    </row>
    <row r="99" spans="1:65" s="2" customFormat="1" ht="16.5" customHeight="1">
      <c r="A99" s="36"/>
      <c r="B99" s="37"/>
      <c r="C99" s="180" t="s">
        <v>82</v>
      </c>
      <c r="D99" s="180" t="s">
        <v>173</v>
      </c>
      <c r="E99" s="181" t="s">
        <v>1160</v>
      </c>
      <c r="F99" s="182" t="s">
        <v>1161</v>
      </c>
      <c r="G99" s="183" t="s">
        <v>310</v>
      </c>
      <c r="H99" s="184">
        <v>15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261</v>
      </c>
      <c r="AT99" s="191" t="s">
        <v>173</v>
      </c>
      <c r="AU99" s="191" t="s">
        <v>82</v>
      </c>
      <c r="AY99" s="19" t="s">
        <v>170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261</v>
      </c>
      <c r="BM99" s="191" t="s">
        <v>178</v>
      </c>
    </row>
    <row r="100" spans="1:65" s="2" customFormat="1" ht="16.5" customHeight="1">
      <c r="A100" s="36"/>
      <c r="B100" s="37"/>
      <c r="C100" s="180" t="s">
        <v>171</v>
      </c>
      <c r="D100" s="180" t="s">
        <v>173</v>
      </c>
      <c r="E100" s="181" t="s">
        <v>1162</v>
      </c>
      <c r="F100" s="182" t="s">
        <v>1163</v>
      </c>
      <c r="G100" s="183" t="s">
        <v>310</v>
      </c>
      <c r="H100" s="184">
        <v>0.5</v>
      </c>
      <c r="I100" s="185"/>
      <c r="J100" s="186">
        <f>ROUND(I100*H100,2)</f>
        <v>0</v>
      </c>
      <c r="K100" s="182" t="s">
        <v>19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261</v>
      </c>
      <c r="AT100" s="191" t="s">
        <v>173</v>
      </c>
      <c r="AU100" s="191" t="s">
        <v>82</v>
      </c>
      <c r="AY100" s="19" t="s">
        <v>170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261</v>
      </c>
      <c r="BM100" s="191" t="s">
        <v>203</v>
      </c>
    </row>
    <row r="101" spans="1:65" s="2" customFormat="1" ht="16.5" customHeight="1">
      <c r="A101" s="36"/>
      <c r="B101" s="37"/>
      <c r="C101" s="180" t="s">
        <v>178</v>
      </c>
      <c r="D101" s="180" t="s">
        <v>173</v>
      </c>
      <c r="E101" s="181" t="s">
        <v>1164</v>
      </c>
      <c r="F101" s="182" t="s">
        <v>1165</v>
      </c>
      <c r="G101" s="183" t="s">
        <v>1088</v>
      </c>
      <c r="H101" s="184">
        <v>1</v>
      </c>
      <c r="I101" s="185"/>
      <c r="J101" s="186">
        <f>ROUND(I101*H101,2)</f>
        <v>0</v>
      </c>
      <c r="K101" s="182" t="s">
        <v>19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261</v>
      </c>
      <c r="AT101" s="191" t="s">
        <v>173</v>
      </c>
      <c r="AU101" s="191" t="s">
        <v>82</v>
      </c>
      <c r="AY101" s="19" t="s">
        <v>170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261</v>
      </c>
      <c r="BM101" s="191" t="s">
        <v>195</v>
      </c>
    </row>
    <row r="102" spans="1:65" s="2" customFormat="1" ht="16.5" customHeight="1">
      <c r="A102" s="36"/>
      <c r="B102" s="37"/>
      <c r="C102" s="180" t="s">
        <v>199</v>
      </c>
      <c r="D102" s="180" t="s">
        <v>173</v>
      </c>
      <c r="E102" s="181" t="s">
        <v>1166</v>
      </c>
      <c r="F102" s="182" t="s">
        <v>1167</v>
      </c>
      <c r="G102" s="183" t="s">
        <v>1088</v>
      </c>
      <c r="H102" s="184">
        <v>2</v>
      </c>
      <c r="I102" s="185"/>
      <c r="J102" s="186">
        <f>ROUND(I102*H102,2)</f>
        <v>0</v>
      </c>
      <c r="K102" s="182" t="s">
        <v>19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261</v>
      </c>
      <c r="AT102" s="191" t="s">
        <v>173</v>
      </c>
      <c r="AU102" s="191" t="s">
        <v>82</v>
      </c>
      <c r="AY102" s="19" t="s">
        <v>170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261</v>
      </c>
      <c r="BM102" s="191" t="s">
        <v>233</v>
      </c>
    </row>
    <row r="103" spans="1:65" s="12" customFormat="1" ht="22.9" customHeight="1">
      <c r="B103" s="164"/>
      <c r="C103" s="165"/>
      <c r="D103" s="166" t="s">
        <v>72</v>
      </c>
      <c r="E103" s="178" t="s">
        <v>1168</v>
      </c>
      <c r="F103" s="178" t="s">
        <v>1169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SUM(P104:P105)</f>
        <v>0</v>
      </c>
      <c r="Q103" s="172"/>
      <c r="R103" s="173">
        <f>SUM(R104:R105)</f>
        <v>0</v>
      </c>
      <c r="S103" s="172"/>
      <c r="T103" s="174">
        <f>SUM(T104:T105)</f>
        <v>0</v>
      </c>
      <c r="AR103" s="175" t="s">
        <v>80</v>
      </c>
      <c r="AT103" s="176" t="s">
        <v>72</v>
      </c>
      <c r="AU103" s="176" t="s">
        <v>80</v>
      </c>
      <c r="AY103" s="175" t="s">
        <v>170</v>
      </c>
      <c r="BK103" s="177">
        <f>SUM(BK104:BK105)</f>
        <v>0</v>
      </c>
    </row>
    <row r="104" spans="1:65" s="2" customFormat="1" ht="16.5" customHeight="1">
      <c r="A104" s="36"/>
      <c r="B104" s="37"/>
      <c r="C104" s="180" t="s">
        <v>203</v>
      </c>
      <c r="D104" s="180" t="s">
        <v>173</v>
      </c>
      <c r="E104" s="181" t="s">
        <v>1170</v>
      </c>
      <c r="F104" s="182" t="s">
        <v>1171</v>
      </c>
      <c r="G104" s="183" t="s">
        <v>310</v>
      </c>
      <c r="H104" s="184">
        <v>10</v>
      </c>
      <c r="I104" s="185"/>
      <c r="J104" s="186">
        <f>ROUND(I104*H104,2)</f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261</v>
      </c>
      <c r="AT104" s="191" t="s">
        <v>173</v>
      </c>
      <c r="AU104" s="191" t="s">
        <v>82</v>
      </c>
      <c r="AY104" s="19" t="s">
        <v>170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261</v>
      </c>
      <c r="BM104" s="191" t="s">
        <v>248</v>
      </c>
    </row>
    <row r="105" spans="1:65" s="2" customFormat="1" ht="16.5" customHeight="1">
      <c r="A105" s="36"/>
      <c r="B105" s="37"/>
      <c r="C105" s="180" t="s">
        <v>207</v>
      </c>
      <c r="D105" s="180" t="s">
        <v>173</v>
      </c>
      <c r="E105" s="181" t="s">
        <v>1172</v>
      </c>
      <c r="F105" s="182" t="s">
        <v>1173</v>
      </c>
      <c r="G105" s="183" t="s">
        <v>310</v>
      </c>
      <c r="H105" s="184">
        <v>10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261</v>
      </c>
      <c r="AT105" s="191" t="s">
        <v>173</v>
      </c>
      <c r="AU105" s="191" t="s">
        <v>82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261</v>
      </c>
      <c r="BM105" s="191" t="s">
        <v>261</v>
      </c>
    </row>
    <row r="106" spans="1:65" s="12" customFormat="1" ht="22.9" customHeight="1">
      <c r="B106" s="164"/>
      <c r="C106" s="165"/>
      <c r="D106" s="166" t="s">
        <v>72</v>
      </c>
      <c r="E106" s="178" t="s">
        <v>1174</v>
      </c>
      <c r="F106" s="178" t="s">
        <v>1175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SUM(P107:P112)</f>
        <v>0</v>
      </c>
      <c r="Q106" s="172"/>
      <c r="R106" s="173">
        <f>SUM(R107:R112)</f>
        <v>0</v>
      </c>
      <c r="S106" s="172"/>
      <c r="T106" s="174">
        <f>SUM(T107:T112)</f>
        <v>0</v>
      </c>
      <c r="AR106" s="175" t="s">
        <v>80</v>
      </c>
      <c r="AT106" s="176" t="s">
        <v>72</v>
      </c>
      <c r="AU106" s="176" t="s">
        <v>80</v>
      </c>
      <c r="AY106" s="175" t="s">
        <v>170</v>
      </c>
      <c r="BK106" s="177">
        <f>SUM(BK107:BK112)</f>
        <v>0</v>
      </c>
    </row>
    <row r="107" spans="1:65" s="2" customFormat="1" ht="16.5" customHeight="1">
      <c r="A107" s="36"/>
      <c r="B107" s="37"/>
      <c r="C107" s="180" t="s">
        <v>195</v>
      </c>
      <c r="D107" s="180" t="s">
        <v>173</v>
      </c>
      <c r="E107" s="181" t="s">
        <v>1176</v>
      </c>
      <c r="F107" s="182" t="s">
        <v>1177</v>
      </c>
      <c r="G107" s="183" t="s">
        <v>310</v>
      </c>
      <c r="H107" s="184">
        <v>4</v>
      </c>
      <c r="I107" s="185"/>
      <c r="J107" s="186">
        <f t="shared" ref="J107:J112" si="0">ROUND(I107*H107,2)</f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 t="shared" ref="P107:P112" si="1">O107*H107</f>
        <v>0</v>
      </c>
      <c r="Q107" s="189">
        <v>0</v>
      </c>
      <c r="R107" s="189">
        <f t="shared" ref="R107:R112" si="2">Q107*H107</f>
        <v>0</v>
      </c>
      <c r="S107" s="189">
        <v>0</v>
      </c>
      <c r="T107" s="190">
        <f t="shared" ref="T107:T112" si="3"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261</v>
      </c>
      <c r="AT107" s="191" t="s">
        <v>173</v>
      </c>
      <c r="AU107" s="191" t="s">
        <v>82</v>
      </c>
      <c r="AY107" s="19" t="s">
        <v>170</v>
      </c>
      <c r="BE107" s="192">
        <f t="shared" ref="BE107:BE112" si="4">IF(N107="základní",J107,0)</f>
        <v>0</v>
      </c>
      <c r="BF107" s="192">
        <f t="shared" ref="BF107:BF112" si="5">IF(N107="snížená",J107,0)</f>
        <v>0</v>
      </c>
      <c r="BG107" s="192">
        <f t="shared" ref="BG107:BG112" si="6">IF(N107="zákl. přenesená",J107,0)</f>
        <v>0</v>
      </c>
      <c r="BH107" s="192">
        <f t="shared" ref="BH107:BH112" si="7">IF(N107="sníž. přenesená",J107,0)</f>
        <v>0</v>
      </c>
      <c r="BI107" s="192">
        <f t="shared" ref="BI107:BI112" si="8">IF(N107="nulová",J107,0)</f>
        <v>0</v>
      </c>
      <c r="BJ107" s="19" t="s">
        <v>80</v>
      </c>
      <c r="BK107" s="192">
        <f t="shared" ref="BK107:BK112" si="9">ROUND(I107*H107,2)</f>
        <v>0</v>
      </c>
      <c r="BL107" s="19" t="s">
        <v>261</v>
      </c>
      <c r="BM107" s="191" t="s">
        <v>272</v>
      </c>
    </row>
    <row r="108" spans="1:65" s="2" customFormat="1" ht="16.5" customHeight="1">
      <c r="A108" s="36"/>
      <c r="B108" s="37"/>
      <c r="C108" s="180" t="s">
        <v>214</v>
      </c>
      <c r="D108" s="180" t="s">
        <v>173</v>
      </c>
      <c r="E108" s="181" t="s">
        <v>1178</v>
      </c>
      <c r="F108" s="182" t="s">
        <v>1179</v>
      </c>
      <c r="G108" s="183" t="s">
        <v>310</v>
      </c>
      <c r="H108" s="184">
        <v>2.5</v>
      </c>
      <c r="I108" s="185"/>
      <c r="J108" s="186">
        <f t="shared" si="0"/>
        <v>0</v>
      </c>
      <c r="K108" s="182" t="s">
        <v>19</v>
      </c>
      <c r="L108" s="41"/>
      <c r="M108" s="187" t="s">
        <v>19</v>
      </c>
      <c r="N108" s="188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261</v>
      </c>
      <c r="AT108" s="191" t="s">
        <v>173</v>
      </c>
      <c r="AU108" s="191" t="s">
        <v>82</v>
      </c>
      <c r="AY108" s="19" t="s">
        <v>170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261</v>
      </c>
      <c r="BM108" s="191" t="s">
        <v>281</v>
      </c>
    </row>
    <row r="109" spans="1:65" s="2" customFormat="1" ht="16.5" customHeight="1">
      <c r="A109" s="36"/>
      <c r="B109" s="37"/>
      <c r="C109" s="180" t="s">
        <v>221</v>
      </c>
      <c r="D109" s="180" t="s">
        <v>173</v>
      </c>
      <c r="E109" s="181" t="s">
        <v>1180</v>
      </c>
      <c r="F109" s="182" t="s">
        <v>1181</v>
      </c>
      <c r="G109" s="183" t="s">
        <v>1088</v>
      </c>
      <c r="H109" s="184">
        <v>15</v>
      </c>
      <c r="I109" s="185"/>
      <c r="J109" s="186">
        <f t="shared" si="0"/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261</v>
      </c>
      <c r="AT109" s="191" t="s">
        <v>173</v>
      </c>
      <c r="AU109" s="191" t="s">
        <v>82</v>
      </c>
      <c r="AY109" s="19" t="s">
        <v>170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261</v>
      </c>
      <c r="BM109" s="191" t="s">
        <v>292</v>
      </c>
    </row>
    <row r="110" spans="1:65" s="2" customFormat="1" ht="16.5" customHeight="1">
      <c r="A110" s="36"/>
      <c r="B110" s="37"/>
      <c r="C110" s="180" t="s">
        <v>227</v>
      </c>
      <c r="D110" s="180" t="s">
        <v>173</v>
      </c>
      <c r="E110" s="181" t="s">
        <v>1182</v>
      </c>
      <c r="F110" s="182" t="s">
        <v>1183</v>
      </c>
      <c r="G110" s="183" t="s">
        <v>310</v>
      </c>
      <c r="H110" s="184">
        <v>20</v>
      </c>
      <c r="I110" s="185"/>
      <c r="J110" s="186">
        <f t="shared" si="0"/>
        <v>0</v>
      </c>
      <c r="K110" s="182" t="s">
        <v>19</v>
      </c>
      <c r="L110" s="41"/>
      <c r="M110" s="187" t="s">
        <v>19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261</v>
      </c>
      <c r="AT110" s="191" t="s">
        <v>173</v>
      </c>
      <c r="AU110" s="191" t="s">
        <v>82</v>
      </c>
      <c r="AY110" s="19" t="s">
        <v>170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261</v>
      </c>
      <c r="BM110" s="191" t="s">
        <v>307</v>
      </c>
    </row>
    <row r="111" spans="1:65" s="2" customFormat="1" ht="16.5" customHeight="1">
      <c r="A111" s="36"/>
      <c r="B111" s="37"/>
      <c r="C111" s="180" t="s">
        <v>233</v>
      </c>
      <c r="D111" s="180" t="s">
        <v>173</v>
      </c>
      <c r="E111" s="181" t="s">
        <v>1184</v>
      </c>
      <c r="F111" s="182" t="s">
        <v>1185</v>
      </c>
      <c r="G111" s="183" t="s">
        <v>1088</v>
      </c>
      <c r="H111" s="184">
        <v>1</v>
      </c>
      <c r="I111" s="185"/>
      <c r="J111" s="186">
        <f t="shared" si="0"/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261</v>
      </c>
      <c r="AT111" s="191" t="s">
        <v>173</v>
      </c>
      <c r="AU111" s="191" t="s">
        <v>82</v>
      </c>
      <c r="AY111" s="19" t="s">
        <v>170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261</v>
      </c>
      <c r="BM111" s="191" t="s">
        <v>1186</v>
      </c>
    </row>
    <row r="112" spans="1:65" s="2" customFormat="1" ht="16.5" customHeight="1">
      <c r="A112" s="36"/>
      <c r="B112" s="37"/>
      <c r="C112" s="180" t="s">
        <v>243</v>
      </c>
      <c r="D112" s="180" t="s">
        <v>173</v>
      </c>
      <c r="E112" s="181" t="s">
        <v>1187</v>
      </c>
      <c r="F112" s="182" t="s">
        <v>1188</v>
      </c>
      <c r="G112" s="183" t="s">
        <v>1189</v>
      </c>
      <c r="H112" s="245"/>
      <c r="I112" s="185"/>
      <c r="J112" s="186">
        <f t="shared" si="0"/>
        <v>0</v>
      </c>
      <c r="K112" s="182" t="s">
        <v>19</v>
      </c>
      <c r="L112" s="41"/>
      <c r="M112" s="187" t="s">
        <v>19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261</v>
      </c>
      <c r="AT112" s="191" t="s">
        <v>173</v>
      </c>
      <c r="AU112" s="191" t="s">
        <v>82</v>
      </c>
      <c r="AY112" s="19" t="s">
        <v>170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261</v>
      </c>
      <c r="BM112" s="191" t="s">
        <v>328</v>
      </c>
    </row>
    <row r="113" spans="1:65" s="12" customFormat="1" ht="22.9" customHeight="1">
      <c r="B113" s="164"/>
      <c r="C113" s="165"/>
      <c r="D113" s="166" t="s">
        <v>72</v>
      </c>
      <c r="E113" s="178" t="s">
        <v>1190</v>
      </c>
      <c r="F113" s="178" t="s">
        <v>1191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SUM(P114:P116)</f>
        <v>0</v>
      </c>
      <c r="Q113" s="172"/>
      <c r="R113" s="173">
        <f>SUM(R114:R116)</f>
        <v>0</v>
      </c>
      <c r="S113" s="172"/>
      <c r="T113" s="174">
        <f>SUM(T114:T116)</f>
        <v>0</v>
      </c>
      <c r="AR113" s="175" t="s">
        <v>80</v>
      </c>
      <c r="AT113" s="176" t="s">
        <v>72</v>
      </c>
      <c r="AU113" s="176" t="s">
        <v>80</v>
      </c>
      <c r="AY113" s="175" t="s">
        <v>170</v>
      </c>
      <c r="BK113" s="177">
        <f>SUM(BK114:BK116)</f>
        <v>0</v>
      </c>
    </row>
    <row r="114" spans="1:65" s="2" customFormat="1" ht="16.5" customHeight="1">
      <c r="A114" s="36"/>
      <c r="B114" s="37"/>
      <c r="C114" s="180" t="s">
        <v>248</v>
      </c>
      <c r="D114" s="180" t="s">
        <v>173</v>
      </c>
      <c r="E114" s="181" t="s">
        <v>1192</v>
      </c>
      <c r="F114" s="182" t="s">
        <v>1193</v>
      </c>
      <c r="G114" s="183" t="s">
        <v>310</v>
      </c>
      <c r="H114" s="184">
        <v>10</v>
      </c>
      <c r="I114" s="185"/>
      <c r="J114" s="186">
        <f>ROUND(I114*H114,2)</f>
        <v>0</v>
      </c>
      <c r="K114" s="182" t="s">
        <v>19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261</v>
      </c>
      <c r="AT114" s="191" t="s">
        <v>173</v>
      </c>
      <c r="AU114" s="191" t="s">
        <v>82</v>
      </c>
      <c r="AY114" s="19" t="s">
        <v>170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261</v>
      </c>
      <c r="BM114" s="191" t="s">
        <v>338</v>
      </c>
    </row>
    <row r="115" spans="1:65" s="2" customFormat="1" ht="16.5" customHeight="1">
      <c r="A115" s="36"/>
      <c r="B115" s="37"/>
      <c r="C115" s="180" t="s">
        <v>8</v>
      </c>
      <c r="D115" s="180" t="s">
        <v>173</v>
      </c>
      <c r="E115" s="181" t="s">
        <v>1194</v>
      </c>
      <c r="F115" s="182" t="s">
        <v>1195</v>
      </c>
      <c r="G115" s="183" t="s">
        <v>310</v>
      </c>
      <c r="H115" s="184">
        <v>10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261</v>
      </c>
      <c r="AT115" s="191" t="s">
        <v>173</v>
      </c>
      <c r="AU115" s="191" t="s">
        <v>82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261</v>
      </c>
      <c r="BM115" s="191" t="s">
        <v>346</v>
      </c>
    </row>
    <row r="116" spans="1:65" s="2" customFormat="1" ht="16.5" customHeight="1">
      <c r="A116" s="36"/>
      <c r="B116" s="37"/>
      <c r="C116" s="180" t="s">
        <v>261</v>
      </c>
      <c r="D116" s="180" t="s">
        <v>173</v>
      </c>
      <c r="E116" s="181" t="s">
        <v>1196</v>
      </c>
      <c r="F116" s="182" t="s">
        <v>1197</v>
      </c>
      <c r="G116" s="183" t="s">
        <v>1088</v>
      </c>
      <c r="H116" s="184">
        <v>1</v>
      </c>
      <c r="I116" s="185"/>
      <c r="J116" s="186">
        <f>ROUND(I116*H116,2)</f>
        <v>0</v>
      </c>
      <c r="K116" s="182" t="s">
        <v>19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261</v>
      </c>
      <c r="AT116" s="191" t="s">
        <v>173</v>
      </c>
      <c r="AU116" s="191" t="s">
        <v>82</v>
      </c>
      <c r="AY116" s="19" t="s">
        <v>170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261</v>
      </c>
      <c r="BM116" s="191" t="s">
        <v>354</v>
      </c>
    </row>
    <row r="117" spans="1:65" s="12" customFormat="1" ht="22.9" customHeight="1">
      <c r="B117" s="164"/>
      <c r="C117" s="165"/>
      <c r="D117" s="166" t="s">
        <v>72</v>
      </c>
      <c r="E117" s="178" t="s">
        <v>1198</v>
      </c>
      <c r="F117" s="178" t="s">
        <v>1199</v>
      </c>
      <c r="G117" s="165"/>
      <c r="H117" s="165"/>
      <c r="I117" s="168"/>
      <c r="J117" s="179">
        <f>BK117</f>
        <v>0</v>
      </c>
      <c r="K117" s="165"/>
      <c r="L117" s="170"/>
      <c r="M117" s="171"/>
      <c r="N117" s="172"/>
      <c r="O117" s="172"/>
      <c r="P117" s="173">
        <f>SUM(P118:P129)</f>
        <v>0</v>
      </c>
      <c r="Q117" s="172"/>
      <c r="R117" s="173">
        <f>SUM(R118:R129)</f>
        <v>0</v>
      </c>
      <c r="S117" s="172"/>
      <c r="T117" s="174">
        <f>SUM(T118:T129)</f>
        <v>0</v>
      </c>
      <c r="AR117" s="175" t="s">
        <v>80</v>
      </c>
      <c r="AT117" s="176" t="s">
        <v>72</v>
      </c>
      <c r="AU117" s="176" t="s">
        <v>80</v>
      </c>
      <c r="AY117" s="175" t="s">
        <v>170</v>
      </c>
      <c r="BK117" s="177">
        <f>SUM(BK118:BK129)</f>
        <v>0</v>
      </c>
    </row>
    <row r="118" spans="1:65" s="2" customFormat="1" ht="16.5" customHeight="1">
      <c r="A118" s="36"/>
      <c r="B118" s="37"/>
      <c r="C118" s="180" t="s">
        <v>266</v>
      </c>
      <c r="D118" s="180" t="s">
        <v>173</v>
      </c>
      <c r="E118" s="181" t="s">
        <v>1200</v>
      </c>
      <c r="F118" s="182" t="s">
        <v>1201</v>
      </c>
      <c r="G118" s="183" t="s">
        <v>310</v>
      </c>
      <c r="H118" s="184">
        <v>10</v>
      </c>
      <c r="I118" s="185"/>
      <c r="J118" s="186">
        <f t="shared" ref="J118:J129" si="10">ROUND(I118*H118,2)</f>
        <v>0</v>
      </c>
      <c r="K118" s="182" t="s">
        <v>19</v>
      </c>
      <c r="L118" s="41"/>
      <c r="M118" s="187" t="s">
        <v>19</v>
      </c>
      <c r="N118" s="188" t="s">
        <v>44</v>
      </c>
      <c r="O118" s="66"/>
      <c r="P118" s="189">
        <f t="shared" ref="P118:P129" si="11">O118*H118</f>
        <v>0</v>
      </c>
      <c r="Q118" s="189">
        <v>0</v>
      </c>
      <c r="R118" s="189">
        <f t="shared" ref="R118:R129" si="12">Q118*H118</f>
        <v>0</v>
      </c>
      <c r="S118" s="189">
        <v>0</v>
      </c>
      <c r="T118" s="190">
        <f t="shared" ref="T118:T129" si="1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261</v>
      </c>
      <c r="AT118" s="191" t="s">
        <v>173</v>
      </c>
      <c r="AU118" s="191" t="s">
        <v>82</v>
      </c>
      <c r="AY118" s="19" t="s">
        <v>170</v>
      </c>
      <c r="BE118" s="192">
        <f t="shared" ref="BE118:BE129" si="14">IF(N118="základní",J118,0)</f>
        <v>0</v>
      </c>
      <c r="BF118" s="192">
        <f t="shared" ref="BF118:BF129" si="15">IF(N118="snížená",J118,0)</f>
        <v>0</v>
      </c>
      <c r="BG118" s="192">
        <f t="shared" ref="BG118:BG129" si="16">IF(N118="zákl. přenesená",J118,0)</f>
        <v>0</v>
      </c>
      <c r="BH118" s="192">
        <f t="shared" ref="BH118:BH129" si="17">IF(N118="sníž. přenesená",J118,0)</f>
        <v>0</v>
      </c>
      <c r="BI118" s="192">
        <f t="shared" ref="BI118:BI129" si="18">IF(N118="nulová",J118,0)</f>
        <v>0</v>
      </c>
      <c r="BJ118" s="19" t="s">
        <v>80</v>
      </c>
      <c r="BK118" s="192">
        <f t="shared" ref="BK118:BK129" si="19">ROUND(I118*H118,2)</f>
        <v>0</v>
      </c>
      <c r="BL118" s="19" t="s">
        <v>261</v>
      </c>
      <c r="BM118" s="191" t="s">
        <v>366</v>
      </c>
    </row>
    <row r="119" spans="1:65" s="2" customFormat="1" ht="16.5" customHeight="1">
      <c r="A119" s="36"/>
      <c r="B119" s="37"/>
      <c r="C119" s="180" t="s">
        <v>272</v>
      </c>
      <c r="D119" s="180" t="s">
        <v>173</v>
      </c>
      <c r="E119" s="181" t="s">
        <v>1202</v>
      </c>
      <c r="F119" s="182" t="s">
        <v>1203</v>
      </c>
      <c r="G119" s="183" t="s">
        <v>310</v>
      </c>
      <c r="H119" s="184">
        <v>10</v>
      </c>
      <c r="I119" s="185"/>
      <c r="J119" s="186">
        <f t="shared" si="10"/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 t="shared" si="11"/>
        <v>0</v>
      </c>
      <c r="Q119" s="189">
        <v>0</v>
      </c>
      <c r="R119" s="189">
        <f t="shared" si="12"/>
        <v>0</v>
      </c>
      <c r="S119" s="189">
        <v>0</v>
      </c>
      <c r="T119" s="190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261</v>
      </c>
      <c r="AT119" s="191" t="s">
        <v>173</v>
      </c>
      <c r="AU119" s="191" t="s">
        <v>82</v>
      </c>
      <c r="AY119" s="19" t="s">
        <v>170</v>
      </c>
      <c r="BE119" s="192">
        <f t="shared" si="14"/>
        <v>0</v>
      </c>
      <c r="BF119" s="192">
        <f t="shared" si="15"/>
        <v>0</v>
      </c>
      <c r="BG119" s="192">
        <f t="shared" si="16"/>
        <v>0</v>
      </c>
      <c r="BH119" s="192">
        <f t="shared" si="17"/>
        <v>0</v>
      </c>
      <c r="BI119" s="192">
        <f t="shared" si="18"/>
        <v>0</v>
      </c>
      <c r="BJ119" s="19" t="s">
        <v>80</v>
      </c>
      <c r="BK119" s="192">
        <f t="shared" si="19"/>
        <v>0</v>
      </c>
      <c r="BL119" s="19" t="s">
        <v>261</v>
      </c>
      <c r="BM119" s="191" t="s">
        <v>378</v>
      </c>
    </row>
    <row r="120" spans="1:65" s="2" customFormat="1" ht="16.5" customHeight="1">
      <c r="A120" s="36"/>
      <c r="B120" s="37"/>
      <c r="C120" s="180" t="s">
        <v>277</v>
      </c>
      <c r="D120" s="180" t="s">
        <v>173</v>
      </c>
      <c r="E120" s="181" t="s">
        <v>1204</v>
      </c>
      <c r="F120" s="182" t="s">
        <v>1205</v>
      </c>
      <c r="G120" s="183" t="s">
        <v>310</v>
      </c>
      <c r="H120" s="184">
        <v>20</v>
      </c>
      <c r="I120" s="185"/>
      <c r="J120" s="186">
        <f t="shared" si="10"/>
        <v>0</v>
      </c>
      <c r="K120" s="182" t="s">
        <v>19</v>
      </c>
      <c r="L120" s="41"/>
      <c r="M120" s="187" t="s">
        <v>19</v>
      </c>
      <c r="N120" s="188" t="s">
        <v>44</v>
      </c>
      <c r="O120" s="66"/>
      <c r="P120" s="189">
        <f t="shared" si="11"/>
        <v>0</v>
      </c>
      <c r="Q120" s="189">
        <v>0</v>
      </c>
      <c r="R120" s="189">
        <f t="shared" si="12"/>
        <v>0</v>
      </c>
      <c r="S120" s="189">
        <v>0</v>
      </c>
      <c r="T120" s="190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261</v>
      </c>
      <c r="AT120" s="191" t="s">
        <v>173</v>
      </c>
      <c r="AU120" s="191" t="s">
        <v>82</v>
      </c>
      <c r="AY120" s="19" t="s">
        <v>170</v>
      </c>
      <c r="BE120" s="192">
        <f t="shared" si="14"/>
        <v>0</v>
      </c>
      <c r="BF120" s="192">
        <f t="shared" si="15"/>
        <v>0</v>
      </c>
      <c r="BG120" s="192">
        <f t="shared" si="16"/>
        <v>0</v>
      </c>
      <c r="BH120" s="192">
        <f t="shared" si="17"/>
        <v>0</v>
      </c>
      <c r="BI120" s="192">
        <f t="shared" si="18"/>
        <v>0</v>
      </c>
      <c r="BJ120" s="19" t="s">
        <v>80</v>
      </c>
      <c r="BK120" s="192">
        <f t="shared" si="19"/>
        <v>0</v>
      </c>
      <c r="BL120" s="19" t="s">
        <v>261</v>
      </c>
      <c r="BM120" s="191" t="s">
        <v>390</v>
      </c>
    </row>
    <row r="121" spans="1:65" s="2" customFormat="1" ht="16.5" customHeight="1">
      <c r="A121" s="36"/>
      <c r="B121" s="37"/>
      <c r="C121" s="180" t="s">
        <v>281</v>
      </c>
      <c r="D121" s="180" t="s">
        <v>173</v>
      </c>
      <c r="E121" s="181" t="s">
        <v>1206</v>
      </c>
      <c r="F121" s="182" t="s">
        <v>1207</v>
      </c>
      <c r="G121" s="183" t="s">
        <v>310</v>
      </c>
      <c r="H121" s="184">
        <v>20</v>
      </c>
      <c r="I121" s="185"/>
      <c r="J121" s="186">
        <f t="shared" si="10"/>
        <v>0</v>
      </c>
      <c r="K121" s="182" t="s">
        <v>19</v>
      </c>
      <c r="L121" s="41"/>
      <c r="M121" s="187" t="s">
        <v>19</v>
      </c>
      <c r="N121" s="188" t="s">
        <v>44</v>
      </c>
      <c r="O121" s="66"/>
      <c r="P121" s="189">
        <f t="shared" si="11"/>
        <v>0</v>
      </c>
      <c r="Q121" s="189">
        <v>0</v>
      </c>
      <c r="R121" s="189">
        <f t="shared" si="12"/>
        <v>0</v>
      </c>
      <c r="S121" s="189">
        <v>0</v>
      </c>
      <c r="T121" s="190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261</v>
      </c>
      <c r="AT121" s="191" t="s">
        <v>173</v>
      </c>
      <c r="AU121" s="191" t="s">
        <v>82</v>
      </c>
      <c r="AY121" s="19" t="s">
        <v>170</v>
      </c>
      <c r="BE121" s="192">
        <f t="shared" si="14"/>
        <v>0</v>
      </c>
      <c r="BF121" s="192">
        <f t="shared" si="15"/>
        <v>0</v>
      </c>
      <c r="BG121" s="192">
        <f t="shared" si="16"/>
        <v>0</v>
      </c>
      <c r="BH121" s="192">
        <f t="shared" si="17"/>
        <v>0</v>
      </c>
      <c r="BI121" s="192">
        <f t="shared" si="18"/>
        <v>0</v>
      </c>
      <c r="BJ121" s="19" t="s">
        <v>80</v>
      </c>
      <c r="BK121" s="192">
        <f t="shared" si="19"/>
        <v>0</v>
      </c>
      <c r="BL121" s="19" t="s">
        <v>261</v>
      </c>
      <c r="BM121" s="191" t="s">
        <v>400</v>
      </c>
    </row>
    <row r="122" spans="1:65" s="2" customFormat="1" ht="16.5" customHeight="1">
      <c r="A122" s="36"/>
      <c r="B122" s="37"/>
      <c r="C122" s="180" t="s">
        <v>7</v>
      </c>
      <c r="D122" s="180" t="s">
        <v>173</v>
      </c>
      <c r="E122" s="181" t="s">
        <v>1208</v>
      </c>
      <c r="F122" s="182" t="s">
        <v>1209</v>
      </c>
      <c r="G122" s="183" t="s">
        <v>1088</v>
      </c>
      <c r="H122" s="184">
        <v>30</v>
      </c>
      <c r="I122" s="185"/>
      <c r="J122" s="186">
        <f t="shared" si="10"/>
        <v>0</v>
      </c>
      <c r="K122" s="182" t="s">
        <v>19</v>
      </c>
      <c r="L122" s="41"/>
      <c r="M122" s="187" t="s">
        <v>19</v>
      </c>
      <c r="N122" s="188" t="s">
        <v>44</v>
      </c>
      <c r="O122" s="66"/>
      <c r="P122" s="189">
        <f t="shared" si="11"/>
        <v>0</v>
      </c>
      <c r="Q122" s="189">
        <v>0</v>
      </c>
      <c r="R122" s="189">
        <f t="shared" si="12"/>
        <v>0</v>
      </c>
      <c r="S122" s="189">
        <v>0</v>
      </c>
      <c r="T122" s="190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261</v>
      </c>
      <c r="AT122" s="191" t="s">
        <v>173</v>
      </c>
      <c r="AU122" s="191" t="s">
        <v>82</v>
      </c>
      <c r="AY122" s="19" t="s">
        <v>170</v>
      </c>
      <c r="BE122" s="192">
        <f t="shared" si="14"/>
        <v>0</v>
      </c>
      <c r="BF122" s="192">
        <f t="shared" si="15"/>
        <v>0</v>
      </c>
      <c r="BG122" s="192">
        <f t="shared" si="16"/>
        <v>0</v>
      </c>
      <c r="BH122" s="192">
        <f t="shared" si="17"/>
        <v>0</v>
      </c>
      <c r="BI122" s="192">
        <f t="shared" si="18"/>
        <v>0</v>
      </c>
      <c r="BJ122" s="19" t="s">
        <v>80</v>
      </c>
      <c r="BK122" s="192">
        <f t="shared" si="19"/>
        <v>0</v>
      </c>
      <c r="BL122" s="19" t="s">
        <v>261</v>
      </c>
      <c r="BM122" s="191" t="s">
        <v>413</v>
      </c>
    </row>
    <row r="123" spans="1:65" s="2" customFormat="1" ht="16.5" customHeight="1">
      <c r="A123" s="36"/>
      <c r="B123" s="37"/>
      <c r="C123" s="180" t="s">
        <v>292</v>
      </c>
      <c r="D123" s="180" t="s">
        <v>173</v>
      </c>
      <c r="E123" s="181" t="s">
        <v>1210</v>
      </c>
      <c r="F123" s="182" t="s">
        <v>1211</v>
      </c>
      <c r="G123" s="183" t="s">
        <v>1088</v>
      </c>
      <c r="H123" s="184">
        <v>15</v>
      </c>
      <c r="I123" s="185"/>
      <c r="J123" s="186">
        <f t="shared" si="10"/>
        <v>0</v>
      </c>
      <c r="K123" s="182" t="s">
        <v>19</v>
      </c>
      <c r="L123" s="41"/>
      <c r="M123" s="187" t="s">
        <v>19</v>
      </c>
      <c r="N123" s="188" t="s">
        <v>44</v>
      </c>
      <c r="O123" s="66"/>
      <c r="P123" s="189">
        <f t="shared" si="11"/>
        <v>0</v>
      </c>
      <c r="Q123" s="189">
        <v>0</v>
      </c>
      <c r="R123" s="189">
        <f t="shared" si="12"/>
        <v>0</v>
      </c>
      <c r="S123" s="189">
        <v>0</v>
      </c>
      <c r="T123" s="190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261</v>
      </c>
      <c r="AT123" s="191" t="s">
        <v>173</v>
      </c>
      <c r="AU123" s="191" t="s">
        <v>82</v>
      </c>
      <c r="AY123" s="19" t="s">
        <v>170</v>
      </c>
      <c r="BE123" s="192">
        <f t="shared" si="14"/>
        <v>0</v>
      </c>
      <c r="BF123" s="192">
        <f t="shared" si="15"/>
        <v>0</v>
      </c>
      <c r="BG123" s="192">
        <f t="shared" si="16"/>
        <v>0</v>
      </c>
      <c r="BH123" s="192">
        <f t="shared" si="17"/>
        <v>0</v>
      </c>
      <c r="BI123" s="192">
        <f t="shared" si="18"/>
        <v>0</v>
      </c>
      <c r="BJ123" s="19" t="s">
        <v>80</v>
      </c>
      <c r="BK123" s="192">
        <f t="shared" si="19"/>
        <v>0</v>
      </c>
      <c r="BL123" s="19" t="s">
        <v>261</v>
      </c>
      <c r="BM123" s="191" t="s">
        <v>423</v>
      </c>
    </row>
    <row r="124" spans="1:65" s="2" customFormat="1" ht="16.5" customHeight="1">
      <c r="A124" s="36"/>
      <c r="B124" s="37"/>
      <c r="C124" s="180" t="s">
        <v>303</v>
      </c>
      <c r="D124" s="180" t="s">
        <v>173</v>
      </c>
      <c r="E124" s="181" t="s">
        <v>1212</v>
      </c>
      <c r="F124" s="182" t="s">
        <v>1213</v>
      </c>
      <c r="G124" s="183" t="s">
        <v>1088</v>
      </c>
      <c r="H124" s="184">
        <v>2</v>
      </c>
      <c r="I124" s="185"/>
      <c r="J124" s="186">
        <f t="shared" si="10"/>
        <v>0</v>
      </c>
      <c r="K124" s="182" t="s">
        <v>19</v>
      </c>
      <c r="L124" s="41"/>
      <c r="M124" s="187" t="s">
        <v>19</v>
      </c>
      <c r="N124" s="188" t="s">
        <v>44</v>
      </c>
      <c r="O124" s="66"/>
      <c r="P124" s="189">
        <f t="shared" si="11"/>
        <v>0</v>
      </c>
      <c r="Q124" s="189">
        <v>0</v>
      </c>
      <c r="R124" s="189">
        <f t="shared" si="12"/>
        <v>0</v>
      </c>
      <c r="S124" s="189">
        <v>0</v>
      </c>
      <c r="T124" s="190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261</v>
      </c>
      <c r="AT124" s="191" t="s">
        <v>173</v>
      </c>
      <c r="AU124" s="191" t="s">
        <v>82</v>
      </c>
      <c r="AY124" s="19" t="s">
        <v>170</v>
      </c>
      <c r="BE124" s="192">
        <f t="shared" si="14"/>
        <v>0</v>
      </c>
      <c r="BF124" s="192">
        <f t="shared" si="15"/>
        <v>0</v>
      </c>
      <c r="BG124" s="192">
        <f t="shared" si="16"/>
        <v>0</v>
      </c>
      <c r="BH124" s="192">
        <f t="shared" si="17"/>
        <v>0</v>
      </c>
      <c r="BI124" s="192">
        <f t="shared" si="18"/>
        <v>0</v>
      </c>
      <c r="BJ124" s="19" t="s">
        <v>80</v>
      </c>
      <c r="BK124" s="192">
        <f t="shared" si="19"/>
        <v>0</v>
      </c>
      <c r="BL124" s="19" t="s">
        <v>261</v>
      </c>
      <c r="BM124" s="191" t="s">
        <v>433</v>
      </c>
    </row>
    <row r="125" spans="1:65" s="2" customFormat="1" ht="16.5" customHeight="1">
      <c r="A125" s="36"/>
      <c r="B125" s="37"/>
      <c r="C125" s="180" t="s">
        <v>307</v>
      </c>
      <c r="D125" s="180" t="s">
        <v>173</v>
      </c>
      <c r="E125" s="181" t="s">
        <v>1214</v>
      </c>
      <c r="F125" s="182" t="s">
        <v>1215</v>
      </c>
      <c r="G125" s="183" t="s">
        <v>1088</v>
      </c>
      <c r="H125" s="184">
        <v>7</v>
      </c>
      <c r="I125" s="185"/>
      <c r="J125" s="186">
        <f t="shared" si="10"/>
        <v>0</v>
      </c>
      <c r="K125" s="182" t="s">
        <v>19</v>
      </c>
      <c r="L125" s="41"/>
      <c r="M125" s="187" t="s">
        <v>19</v>
      </c>
      <c r="N125" s="188" t="s">
        <v>44</v>
      </c>
      <c r="O125" s="66"/>
      <c r="P125" s="189">
        <f t="shared" si="11"/>
        <v>0</v>
      </c>
      <c r="Q125" s="189">
        <v>0</v>
      </c>
      <c r="R125" s="189">
        <f t="shared" si="12"/>
        <v>0</v>
      </c>
      <c r="S125" s="189">
        <v>0</v>
      </c>
      <c r="T125" s="190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261</v>
      </c>
      <c r="AT125" s="191" t="s">
        <v>173</v>
      </c>
      <c r="AU125" s="191" t="s">
        <v>82</v>
      </c>
      <c r="AY125" s="19" t="s">
        <v>170</v>
      </c>
      <c r="BE125" s="192">
        <f t="shared" si="14"/>
        <v>0</v>
      </c>
      <c r="BF125" s="192">
        <f t="shared" si="15"/>
        <v>0</v>
      </c>
      <c r="BG125" s="192">
        <f t="shared" si="16"/>
        <v>0</v>
      </c>
      <c r="BH125" s="192">
        <f t="shared" si="17"/>
        <v>0</v>
      </c>
      <c r="BI125" s="192">
        <f t="shared" si="18"/>
        <v>0</v>
      </c>
      <c r="BJ125" s="19" t="s">
        <v>80</v>
      </c>
      <c r="BK125" s="192">
        <f t="shared" si="19"/>
        <v>0</v>
      </c>
      <c r="BL125" s="19" t="s">
        <v>261</v>
      </c>
      <c r="BM125" s="191" t="s">
        <v>443</v>
      </c>
    </row>
    <row r="126" spans="1:65" s="2" customFormat="1" ht="16.5" customHeight="1">
      <c r="A126" s="36"/>
      <c r="B126" s="37"/>
      <c r="C126" s="180" t="s">
        <v>313</v>
      </c>
      <c r="D126" s="180" t="s">
        <v>173</v>
      </c>
      <c r="E126" s="181" t="s">
        <v>1216</v>
      </c>
      <c r="F126" s="182" t="s">
        <v>1217</v>
      </c>
      <c r="G126" s="183" t="s">
        <v>1088</v>
      </c>
      <c r="H126" s="184">
        <v>2</v>
      </c>
      <c r="I126" s="185"/>
      <c r="J126" s="186">
        <f t="shared" si="10"/>
        <v>0</v>
      </c>
      <c r="K126" s="182" t="s">
        <v>19</v>
      </c>
      <c r="L126" s="41"/>
      <c r="M126" s="187" t="s">
        <v>19</v>
      </c>
      <c r="N126" s="188" t="s">
        <v>44</v>
      </c>
      <c r="O126" s="66"/>
      <c r="P126" s="189">
        <f t="shared" si="11"/>
        <v>0</v>
      </c>
      <c r="Q126" s="189">
        <v>0</v>
      </c>
      <c r="R126" s="189">
        <f t="shared" si="12"/>
        <v>0</v>
      </c>
      <c r="S126" s="189">
        <v>0</v>
      </c>
      <c r="T126" s="190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261</v>
      </c>
      <c r="AT126" s="191" t="s">
        <v>173</v>
      </c>
      <c r="AU126" s="191" t="s">
        <v>82</v>
      </c>
      <c r="AY126" s="19" t="s">
        <v>170</v>
      </c>
      <c r="BE126" s="192">
        <f t="shared" si="14"/>
        <v>0</v>
      </c>
      <c r="BF126" s="192">
        <f t="shared" si="15"/>
        <v>0</v>
      </c>
      <c r="BG126" s="192">
        <f t="shared" si="16"/>
        <v>0</v>
      </c>
      <c r="BH126" s="192">
        <f t="shared" si="17"/>
        <v>0</v>
      </c>
      <c r="BI126" s="192">
        <f t="shared" si="18"/>
        <v>0</v>
      </c>
      <c r="BJ126" s="19" t="s">
        <v>80</v>
      </c>
      <c r="BK126" s="192">
        <f t="shared" si="19"/>
        <v>0</v>
      </c>
      <c r="BL126" s="19" t="s">
        <v>261</v>
      </c>
      <c r="BM126" s="191" t="s">
        <v>452</v>
      </c>
    </row>
    <row r="127" spans="1:65" s="2" customFormat="1" ht="16.5" customHeight="1">
      <c r="A127" s="36"/>
      <c r="B127" s="37"/>
      <c r="C127" s="180" t="s">
        <v>318</v>
      </c>
      <c r="D127" s="180" t="s">
        <v>173</v>
      </c>
      <c r="E127" s="181" t="s">
        <v>1218</v>
      </c>
      <c r="F127" s="182" t="s">
        <v>1219</v>
      </c>
      <c r="G127" s="183" t="s">
        <v>310</v>
      </c>
      <c r="H127" s="184">
        <v>40</v>
      </c>
      <c r="I127" s="185"/>
      <c r="J127" s="186">
        <f t="shared" si="10"/>
        <v>0</v>
      </c>
      <c r="K127" s="182" t="s">
        <v>19</v>
      </c>
      <c r="L127" s="41"/>
      <c r="M127" s="187" t="s">
        <v>19</v>
      </c>
      <c r="N127" s="188" t="s">
        <v>44</v>
      </c>
      <c r="O127" s="66"/>
      <c r="P127" s="189">
        <f t="shared" si="11"/>
        <v>0</v>
      </c>
      <c r="Q127" s="189">
        <v>0</v>
      </c>
      <c r="R127" s="189">
        <f t="shared" si="12"/>
        <v>0</v>
      </c>
      <c r="S127" s="189">
        <v>0</v>
      </c>
      <c r="T127" s="190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261</v>
      </c>
      <c r="AT127" s="191" t="s">
        <v>173</v>
      </c>
      <c r="AU127" s="191" t="s">
        <v>82</v>
      </c>
      <c r="AY127" s="19" t="s">
        <v>170</v>
      </c>
      <c r="BE127" s="192">
        <f t="shared" si="14"/>
        <v>0</v>
      </c>
      <c r="BF127" s="192">
        <f t="shared" si="15"/>
        <v>0</v>
      </c>
      <c r="BG127" s="192">
        <f t="shared" si="16"/>
        <v>0</v>
      </c>
      <c r="BH127" s="192">
        <f t="shared" si="17"/>
        <v>0</v>
      </c>
      <c r="BI127" s="192">
        <f t="shared" si="18"/>
        <v>0</v>
      </c>
      <c r="BJ127" s="19" t="s">
        <v>80</v>
      </c>
      <c r="BK127" s="192">
        <f t="shared" si="19"/>
        <v>0</v>
      </c>
      <c r="BL127" s="19" t="s">
        <v>261</v>
      </c>
      <c r="BM127" s="191" t="s">
        <v>461</v>
      </c>
    </row>
    <row r="128" spans="1:65" s="2" customFormat="1" ht="16.5" customHeight="1">
      <c r="A128" s="36"/>
      <c r="B128" s="37"/>
      <c r="C128" s="180" t="s">
        <v>323</v>
      </c>
      <c r="D128" s="180" t="s">
        <v>173</v>
      </c>
      <c r="E128" s="181" t="s">
        <v>1220</v>
      </c>
      <c r="F128" s="182" t="s">
        <v>1221</v>
      </c>
      <c r="G128" s="183" t="s">
        <v>310</v>
      </c>
      <c r="H128" s="184">
        <v>40</v>
      </c>
      <c r="I128" s="185"/>
      <c r="J128" s="186">
        <f t="shared" si="10"/>
        <v>0</v>
      </c>
      <c r="K128" s="182" t="s">
        <v>19</v>
      </c>
      <c r="L128" s="41"/>
      <c r="M128" s="187" t="s">
        <v>19</v>
      </c>
      <c r="N128" s="188" t="s">
        <v>44</v>
      </c>
      <c r="O128" s="66"/>
      <c r="P128" s="189">
        <f t="shared" si="11"/>
        <v>0</v>
      </c>
      <c r="Q128" s="189">
        <v>0</v>
      </c>
      <c r="R128" s="189">
        <f t="shared" si="12"/>
        <v>0</v>
      </c>
      <c r="S128" s="189">
        <v>0</v>
      </c>
      <c r="T128" s="190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261</v>
      </c>
      <c r="AT128" s="191" t="s">
        <v>173</v>
      </c>
      <c r="AU128" s="191" t="s">
        <v>82</v>
      </c>
      <c r="AY128" s="19" t="s">
        <v>170</v>
      </c>
      <c r="BE128" s="192">
        <f t="shared" si="14"/>
        <v>0</v>
      </c>
      <c r="BF128" s="192">
        <f t="shared" si="15"/>
        <v>0</v>
      </c>
      <c r="BG128" s="192">
        <f t="shared" si="16"/>
        <v>0</v>
      </c>
      <c r="BH128" s="192">
        <f t="shared" si="17"/>
        <v>0</v>
      </c>
      <c r="BI128" s="192">
        <f t="shared" si="18"/>
        <v>0</v>
      </c>
      <c r="BJ128" s="19" t="s">
        <v>80</v>
      </c>
      <c r="BK128" s="192">
        <f t="shared" si="19"/>
        <v>0</v>
      </c>
      <c r="BL128" s="19" t="s">
        <v>261</v>
      </c>
      <c r="BM128" s="191" t="s">
        <v>473</v>
      </c>
    </row>
    <row r="129" spans="1:65" s="2" customFormat="1" ht="16.5" customHeight="1">
      <c r="A129" s="36"/>
      <c r="B129" s="37"/>
      <c r="C129" s="180" t="s">
        <v>328</v>
      </c>
      <c r="D129" s="180" t="s">
        <v>173</v>
      </c>
      <c r="E129" s="181" t="s">
        <v>1222</v>
      </c>
      <c r="F129" s="182" t="s">
        <v>1223</v>
      </c>
      <c r="G129" s="183" t="s">
        <v>1189</v>
      </c>
      <c r="H129" s="245"/>
      <c r="I129" s="185"/>
      <c r="J129" s="186">
        <f t="shared" si="10"/>
        <v>0</v>
      </c>
      <c r="K129" s="182" t="s">
        <v>19</v>
      </c>
      <c r="L129" s="41"/>
      <c r="M129" s="187" t="s">
        <v>19</v>
      </c>
      <c r="N129" s="188" t="s">
        <v>44</v>
      </c>
      <c r="O129" s="66"/>
      <c r="P129" s="189">
        <f t="shared" si="11"/>
        <v>0</v>
      </c>
      <c r="Q129" s="189">
        <v>0</v>
      </c>
      <c r="R129" s="189">
        <f t="shared" si="12"/>
        <v>0</v>
      </c>
      <c r="S129" s="189">
        <v>0</v>
      </c>
      <c r="T129" s="190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261</v>
      </c>
      <c r="AT129" s="191" t="s">
        <v>173</v>
      </c>
      <c r="AU129" s="191" t="s">
        <v>82</v>
      </c>
      <c r="AY129" s="19" t="s">
        <v>170</v>
      </c>
      <c r="BE129" s="192">
        <f t="shared" si="14"/>
        <v>0</v>
      </c>
      <c r="BF129" s="192">
        <f t="shared" si="15"/>
        <v>0</v>
      </c>
      <c r="BG129" s="192">
        <f t="shared" si="16"/>
        <v>0</v>
      </c>
      <c r="BH129" s="192">
        <f t="shared" si="17"/>
        <v>0</v>
      </c>
      <c r="BI129" s="192">
        <f t="shared" si="18"/>
        <v>0</v>
      </c>
      <c r="BJ129" s="19" t="s">
        <v>80</v>
      </c>
      <c r="BK129" s="192">
        <f t="shared" si="19"/>
        <v>0</v>
      </c>
      <c r="BL129" s="19" t="s">
        <v>261</v>
      </c>
      <c r="BM129" s="191" t="s">
        <v>1224</v>
      </c>
    </row>
    <row r="130" spans="1:65" s="12" customFormat="1" ht="22.9" customHeight="1">
      <c r="B130" s="164"/>
      <c r="C130" s="165"/>
      <c r="D130" s="166" t="s">
        <v>72</v>
      </c>
      <c r="E130" s="178" t="s">
        <v>1225</v>
      </c>
      <c r="F130" s="178" t="s">
        <v>1226</v>
      </c>
      <c r="G130" s="165"/>
      <c r="H130" s="165"/>
      <c r="I130" s="168"/>
      <c r="J130" s="179">
        <f>BK130</f>
        <v>0</v>
      </c>
      <c r="K130" s="165"/>
      <c r="L130" s="170"/>
      <c r="M130" s="171"/>
      <c r="N130" s="172"/>
      <c r="O130" s="172"/>
      <c r="P130" s="173">
        <f>SUM(P131:P136)</f>
        <v>0</v>
      </c>
      <c r="Q130" s="172"/>
      <c r="R130" s="173">
        <f>SUM(R131:R136)</f>
        <v>0</v>
      </c>
      <c r="S130" s="172"/>
      <c r="T130" s="174">
        <f>SUM(T131:T136)</f>
        <v>0</v>
      </c>
      <c r="AR130" s="175" t="s">
        <v>80</v>
      </c>
      <c r="AT130" s="176" t="s">
        <v>72</v>
      </c>
      <c r="AU130" s="176" t="s">
        <v>80</v>
      </c>
      <c r="AY130" s="175" t="s">
        <v>170</v>
      </c>
      <c r="BK130" s="177">
        <f>SUM(BK131:BK136)</f>
        <v>0</v>
      </c>
    </row>
    <row r="131" spans="1:65" s="2" customFormat="1" ht="16.5" customHeight="1">
      <c r="A131" s="36"/>
      <c r="B131" s="37"/>
      <c r="C131" s="180" t="s">
        <v>333</v>
      </c>
      <c r="D131" s="180" t="s">
        <v>173</v>
      </c>
      <c r="E131" s="181" t="s">
        <v>1227</v>
      </c>
      <c r="F131" s="182" t="s">
        <v>1228</v>
      </c>
      <c r="G131" s="183" t="s">
        <v>1088</v>
      </c>
      <c r="H131" s="184">
        <v>1</v>
      </c>
      <c r="I131" s="185"/>
      <c r="J131" s="186">
        <f t="shared" ref="J131:J136" si="20">ROUND(I131*H131,2)</f>
        <v>0</v>
      </c>
      <c r="K131" s="182" t="s">
        <v>19</v>
      </c>
      <c r="L131" s="41"/>
      <c r="M131" s="187" t="s">
        <v>19</v>
      </c>
      <c r="N131" s="188" t="s">
        <v>44</v>
      </c>
      <c r="O131" s="66"/>
      <c r="P131" s="189">
        <f t="shared" ref="P131:P136" si="21">O131*H131</f>
        <v>0</v>
      </c>
      <c r="Q131" s="189">
        <v>0</v>
      </c>
      <c r="R131" s="189">
        <f t="shared" ref="R131:R136" si="22">Q131*H131</f>
        <v>0</v>
      </c>
      <c r="S131" s="189">
        <v>0</v>
      </c>
      <c r="T131" s="190">
        <f t="shared" ref="T131:T136" si="23"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261</v>
      </c>
      <c r="AT131" s="191" t="s">
        <v>173</v>
      </c>
      <c r="AU131" s="191" t="s">
        <v>82</v>
      </c>
      <c r="AY131" s="19" t="s">
        <v>170</v>
      </c>
      <c r="BE131" s="192">
        <f t="shared" ref="BE131:BE136" si="24">IF(N131="základní",J131,0)</f>
        <v>0</v>
      </c>
      <c r="BF131" s="192">
        <f t="shared" ref="BF131:BF136" si="25">IF(N131="snížená",J131,0)</f>
        <v>0</v>
      </c>
      <c r="BG131" s="192">
        <f t="shared" ref="BG131:BG136" si="26">IF(N131="zákl. přenesená",J131,0)</f>
        <v>0</v>
      </c>
      <c r="BH131" s="192">
        <f t="shared" ref="BH131:BH136" si="27">IF(N131="sníž. přenesená",J131,0)</f>
        <v>0</v>
      </c>
      <c r="BI131" s="192">
        <f t="shared" ref="BI131:BI136" si="28">IF(N131="nulová",J131,0)</f>
        <v>0</v>
      </c>
      <c r="BJ131" s="19" t="s">
        <v>80</v>
      </c>
      <c r="BK131" s="192">
        <f t="shared" ref="BK131:BK136" si="29">ROUND(I131*H131,2)</f>
        <v>0</v>
      </c>
      <c r="BL131" s="19" t="s">
        <v>261</v>
      </c>
      <c r="BM131" s="191" t="s">
        <v>481</v>
      </c>
    </row>
    <row r="132" spans="1:65" s="2" customFormat="1" ht="16.5" customHeight="1">
      <c r="A132" s="36"/>
      <c r="B132" s="37"/>
      <c r="C132" s="180" t="s">
        <v>338</v>
      </c>
      <c r="D132" s="180" t="s">
        <v>173</v>
      </c>
      <c r="E132" s="181" t="s">
        <v>1229</v>
      </c>
      <c r="F132" s="182" t="s">
        <v>1230</v>
      </c>
      <c r="G132" s="183" t="s">
        <v>1088</v>
      </c>
      <c r="H132" s="184">
        <v>1</v>
      </c>
      <c r="I132" s="185"/>
      <c r="J132" s="186">
        <f t="shared" si="20"/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 t="shared" si="21"/>
        <v>0</v>
      </c>
      <c r="Q132" s="189">
        <v>0</v>
      </c>
      <c r="R132" s="189">
        <f t="shared" si="22"/>
        <v>0</v>
      </c>
      <c r="S132" s="189">
        <v>0</v>
      </c>
      <c r="T132" s="190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261</v>
      </c>
      <c r="AT132" s="191" t="s">
        <v>173</v>
      </c>
      <c r="AU132" s="191" t="s">
        <v>82</v>
      </c>
      <c r="AY132" s="19" t="s">
        <v>170</v>
      </c>
      <c r="BE132" s="192">
        <f t="shared" si="24"/>
        <v>0</v>
      </c>
      <c r="BF132" s="192">
        <f t="shared" si="25"/>
        <v>0</v>
      </c>
      <c r="BG132" s="192">
        <f t="shared" si="26"/>
        <v>0</v>
      </c>
      <c r="BH132" s="192">
        <f t="shared" si="27"/>
        <v>0</v>
      </c>
      <c r="BI132" s="192">
        <f t="shared" si="28"/>
        <v>0</v>
      </c>
      <c r="BJ132" s="19" t="s">
        <v>80</v>
      </c>
      <c r="BK132" s="192">
        <f t="shared" si="29"/>
        <v>0</v>
      </c>
      <c r="BL132" s="19" t="s">
        <v>261</v>
      </c>
      <c r="BM132" s="191" t="s">
        <v>492</v>
      </c>
    </row>
    <row r="133" spans="1:65" s="2" customFormat="1" ht="16.5" customHeight="1">
      <c r="A133" s="36"/>
      <c r="B133" s="37"/>
      <c r="C133" s="180" t="s">
        <v>342</v>
      </c>
      <c r="D133" s="180" t="s">
        <v>173</v>
      </c>
      <c r="E133" s="181" t="s">
        <v>1231</v>
      </c>
      <c r="F133" s="182" t="s">
        <v>1232</v>
      </c>
      <c r="G133" s="183" t="s">
        <v>1088</v>
      </c>
      <c r="H133" s="184">
        <v>1</v>
      </c>
      <c r="I133" s="185"/>
      <c r="J133" s="186">
        <f t="shared" si="20"/>
        <v>0</v>
      </c>
      <c r="K133" s="182" t="s">
        <v>19</v>
      </c>
      <c r="L133" s="41"/>
      <c r="M133" s="187" t="s">
        <v>19</v>
      </c>
      <c r="N133" s="188" t="s">
        <v>44</v>
      </c>
      <c r="O133" s="66"/>
      <c r="P133" s="189">
        <f t="shared" si="21"/>
        <v>0</v>
      </c>
      <c r="Q133" s="189">
        <v>0</v>
      </c>
      <c r="R133" s="189">
        <f t="shared" si="22"/>
        <v>0</v>
      </c>
      <c r="S133" s="189">
        <v>0</v>
      </c>
      <c r="T133" s="190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261</v>
      </c>
      <c r="AT133" s="191" t="s">
        <v>173</v>
      </c>
      <c r="AU133" s="191" t="s">
        <v>82</v>
      </c>
      <c r="AY133" s="19" t="s">
        <v>170</v>
      </c>
      <c r="BE133" s="192">
        <f t="shared" si="24"/>
        <v>0</v>
      </c>
      <c r="BF133" s="192">
        <f t="shared" si="25"/>
        <v>0</v>
      </c>
      <c r="BG133" s="192">
        <f t="shared" si="26"/>
        <v>0</v>
      </c>
      <c r="BH133" s="192">
        <f t="shared" si="27"/>
        <v>0</v>
      </c>
      <c r="BI133" s="192">
        <f t="shared" si="28"/>
        <v>0</v>
      </c>
      <c r="BJ133" s="19" t="s">
        <v>80</v>
      </c>
      <c r="BK133" s="192">
        <f t="shared" si="29"/>
        <v>0</v>
      </c>
      <c r="BL133" s="19" t="s">
        <v>261</v>
      </c>
      <c r="BM133" s="191" t="s">
        <v>505</v>
      </c>
    </row>
    <row r="134" spans="1:65" s="2" customFormat="1" ht="16.5" customHeight="1">
      <c r="A134" s="36"/>
      <c r="B134" s="37"/>
      <c r="C134" s="180" t="s">
        <v>346</v>
      </c>
      <c r="D134" s="180" t="s">
        <v>173</v>
      </c>
      <c r="E134" s="181" t="s">
        <v>1233</v>
      </c>
      <c r="F134" s="182" t="s">
        <v>1234</v>
      </c>
      <c r="G134" s="183" t="s">
        <v>1088</v>
      </c>
      <c r="H134" s="184">
        <v>1</v>
      </c>
      <c r="I134" s="185"/>
      <c r="J134" s="186">
        <f t="shared" si="20"/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 t="shared" si="21"/>
        <v>0</v>
      </c>
      <c r="Q134" s="189">
        <v>0</v>
      </c>
      <c r="R134" s="189">
        <f t="shared" si="22"/>
        <v>0</v>
      </c>
      <c r="S134" s="189">
        <v>0</v>
      </c>
      <c r="T134" s="190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261</v>
      </c>
      <c r="AT134" s="191" t="s">
        <v>173</v>
      </c>
      <c r="AU134" s="191" t="s">
        <v>82</v>
      </c>
      <c r="AY134" s="19" t="s">
        <v>170</v>
      </c>
      <c r="BE134" s="192">
        <f t="shared" si="24"/>
        <v>0</v>
      </c>
      <c r="BF134" s="192">
        <f t="shared" si="25"/>
        <v>0</v>
      </c>
      <c r="BG134" s="192">
        <f t="shared" si="26"/>
        <v>0</v>
      </c>
      <c r="BH134" s="192">
        <f t="shared" si="27"/>
        <v>0</v>
      </c>
      <c r="BI134" s="192">
        <f t="shared" si="28"/>
        <v>0</v>
      </c>
      <c r="BJ134" s="19" t="s">
        <v>80</v>
      </c>
      <c r="BK134" s="192">
        <f t="shared" si="29"/>
        <v>0</v>
      </c>
      <c r="BL134" s="19" t="s">
        <v>261</v>
      </c>
      <c r="BM134" s="191" t="s">
        <v>513</v>
      </c>
    </row>
    <row r="135" spans="1:65" s="2" customFormat="1" ht="16.5" customHeight="1">
      <c r="A135" s="36"/>
      <c r="B135" s="37"/>
      <c r="C135" s="180" t="s">
        <v>350</v>
      </c>
      <c r="D135" s="180" t="s">
        <v>173</v>
      </c>
      <c r="E135" s="181" t="s">
        <v>1235</v>
      </c>
      <c r="F135" s="182" t="s">
        <v>1236</v>
      </c>
      <c r="G135" s="183" t="s">
        <v>1088</v>
      </c>
      <c r="H135" s="184">
        <v>1</v>
      </c>
      <c r="I135" s="185"/>
      <c r="J135" s="186">
        <f t="shared" si="20"/>
        <v>0</v>
      </c>
      <c r="K135" s="182" t="s">
        <v>19</v>
      </c>
      <c r="L135" s="41"/>
      <c r="M135" s="187" t="s">
        <v>19</v>
      </c>
      <c r="N135" s="188" t="s">
        <v>44</v>
      </c>
      <c r="O135" s="66"/>
      <c r="P135" s="189">
        <f t="shared" si="21"/>
        <v>0</v>
      </c>
      <c r="Q135" s="189">
        <v>0</v>
      </c>
      <c r="R135" s="189">
        <f t="shared" si="22"/>
        <v>0</v>
      </c>
      <c r="S135" s="189">
        <v>0</v>
      </c>
      <c r="T135" s="190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261</v>
      </c>
      <c r="AT135" s="191" t="s">
        <v>173</v>
      </c>
      <c r="AU135" s="191" t="s">
        <v>82</v>
      </c>
      <c r="AY135" s="19" t="s">
        <v>170</v>
      </c>
      <c r="BE135" s="192">
        <f t="shared" si="24"/>
        <v>0</v>
      </c>
      <c r="BF135" s="192">
        <f t="shared" si="25"/>
        <v>0</v>
      </c>
      <c r="BG135" s="192">
        <f t="shared" si="26"/>
        <v>0</v>
      </c>
      <c r="BH135" s="192">
        <f t="shared" si="27"/>
        <v>0</v>
      </c>
      <c r="BI135" s="192">
        <f t="shared" si="28"/>
        <v>0</v>
      </c>
      <c r="BJ135" s="19" t="s">
        <v>80</v>
      </c>
      <c r="BK135" s="192">
        <f t="shared" si="29"/>
        <v>0</v>
      </c>
      <c r="BL135" s="19" t="s">
        <v>261</v>
      </c>
      <c r="BM135" s="191" t="s">
        <v>542</v>
      </c>
    </row>
    <row r="136" spans="1:65" s="2" customFormat="1" ht="16.5" customHeight="1">
      <c r="A136" s="36"/>
      <c r="B136" s="37"/>
      <c r="C136" s="180" t="s">
        <v>354</v>
      </c>
      <c r="D136" s="180" t="s">
        <v>173</v>
      </c>
      <c r="E136" s="181" t="s">
        <v>1237</v>
      </c>
      <c r="F136" s="182" t="s">
        <v>491</v>
      </c>
      <c r="G136" s="183" t="s">
        <v>1189</v>
      </c>
      <c r="H136" s="245"/>
      <c r="I136" s="185"/>
      <c r="J136" s="186">
        <f t="shared" si="20"/>
        <v>0</v>
      </c>
      <c r="K136" s="182" t="s">
        <v>19</v>
      </c>
      <c r="L136" s="41"/>
      <c r="M136" s="187" t="s">
        <v>19</v>
      </c>
      <c r="N136" s="188" t="s">
        <v>44</v>
      </c>
      <c r="O136" s="66"/>
      <c r="P136" s="189">
        <f t="shared" si="21"/>
        <v>0</v>
      </c>
      <c r="Q136" s="189">
        <v>0</v>
      </c>
      <c r="R136" s="189">
        <f t="shared" si="22"/>
        <v>0</v>
      </c>
      <c r="S136" s="189">
        <v>0</v>
      </c>
      <c r="T136" s="190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261</v>
      </c>
      <c r="AT136" s="191" t="s">
        <v>173</v>
      </c>
      <c r="AU136" s="191" t="s">
        <v>82</v>
      </c>
      <c r="AY136" s="19" t="s">
        <v>170</v>
      </c>
      <c r="BE136" s="192">
        <f t="shared" si="24"/>
        <v>0</v>
      </c>
      <c r="BF136" s="192">
        <f t="shared" si="25"/>
        <v>0</v>
      </c>
      <c r="BG136" s="192">
        <f t="shared" si="26"/>
        <v>0</v>
      </c>
      <c r="BH136" s="192">
        <f t="shared" si="27"/>
        <v>0</v>
      </c>
      <c r="BI136" s="192">
        <f t="shared" si="28"/>
        <v>0</v>
      </c>
      <c r="BJ136" s="19" t="s">
        <v>80</v>
      </c>
      <c r="BK136" s="192">
        <f t="shared" si="29"/>
        <v>0</v>
      </c>
      <c r="BL136" s="19" t="s">
        <v>261</v>
      </c>
      <c r="BM136" s="191" t="s">
        <v>551</v>
      </c>
    </row>
    <row r="137" spans="1:65" s="12" customFormat="1" ht="22.9" customHeight="1">
      <c r="B137" s="164"/>
      <c r="C137" s="165"/>
      <c r="D137" s="166" t="s">
        <v>72</v>
      </c>
      <c r="E137" s="178" t="s">
        <v>1238</v>
      </c>
      <c r="F137" s="178" t="s">
        <v>1239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SUM(P138:P140)</f>
        <v>0</v>
      </c>
      <c r="Q137" s="172"/>
      <c r="R137" s="173">
        <f>SUM(R138:R140)</f>
        <v>0</v>
      </c>
      <c r="S137" s="172"/>
      <c r="T137" s="174">
        <f>SUM(T138:T140)</f>
        <v>0</v>
      </c>
      <c r="AR137" s="175" t="s">
        <v>80</v>
      </c>
      <c r="AT137" s="176" t="s">
        <v>72</v>
      </c>
      <c r="AU137" s="176" t="s">
        <v>80</v>
      </c>
      <c r="AY137" s="175" t="s">
        <v>170</v>
      </c>
      <c r="BK137" s="177">
        <f>SUM(BK138:BK140)</f>
        <v>0</v>
      </c>
    </row>
    <row r="138" spans="1:65" s="2" customFormat="1" ht="16.5" customHeight="1">
      <c r="A138" s="36"/>
      <c r="B138" s="37"/>
      <c r="C138" s="180" t="s">
        <v>359</v>
      </c>
      <c r="D138" s="180" t="s">
        <v>173</v>
      </c>
      <c r="E138" s="181" t="s">
        <v>1240</v>
      </c>
      <c r="F138" s="182" t="s">
        <v>1241</v>
      </c>
      <c r="G138" s="183" t="s">
        <v>1088</v>
      </c>
      <c r="H138" s="184">
        <v>2</v>
      </c>
      <c r="I138" s="185"/>
      <c r="J138" s="186">
        <f>ROUND(I138*H138,2)</f>
        <v>0</v>
      </c>
      <c r="K138" s="182" t="s">
        <v>19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261</v>
      </c>
      <c r="AT138" s="191" t="s">
        <v>173</v>
      </c>
      <c r="AU138" s="191" t="s">
        <v>82</v>
      </c>
      <c r="AY138" s="19" t="s">
        <v>170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261</v>
      </c>
      <c r="BM138" s="191" t="s">
        <v>559</v>
      </c>
    </row>
    <row r="139" spans="1:65" s="2" customFormat="1" ht="16.5" customHeight="1">
      <c r="A139" s="36"/>
      <c r="B139" s="37"/>
      <c r="C139" s="180" t="s">
        <v>366</v>
      </c>
      <c r="D139" s="180" t="s">
        <v>173</v>
      </c>
      <c r="E139" s="181" t="s">
        <v>1242</v>
      </c>
      <c r="F139" s="182" t="s">
        <v>1243</v>
      </c>
      <c r="G139" s="183" t="s">
        <v>1088</v>
      </c>
      <c r="H139" s="184">
        <v>1</v>
      </c>
      <c r="I139" s="185"/>
      <c r="J139" s="186">
        <f>ROUND(I139*H139,2)</f>
        <v>0</v>
      </c>
      <c r="K139" s="182" t="s">
        <v>19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261</v>
      </c>
      <c r="AT139" s="191" t="s">
        <v>173</v>
      </c>
      <c r="AU139" s="191" t="s">
        <v>82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261</v>
      </c>
      <c r="BM139" s="191" t="s">
        <v>575</v>
      </c>
    </row>
    <row r="140" spans="1:65" s="2" customFormat="1" ht="16.5" customHeight="1">
      <c r="A140" s="36"/>
      <c r="B140" s="37"/>
      <c r="C140" s="180" t="s">
        <v>371</v>
      </c>
      <c r="D140" s="180" t="s">
        <v>173</v>
      </c>
      <c r="E140" s="181" t="s">
        <v>1244</v>
      </c>
      <c r="F140" s="182" t="s">
        <v>491</v>
      </c>
      <c r="G140" s="183" t="s">
        <v>1189</v>
      </c>
      <c r="H140" s="245"/>
      <c r="I140" s="185"/>
      <c r="J140" s="186">
        <f>ROUND(I140*H140,2)</f>
        <v>0</v>
      </c>
      <c r="K140" s="182" t="s">
        <v>19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261</v>
      </c>
      <c r="AT140" s="191" t="s">
        <v>173</v>
      </c>
      <c r="AU140" s="191" t="s">
        <v>82</v>
      </c>
      <c r="AY140" s="19" t="s">
        <v>170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261</v>
      </c>
      <c r="BM140" s="191" t="s">
        <v>583</v>
      </c>
    </row>
    <row r="141" spans="1:65" s="12" customFormat="1" ht="22.9" customHeight="1">
      <c r="B141" s="164"/>
      <c r="C141" s="165"/>
      <c r="D141" s="166" t="s">
        <v>72</v>
      </c>
      <c r="E141" s="178" t="s">
        <v>1245</v>
      </c>
      <c r="F141" s="178" t="s">
        <v>1246</v>
      </c>
      <c r="G141" s="165"/>
      <c r="H141" s="165"/>
      <c r="I141" s="168"/>
      <c r="J141" s="179">
        <f>BK141</f>
        <v>0</v>
      </c>
      <c r="K141" s="165"/>
      <c r="L141" s="170"/>
      <c r="M141" s="171"/>
      <c r="N141" s="172"/>
      <c r="O141" s="172"/>
      <c r="P141" s="173">
        <f>P142</f>
        <v>0</v>
      </c>
      <c r="Q141" s="172"/>
      <c r="R141" s="173">
        <f>R142</f>
        <v>0</v>
      </c>
      <c r="S141" s="172"/>
      <c r="T141" s="174">
        <f>T142</f>
        <v>0</v>
      </c>
      <c r="AR141" s="175" t="s">
        <v>80</v>
      </c>
      <c r="AT141" s="176" t="s">
        <v>72</v>
      </c>
      <c r="AU141" s="176" t="s">
        <v>80</v>
      </c>
      <c r="AY141" s="175" t="s">
        <v>170</v>
      </c>
      <c r="BK141" s="177">
        <f>BK142</f>
        <v>0</v>
      </c>
    </row>
    <row r="142" spans="1:65" s="2" customFormat="1" ht="16.5" customHeight="1">
      <c r="A142" s="36"/>
      <c r="B142" s="37"/>
      <c r="C142" s="180" t="s">
        <v>378</v>
      </c>
      <c r="D142" s="180" t="s">
        <v>173</v>
      </c>
      <c r="E142" s="181" t="s">
        <v>1247</v>
      </c>
      <c r="F142" s="182" t="s">
        <v>1248</v>
      </c>
      <c r="G142" s="183" t="s">
        <v>310</v>
      </c>
      <c r="H142" s="184">
        <v>40</v>
      </c>
      <c r="I142" s="185"/>
      <c r="J142" s="186">
        <f>ROUND(I142*H142,2)</f>
        <v>0</v>
      </c>
      <c r="K142" s="182" t="s">
        <v>19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261</v>
      </c>
      <c r="AT142" s="191" t="s">
        <v>173</v>
      </c>
      <c r="AU142" s="191" t="s">
        <v>82</v>
      </c>
      <c r="AY142" s="19" t="s">
        <v>170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261</v>
      </c>
      <c r="BM142" s="191" t="s">
        <v>593</v>
      </c>
    </row>
    <row r="143" spans="1:65" s="12" customFormat="1" ht="22.9" customHeight="1">
      <c r="B143" s="164"/>
      <c r="C143" s="165"/>
      <c r="D143" s="166" t="s">
        <v>72</v>
      </c>
      <c r="E143" s="178" t="s">
        <v>1249</v>
      </c>
      <c r="F143" s="178" t="s">
        <v>1250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SUM(P144:P146)</f>
        <v>0</v>
      </c>
      <c r="Q143" s="172"/>
      <c r="R143" s="173">
        <f>SUM(R144:R146)</f>
        <v>0</v>
      </c>
      <c r="S143" s="172"/>
      <c r="T143" s="174">
        <f>SUM(T144:T146)</f>
        <v>0</v>
      </c>
      <c r="AR143" s="175" t="s">
        <v>80</v>
      </c>
      <c r="AT143" s="176" t="s">
        <v>72</v>
      </c>
      <c r="AU143" s="176" t="s">
        <v>80</v>
      </c>
      <c r="AY143" s="175" t="s">
        <v>170</v>
      </c>
      <c r="BK143" s="177">
        <f>SUM(BK144:BK146)</f>
        <v>0</v>
      </c>
    </row>
    <row r="144" spans="1:65" s="2" customFormat="1" ht="16.5" customHeight="1">
      <c r="A144" s="36"/>
      <c r="B144" s="37"/>
      <c r="C144" s="180" t="s">
        <v>385</v>
      </c>
      <c r="D144" s="180" t="s">
        <v>173</v>
      </c>
      <c r="E144" s="181" t="s">
        <v>1251</v>
      </c>
      <c r="F144" s="182" t="s">
        <v>1252</v>
      </c>
      <c r="G144" s="183" t="s">
        <v>1088</v>
      </c>
      <c r="H144" s="184">
        <v>2</v>
      </c>
      <c r="I144" s="185"/>
      <c r="J144" s="186">
        <f>ROUND(I144*H144,2)</f>
        <v>0</v>
      </c>
      <c r="K144" s="182" t="s">
        <v>19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261</v>
      </c>
      <c r="AT144" s="191" t="s">
        <v>173</v>
      </c>
      <c r="AU144" s="191" t="s">
        <v>82</v>
      </c>
      <c r="AY144" s="19" t="s">
        <v>170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261</v>
      </c>
      <c r="BM144" s="191" t="s">
        <v>1253</v>
      </c>
    </row>
    <row r="145" spans="1:65" s="2" customFormat="1" ht="16.5" customHeight="1">
      <c r="A145" s="36"/>
      <c r="B145" s="37"/>
      <c r="C145" s="180" t="s">
        <v>390</v>
      </c>
      <c r="D145" s="180" t="s">
        <v>173</v>
      </c>
      <c r="E145" s="181" t="s">
        <v>1254</v>
      </c>
      <c r="F145" s="182" t="s">
        <v>1255</v>
      </c>
      <c r="G145" s="183" t="s">
        <v>1189</v>
      </c>
      <c r="H145" s="245"/>
      <c r="I145" s="185"/>
      <c r="J145" s="186">
        <f>ROUND(I145*H145,2)</f>
        <v>0</v>
      </c>
      <c r="K145" s="182" t="s">
        <v>19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178</v>
      </c>
      <c r="AT145" s="191" t="s">
        <v>173</v>
      </c>
      <c r="AU145" s="191" t="s">
        <v>82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178</v>
      </c>
      <c r="BM145" s="191" t="s">
        <v>318</v>
      </c>
    </row>
    <row r="146" spans="1:65" s="2" customFormat="1" ht="19.5">
      <c r="A146" s="36"/>
      <c r="B146" s="37"/>
      <c r="C146" s="38"/>
      <c r="D146" s="195" t="s">
        <v>363</v>
      </c>
      <c r="E146" s="38"/>
      <c r="F146" s="236" t="s">
        <v>1256</v>
      </c>
      <c r="G146" s="38"/>
      <c r="H146" s="38"/>
      <c r="I146" s="237"/>
      <c r="J146" s="38"/>
      <c r="K146" s="38"/>
      <c r="L146" s="41"/>
      <c r="M146" s="246"/>
      <c r="N146" s="247"/>
      <c r="O146" s="242"/>
      <c r="P146" s="242"/>
      <c r="Q146" s="242"/>
      <c r="R146" s="242"/>
      <c r="S146" s="242"/>
      <c r="T146" s="248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363</v>
      </c>
      <c r="AU146" s="19" t="s">
        <v>82</v>
      </c>
    </row>
    <row r="147" spans="1:65" s="2" customFormat="1" ht="6.95" customHeight="1">
      <c r="A147" s="36"/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41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sheetProtection algorithmName="SHA-512" hashValue="DIw+wbBX1PUUQd1iBRSvrHuxX7l9YyoY0UoSqIiK+MLCmgs0NLL18zybXwivxbroGMj6l2GScXTRksFp8WVxUg==" saltValue="z86xZEwWZhmQDYqSpyGU0EHamTX6B095SyZoc4Qi1GrbMybTljraVmRVAc6cCbpslAqKAqOyKjpcsPImvOrLGQ==" spinCount="100000" sheet="1" objects="1" scenarios="1" formatColumns="0" formatRows="0" autoFilter="0"/>
  <autoFilter ref="C94:K146" xr:uid="{00000000-0009-0000-0000-000003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88" t="s">
        <v>129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1257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ROUND((SUM(BE92:BE184)),  2)</f>
        <v>0</v>
      </c>
      <c r="G35" s="36"/>
      <c r="H35" s="36"/>
      <c r="I35" s="126">
        <v>0.21</v>
      </c>
      <c r="J35" s="125">
        <f>ROUND(((SUM(BE92:BE184))*I35),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ROUND((SUM(BF92:BF184)),  2)</f>
        <v>0</v>
      </c>
      <c r="G36" s="36"/>
      <c r="H36" s="36"/>
      <c r="I36" s="126">
        <v>0.15</v>
      </c>
      <c r="J36" s="125">
        <f>ROUND(((SUM(BF92:BF184))*I36),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ROUND((SUM(BG92:BG184)),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ROUND((SUM(BH92:BH184)),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ROUND((SUM(BI92:BI184)),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5" t="str">
        <f>E7</f>
        <v>ZŠ J. A. Komenského - půdní vestavba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129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SO 01.4.7. - Silnoproud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1258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9" customFormat="1" ht="24.95" customHeight="1">
      <c r="B65" s="142"/>
      <c r="C65" s="143"/>
      <c r="D65" s="144" t="s">
        <v>1259</v>
      </c>
      <c r="E65" s="145"/>
      <c r="F65" s="145"/>
      <c r="G65" s="145"/>
      <c r="H65" s="145"/>
      <c r="I65" s="145"/>
      <c r="J65" s="146">
        <f>J96</f>
        <v>0</v>
      </c>
      <c r="K65" s="143"/>
      <c r="L65" s="147"/>
    </row>
    <row r="66" spans="1:31" s="9" customFormat="1" ht="24.95" customHeight="1">
      <c r="B66" s="142"/>
      <c r="C66" s="143"/>
      <c r="D66" s="144" t="s">
        <v>1260</v>
      </c>
      <c r="E66" s="145"/>
      <c r="F66" s="145"/>
      <c r="G66" s="145"/>
      <c r="H66" s="145"/>
      <c r="I66" s="145"/>
      <c r="J66" s="146">
        <f>J120</f>
        <v>0</v>
      </c>
      <c r="K66" s="143"/>
      <c r="L66" s="147"/>
    </row>
    <row r="67" spans="1:31" s="9" customFormat="1" ht="24.95" customHeight="1">
      <c r="B67" s="142"/>
      <c r="C67" s="143"/>
      <c r="D67" s="144" t="s">
        <v>1261</v>
      </c>
      <c r="E67" s="145"/>
      <c r="F67" s="145"/>
      <c r="G67" s="145"/>
      <c r="H67" s="145"/>
      <c r="I67" s="145"/>
      <c r="J67" s="146">
        <f>J133</f>
        <v>0</v>
      </c>
      <c r="K67" s="143"/>
      <c r="L67" s="147"/>
    </row>
    <row r="68" spans="1:31" s="9" customFormat="1" ht="24.95" customHeight="1">
      <c r="B68" s="142"/>
      <c r="C68" s="143"/>
      <c r="D68" s="144" t="s">
        <v>1262</v>
      </c>
      <c r="E68" s="145"/>
      <c r="F68" s="145"/>
      <c r="G68" s="145"/>
      <c r="H68" s="145"/>
      <c r="I68" s="145"/>
      <c r="J68" s="146">
        <f>J157</f>
        <v>0</v>
      </c>
      <c r="K68" s="143"/>
      <c r="L68" s="147"/>
    </row>
    <row r="69" spans="1:31" s="9" customFormat="1" ht="24.95" customHeight="1">
      <c r="B69" s="142"/>
      <c r="C69" s="143"/>
      <c r="D69" s="144" t="s">
        <v>1263</v>
      </c>
      <c r="E69" s="145"/>
      <c r="F69" s="145"/>
      <c r="G69" s="145"/>
      <c r="H69" s="145"/>
      <c r="I69" s="145"/>
      <c r="J69" s="146">
        <f>J168</f>
        <v>0</v>
      </c>
      <c r="K69" s="143"/>
      <c r="L69" s="147"/>
    </row>
    <row r="70" spans="1:31" s="9" customFormat="1" ht="24.95" customHeight="1">
      <c r="B70" s="142"/>
      <c r="C70" s="143"/>
      <c r="D70" s="144" t="s">
        <v>1264</v>
      </c>
      <c r="E70" s="145"/>
      <c r="F70" s="145"/>
      <c r="G70" s="145"/>
      <c r="H70" s="145"/>
      <c r="I70" s="145"/>
      <c r="J70" s="146">
        <f>J173</f>
        <v>0</v>
      </c>
      <c r="K70" s="143"/>
      <c r="L70" s="147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155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95" t="str">
        <f>E7</f>
        <v>ZŠ J. A. Komenského - půdní vestavba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128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395" t="s">
        <v>129</v>
      </c>
      <c r="F82" s="397"/>
      <c r="G82" s="397"/>
      <c r="H82" s="397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1080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9" t="str">
        <f>E11</f>
        <v>SO 01.4.7. - Silnoproud</v>
      </c>
      <c r="F84" s="397"/>
      <c r="G84" s="397"/>
      <c r="H84" s="397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F14</f>
        <v>U Dělnického cvičiště 1100/1, 169 00 Praha 6</v>
      </c>
      <c r="G86" s="38"/>
      <c r="H86" s="38"/>
      <c r="I86" s="31" t="s">
        <v>23</v>
      </c>
      <c r="J86" s="61" t="str">
        <f>IF(J14="","",J14)</f>
        <v>20. 12. 2020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40.15" customHeight="1">
      <c r="A88" s="36"/>
      <c r="B88" s="37"/>
      <c r="C88" s="31" t="s">
        <v>25</v>
      </c>
      <c r="D88" s="38"/>
      <c r="E88" s="38"/>
      <c r="F88" s="29" t="str">
        <f>E17</f>
        <v>MČ.Praha 6, Odbor Školství</v>
      </c>
      <c r="G88" s="38"/>
      <c r="H88" s="38"/>
      <c r="I88" s="31" t="s">
        <v>31</v>
      </c>
      <c r="J88" s="34" t="str">
        <f>E23</f>
        <v>D-PLUS PROJEKTOVÁ A INŽENÝRSKÁ a.s.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IF(E20="","",E20)</f>
        <v>Vyplň údaj</v>
      </c>
      <c r="G89" s="38"/>
      <c r="H89" s="38"/>
      <c r="I89" s="31" t="s">
        <v>35</v>
      </c>
      <c r="J89" s="34" t="str">
        <f>E26</f>
        <v xml:space="preserve"> 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156</v>
      </c>
      <c r="D91" s="156" t="s">
        <v>58</v>
      </c>
      <c r="E91" s="156" t="s">
        <v>54</v>
      </c>
      <c r="F91" s="156" t="s">
        <v>55</v>
      </c>
      <c r="G91" s="156" t="s">
        <v>157</v>
      </c>
      <c r="H91" s="156" t="s">
        <v>158</v>
      </c>
      <c r="I91" s="156" t="s">
        <v>159</v>
      </c>
      <c r="J91" s="156" t="s">
        <v>132</v>
      </c>
      <c r="K91" s="157" t="s">
        <v>160</v>
      </c>
      <c r="L91" s="158"/>
      <c r="M91" s="70" t="s">
        <v>19</v>
      </c>
      <c r="N91" s="71" t="s">
        <v>43</v>
      </c>
      <c r="O91" s="71" t="s">
        <v>161</v>
      </c>
      <c r="P91" s="71" t="s">
        <v>162</v>
      </c>
      <c r="Q91" s="71" t="s">
        <v>163</v>
      </c>
      <c r="R91" s="71" t="s">
        <v>164</v>
      </c>
      <c r="S91" s="71" t="s">
        <v>165</v>
      </c>
      <c r="T91" s="72" t="s">
        <v>166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167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P93+P96+P120+P133+P157+P168+P173</f>
        <v>0</v>
      </c>
      <c r="Q92" s="74"/>
      <c r="R92" s="161">
        <f>R93+R96+R120+R133+R157+R168+R173</f>
        <v>0</v>
      </c>
      <c r="S92" s="74"/>
      <c r="T92" s="162">
        <f>T93+T96+T120+T133+T157+T168+T173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133</v>
      </c>
      <c r="BK92" s="163">
        <f>BK93+BK96+BK120+BK133+BK157+BK168+BK173</f>
        <v>0</v>
      </c>
    </row>
    <row r="93" spans="1:65" s="12" customFormat="1" ht="25.9" customHeight="1">
      <c r="B93" s="164"/>
      <c r="C93" s="165"/>
      <c r="D93" s="166" t="s">
        <v>72</v>
      </c>
      <c r="E93" s="167" t="s">
        <v>1154</v>
      </c>
      <c r="F93" s="167" t="s">
        <v>1265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SUM(P94:P95)</f>
        <v>0</v>
      </c>
      <c r="Q93" s="172"/>
      <c r="R93" s="173">
        <f>SUM(R94:R95)</f>
        <v>0</v>
      </c>
      <c r="S93" s="172"/>
      <c r="T93" s="174">
        <f>SUM(T94:T95)</f>
        <v>0</v>
      </c>
      <c r="AR93" s="175" t="s">
        <v>80</v>
      </c>
      <c r="AT93" s="176" t="s">
        <v>72</v>
      </c>
      <c r="AU93" s="176" t="s">
        <v>73</v>
      </c>
      <c r="AY93" s="175" t="s">
        <v>170</v>
      </c>
      <c r="BK93" s="177">
        <f>SUM(BK94:BK95)</f>
        <v>0</v>
      </c>
    </row>
    <row r="94" spans="1:65" s="2" customFormat="1" ht="55.5" customHeight="1">
      <c r="A94" s="36"/>
      <c r="B94" s="37"/>
      <c r="C94" s="216" t="s">
        <v>80</v>
      </c>
      <c r="D94" s="216" t="s">
        <v>192</v>
      </c>
      <c r="E94" s="217" t="s">
        <v>1266</v>
      </c>
      <c r="F94" s="218" t="s">
        <v>1267</v>
      </c>
      <c r="G94" s="219" t="s">
        <v>1088</v>
      </c>
      <c r="H94" s="220">
        <v>1</v>
      </c>
      <c r="I94" s="221"/>
      <c r="J94" s="222">
        <f>ROUND(I94*H94,2)</f>
        <v>0</v>
      </c>
      <c r="K94" s="218" t="s">
        <v>19</v>
      </c>
      <c r="L94" s="223"/>
      <c r="M94" s="224" t="s">
        <v>19</v>
      </c>
      <c r="N94" s="225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195</v>
      </c>
      <c r="AT94" s="191" t="s">
        <v>192</v>
      </c>
      <c r="AU94" s="191" t="s">
        <v>80</v>
      </c>
      <c r="AY94" s="19" t="s">
        <v>170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178</v>
      </c>
      <c r="BM94" s="191" t="s">
        <v>82</v>
      </c>
    </row>
    <row r="95" spans="1:65" s="2" customFormat="1" ht="16.5" customHeight="1">
      <c r="A95" s="36"/>
      <c r="B95" s="37"/>
      <c r="C95" s="180" t="s">
        <v>82</v>
      </c>
      <c r="D95" s="180" t="s">
        <v>173</v>
      </c>
      <c r="E95" s="181" t="s">
        <v>1268</v>
      </c>
      <c r="F95" s="182" t="s">
        <v>1269</v>
      </c>
      <c r="G95" s="183" t="s">
        <v>1088</v>
      </c>
      <c r="H95" s="184">
        <v>1</v>
      </c>
      <c r="I95" s="185"/>
      <c r="J95" s="186">
        <f>ROUND(I95*H95,2)</f>
        <v>0</v>
      </c>
      <c r="K95" s="182" t="s">
        <v>19</v>
      </c>
      <c r="L95" s="41"/>
      <c r="M95" s="187" t="s">
        <v>19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80</v>
      </c>
      <c r="AY95" s="19" t="s">
        <v>170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178</v>
      </c>
      <c r="BM95" s="191" t="s">
        <v>178</v>
      </c>
    </row>
    <row r="96" spans="1:65" s="12" customFormat="1" ht="25.9" customHeight="1">
      <c r="B96" s="164"/>
      <c r="C96" s="165"/>
      <c r="D96" s="166" t="s">
        <v>72</v>
      </c>
      <c r="E96" s="167" t="s">
        <v>1156</v>
      </c>
      <c r="F96" s="167" t="s">
        <v>1270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SUM(P97:P119)</f>
        <v>0</v>
      </c>
      <c r="Q96" s="172"/>
      <c r="R96" s="173">
        <f>SUM(R97:R119)</f>
        <v>0</v>
      </c>
      <c r="S96" s="172"/>
      <c r="T96" s="174">
        <f>SUM(T97:T119)</f>
        <v>0</v>
      </c>
      <c r="AR96" s="175" t="s">
        <v>80</v>
      </c>
      <c r="AT96" s="176" t="s">
        <v>72</v>
      </c>
      <c r="AU96" s="176" t="s">
        <v>73</v>
      </c>
      <c r="AY96" s="175" t="s">
        <v>170</v>
      </c>
      <c r="BK96" s="177">
        <f>SUM(BK97:BK119)</f>
        <v>0</v>
      </c>
    </row>
    <row r="97" spans="1:65" s="2" customFormat="1" ht="16.5" customHeight="1">
      <c r="A97" s="36"/>
      <c r="B97" s="37"/>
      <c r="C97" s="216" t="s">
        <v>171</v>
      </c>
      <c r="D97" s="216" t="s">
        <v>192</v>
      </c>
      <c r="E97" s="217" t="s">
        <v>1271</v>
      </c>
      <c r="F97" s="218" t="s">
        <v>1272</v>
      </c>
      <c r="G97" s="219" t="s">
        <v>1088</v>
      </c>
      <c r="H97" s="220">
        <v>6</v>
      </c>
      <c r="I97" s="221"/>
      <c r="J97" s="222">
        <f t="shared" ref="J97:J119" si="0">ROUND(I97*H97,2)</f>
        <v>0</v>
      </c>
      <c r="K97" s="218" t="s">
        <v>19</v>
      </c>
      <c r="L97" s="223"/>
      <c r="M97" s="224" t="s">
        <v>19</v>
      </c>
      <c r="N97" s="225" t="s">
        <v>44</v>
      </c>
      <c r="O97" s="66"/>
      <c r="P97" s="189">
        <f t="shared" ref="P97:P119" si="1">O97*H97</f>
        <v>0</v>
      </c>
      <c r="Q97" s="189">
        <v>0</v>
      </c>
      <c r="R97" s="189">
        <f t="shared" ref="R97:R119" si="2">Q97*H97</f>
        <v>0</v>
      </c>
      <c r="S97" s="189">
        <v>0</v>
      </c>
      <c r="T97" s="190">
        <f t="shared" ref="T97:T119" si="3"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195</v>
      </c>
      <c r="AT97" s="191" t="s">
        <v>192</v>
      </c>
      <c r="AU97" s="191" t="s">
        <v>80</v>
      </c>
      <c r="AY97" s="19" t="s">
        <v>170</v>
      </c>
      <c r="BE97" s="192">
        <f t="shared" ref="BE97:BE119" si="4">IF(N97="základní",J97,0)</f>
        <v>0</v>
      </c>
      <c r="BF97" s="192">
        <f t="shared" ref="BF97:BF119" si="5">IF(N97="snížená",J97,0)</f>
        <v>0</v>
      </c>
      <c r="BG97" s="192">
        <f t="shared" ref="BG97:BG119" si="6">IF(N97="zákl. přenesená",J97,0)</f>
        <v>0</v>
      </c>
      <c r="BH97" s="192">
        <f t="shared" ref="BH97:BH119" si="7">IF(N97="sníž. přenesená",J97,0)</f>
        <v>0</v>
      </c>
      <c r="BI97" s="192">
        <f t="shared" ref="BI97:BI119" si="8">IF(N97="nulová",J97,0)</f>
        <v>0</v>
      </c>
      <c r="BJ97" s="19" t="s">
        <v>80</v>
      </c>
      <c r="BK97" s="192">
        <f t="shared" ref="BK97:BK119" si="9">ROUND(I97*H97,2)</f>
        <v>0</v>
      </c>
      <c r="BL97" s="19" t="s">
        <v>178</v>
      </c>
      <c r="BM97" s="191" t="s">
        <v>203</v>
      </c>
    </row>
    <row r="98" spans="1:65" s="2" customFormat="1" ht="16.5" customHeight="1">
      <c r="A98" s="36"/>
      <c r="B98" s="37"/>
      <c r="C98" s="216" t="s">
        <v>178</v>
      </c>
      <c r="D98" s="216" t="s">
        <v>192</v>
      </c>
      <c r="E98" s="217" t="s">
        <v>1273</v>
      </c>
      <c r="F98" s="218" t="s">
        <v>1274</v>
      </c>
      <c r="G98" s="219" t="s">
        <v>1088</v>
      </c>
      <c r="H98" s="220">
        <v>10</v>
      </c>
      <c r="I98" s="221"/>
      <c r="J98" s="222">
        <f t="shared" si="0"/>
        <v>0</v>
      </c>
      <c r="K98" s="218" t="s">
        <v>19</v>
      </c>
      <c r="L98" s="223"/>
      <c r="M98" s="224" t="s">
        <v>19</v>
      </c>
      <c r="N98" s="225" t="s">
        <v>44</v>
      </c>
      <c r="O98" s="66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195</v>
      </c>
      <c r="AT98" s="191" t="s">
        <v>192</v>
      </c>
      <c r="AU98" s="191" t="s">
        <v>80</v>
      </c>
      <c r="AY98" s="19" t="s">
        <v>170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19" t="s">
        <v>80</v>
      </c>
      <c r="BK98" s="192">
        <f t="shared" si="9"/>
        <v>0</v>
      </c>
      <c r="BL98" s="19" t="s">
        <v>178</v>
      </c>
      <c r="BM98" s="191" t="s">
        <v>195</v>
      </c>
    </row>
    <row r="99" spans="1:65" s="2" customFormat="1" ht="16.5" customHeight="1">
      <c r="A99" s="36"/>
      <c r="B99" s="37"/>
      <c r="C99" s="216" t="s">
        <v>199</v>
      </c>
      <c r="D99" s="216" t="s">
        <v>192</v>
      </c>
      <c r="E99" s="217" t="s">
        <v>1275</v>
      </c>
      <c r="F99" s="218" t="s">
        <v>1276</v>
      </c>
      <c r="G99" s="219" t="s">
        <v>1088</v>
      </c>
      <c r="H99" s="220">
        <v>2</v>
      </c>
      <c r="I99" s="221"/>
      <c r="J99" s="222">
        <f t="shared" si="0"/>
        <v>0</v>
      </c>
      <c r="K99" s="218" t="s">
        <v>19</v>
      </c>
      <c r="L99" s="223"/>
      <c r="M99" s="224" t="s">
        <v>19</v>
      </c>
      <c r="N99" s="225" t="s">
        <v>44</v>
      </c>
      <c r="O99" s="66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195</v>
      </c>
      <c r="AT99" s="191" t="s">
        <v>192</v>
      </c>
      <c r="AU99" s="191" t="s">
        <v>80</v>
      </c>
      <c r="AY99" s="19" t="s">
        <v>170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19" t="s">
        <v>80</v>
      </c>
      <c r="BK99" s="192">
        <f t="shared" si="9"/>
        <v>0</v>
      </c>
      <c r="BL99" s="19" t="s">
        <v>178</v>
      </c>
      <c r="BM99" s="191" t="s">
        <v>221</v>
      </c>
    </row>
    <row r="100" spans="1:65" s="2" customFormat="1" ht="16.5" customHeight="1">
      <c r="A100" s="36"/>
      <c r="B100" s="37"/>
      <c r="C100" s="216" t="s">
        <v>203</v>
      </c>
      <c r="D100" s="216" t="s">
        <v>192</v>
      </c>
      <c r="E100" s="217" t="s">
        <v>1277</v>
      </c>
      <c r="F100" s="218" t="s">
        <v>1278</v>
      </c>
      <c r="G100" s="219" t="s">
        <v>1088</v>
      </c>
      <c r="H100" s="220">
        <v>3</v>
      </c>
      <c r="I100" s="221"/>
      <c r="J100" s="222">
        <f t="shared" si="0"/>
        <v>0</v>
      </c>
      <c r="K100" s="218" t="s">
        <v>19</v>
      </c>
      <c r="L100" s="223"/>
      <c r="M100" s="224" t="s">
        <v>19</v>
      </c>
      <c r="N100" s="225" t="s">
        <v>44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195</v>
      </c>
      <c r="AT100" s="191" t="s">
        <v>192</v>
      </c>
      <c r="AU100" s="191" t="s">
        <v>80</v>
      </c>
      <c r="AY100" s="19" t="s">
        <v>170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80</v>
      </c>
      <c r="BK100" s="192">
        <f t="shared" si="9"/>
        <v>0</v>
      </c>
      <c r="BL100" s="19" t="s">
        <v>178</v>
      </c>
      <c r="BM100" s="191" t="s">
        <v>233</v>
      </c>
    </row>
    <row r="101" spans="1:65" s="2" customFormat="1" ht="16.5" customHeight="1">
      <c r="A101" s="36"/>
      <c r="B101" s="37"/>
      <c r="C101" s="216" t="s">
        <v>207</v>
      </c>
      <c r="D101" s="216" t="s">
        <v>192</v>
      </c>
      <c r="E101" s="217" t="s">
        <v>1279</v>
      </c>
      <c r="F101" s="218" t="s">
        <v>1280</v>
      </c>
      <c r="G101" s="219" t="s">
        <v>1088</v>
      </c>
      <c r="H101" s="220">
        <v>2</v>
      </c>
      <c r="I101" s="221"/>
      <c r="J101" s="222">
        <f t="shared" si="0"/>
        <v>0</v>
      </c>
      <c r="K101" s="218" t="s">
        <v>19</v>
      </c>
      <c r="L101" s="223"/>
      <c r="M101" s="224" t="s">
        <v>19</v>
      </c>
      <c r="N101" s="225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80</v>
      </c>
      <c r="AY101" s="19" t="s">
        <v>170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178</v>
      </c>
      <c r="BM101" s="191" t="s">
        <v>248</v>
      </c>
    </row>
    <row r="102" spans="1:65" s="2" customFormat="1" ht="16.5" customHeight="1">
      <c r="A102" s="36"/>
      <c r="B102" s="37"/>
      <c r="C102" s="216" t="s">
        <v>195</v>
      </c>
      <c r="D102" s="216" t="s">
        <v>192</v>
      </c>
      <c r="E102" s="217" t="s">
        <v>1281</v>
      </c>
      <c r="F102" s="218" t="s">
        <v>1282</v>
      </c>
      <c r="G102" s="219" t="s">
        <v>1088</v>
      </c>
      <c r="H102" s="220">
        <v>5</v>
      </c>
      <c r="I102" s="221"/>
      <c r="J102" s="222">
        <f t="shared" si="0"/>
        <v>0</v>
      </c>
      <c r="K102" s="218" t="s">
        <v>19</v>
      </c>
      <c r="L102" s="223"/>
      <c r="M102" s="224" t="s">
        <v>19</v>
      </c>
      <c r="N102" s="225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195</v>
      </c>
      <c r="AT102" s="191" t="s">
        <v>192</v>
      </c>
      <c r="AU102" s="191" t="s">
        <v>80</v>
      </c>
      <c r="AY102" s="19" t="s">
        <v>170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178</v>
      </c>
      <c r="BM102" s="191" t="s">
        <v>261</v>
      </c>
    </row>
    <row r="103" spans="1:65" s="2" customFormat="1" ht="16.5" customHeight="1">
      <c r="A103" s="36"/>
      <c r="B103" s="37"/>
      <c r="C103" s="216" t="s">
        <v>214</v>
      </c>
      <c r="D103" s="216" t="s">
        <v>192</v>
      </c>
      <c r="E103" s="217" t="s">
        <v>1283</v>
      </c>
      <c r="F103" s="218" t="s">
        <v>1284</v>
      </c>
      <c r="G103" s="219" t="s">
        <v>1088</v>
      </c>
      <c r="H103" s="220">
        <v>2</v>
      </c>
      <c r="I103" s="221"/>
      <c r="J103" s="222">
        <f t="shared" si="0"/>
        <v>0</v>
      </c>
      <c r="K103" s="218" t="s">
        <v>19</v>
      </c>
      <c r="L103" s="223"/>
      <c r="M103" s="224" t="s">
        <v>19</v>
      </c>
      <c r="N103" s="225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195</v>
      </c>
      <c r="AT103" s="191" t="s">
        <v>192</v>
      </c>
      <c r="AU103" s="191" t="s">
        <v>80</v>
      </c>
      <c r="AY103" s="19" t="s">
        <v>170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178</v>
      </c>
      <c r="BM103" s="191" t="s">
        <v>272</v>
      </c>
    </row>
    <row r="104" spans="1:65" s="2" customFormat="1" ht="16.5" customHeight="1">
      <c r="A104" s="36"/>
      <c r="B104" s="37"/>
      <c r="C104" s="216" t="s">
        <v>221</v>
      </c>
      <c r="D104" s="216" t="s">
        <v>192</v>
      </c>
      <c r="E104" s="217" t="s">
        <v>1285</v>
      </c>
      <c r="F104" s="218" t="s">
        <v>1286</v>
      </c>
      <c r="G104" s="219" t="s">
        <v>1088</v>
      </c>
      <c r="H104" s="220">
        <v>2</v>
      </c>
      <c r="I104" s="221"/>
      <c r="J104" s="222">
        <f t="shared" si="0"/>
        <v>0</v>
      </c>
      <c r="K104" s="218" t="s">
        <v>19</v>
      </c>
      <c r="L104" s="223"/>
      <c r="M104" s="224" t="s">
        <v>19</v>
      </c>
      <c r="N104" s="225" t="s">
        <v>44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195</v>
      </c>
      <c r="AT104" s="191" t="s">
        <v>192</v>
      </c>
      <c r="AU104" s="191" t="s">
        <v>80</v>
      </c>
      <c r="AY104" s="19" t="s">
        <v>170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178</v>
      </c>
      <c r="BM104" s="191" t="s">
        <v>281</v>
      </c>
    </row>
    <row r="105" spans="1:65" s="2" customFormat="1" ht="16.5" customHeight="1">
      <c r="A105" s="36"/>
      <c r="B105" s="37"/>
      <c r="C105" s="216" t="s">
        <v>227</v>
      </c>
      <c r="D105" s="216" t="s">
        <v>192</v>
      </c>
      <c r="E105" s="217" t="s">
        <v>1287</v>
      </c>
      <c r="F105" s="218" t="s">
        <v>1288</v>
      </c>
      <c r="G105" s="219" t="s">
        <v>1088</v>
      </c>
      <c r="H105" s="220">
        <v>3</v>
      </c>
      <c r="I105" s="221"/>
      <c r="J105" s="222">
        <f t="shared" si="0"/>
        <v>0</v>
      </c>
      <c r="K105" s="218" t="s">
        <v>19</v>
      </c>
      <c r="L105" s="223"/>
      <c r="M105" s="224" t="s">
        <v>19</v>
      </c>
      <c r="N105" s="225" t="s">
        <v>44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195</v>
      </c>
      <c r="AT105" s="191" t="s">
        <v>192</v>
      </c>
      <c r="AU105" s="191" t="s">
        <v>80</v>
      </c>
      <c r="AY105" s="19" t="s">
        <v>170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178</v>
      </c>
      <c r="BM105" s="191" t="s">
        <v>292</v>
      </c>
    </row>
    <row r="106" spans="1:65" s="2" customFormat="1" ht="16.5" customHeight="1">
      <c r="A106" s="36"/>
      <c r="B106" s="37"/>
      <c r="C106" s="216" t="s">
        <v>233</v>
      </c>
      <c r="D106" s="216" t="s">
        <v>192</v>
      </c>
      <c r="E106" s="217" t="s">
        <v>1289</v>
      </c>
      <c r="F106" s="218" t="s">
        <v>1290</v>
      </c>
      <c r="G106" s="219" t="s">
        <v>1088</v>
      </c>
      <c r="H106" s="220">
        <v>9</v>
      </c>
      <c r="I106" s="221"/>
      <c r="J106" s="222">
        <f t="shared" si="0"/>
        <v>0</v>
      </c>
      <c r="K106" s="218" t="s">
        <v>19</v>
      </c>
      <c r="L106" s="223"/>
      <c r="M106" s="224" t="s">
        <v>19</v>
      </c>
      <c r="N106" s="225" t="s">
        <v>44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195</v>
      </c>
      <c r="AT106" s="191" t="s">
        <v>192</v>
      </c>
      <c r="AU106" s="191" t="s">
        <v>80</v>
      </c>
      <c r="AY106" s="19" t="s">
        <v>170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80</v>
      </c>
      <c r="BK106" s="192">
        <f t="shared" si="9"/>
        <v>0</v>
      </c>
      <c r="BL106" s="19" t="s">
        <v>178</v>
      </c>
      <c r="BM106" s="191" t="s">
        <v>307</v>
      </c>
    </row>
    <row r="107" spans="1:65" s="2" customFormat="1" ht="16.5" customHeight="1">
      <c r="A107" s="36"/>
      <c r="B107" s="37"/>
      <c r="C107" s="216" t="s">
        <v>243</v>
      </c>
      <c r="D107" s="216" t="s">
        <v>192</v>
      </c>
      <c r="E107" s="217" t="s">
        <v>1291</v>
      </c>
      <c r="F107" s="218" t="s">
        <v>1292</v>
      </c>
      <c r="G107" s="219" t="s">
        <v>1088</v>
      </c>
      <c r="H107" s="220">
        <v>1</v>
      </c>
      <c r="I107" s="221"/>
      <c r="J107" s="222">
        <f t="shared" si="0"/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80</v>
      </c>
      <c r="AY107" s="19" t="s">
        <v>170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178</v>
      </c>
      <c r="BM107" s="191" t="s">
        <v>318</v>
      </c>
    </row>
    <row r="108" spans="1:65" s="2" customFormat="1" ht="16.5" customHeight="1">
      <c r="A108" s="36"/>
      <c r="B108" s="37"/>
      <c r="C108" s="216" t="s">
        <v>248</v>
      </c>
      <c r="D108" s="216" t="s">
        <v>192</v>
      </c>
      <c r="E108" s="217" t="s">
        <v>1293</v>
      </c>
      <c r="F108" s="218" t="s">
        <v>1294</v>
      </c>
      <c r="G108" s="219" t="s">
        <v>1088</v>
      </c>
      <c r="H108" s="220">
        <v>4</v>
      </c>
      <c r="I108" s="221"/>
      <c r="J108" s="222">
        <f t="shared" si="0"/>
        <v>0</v>
      </c>
      <c r="K108" s="218" t="s">
        <v>19</v>
      </c>
      <c r="L108" s="223"/>
      <c r="M108" s="224" t="s">
        <v>19</v>
      </c>
      <c r="N108" s="225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195</v>
      </c>
      <c r="AT108" s="191" t="s">
        <v>192</v>
      </c>
      <c r="AU108" s="191" t="s">
        <v>80</v>
      </c>
      <c r="AY108" s="19" t="s">
        <v>170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178</v>
      </c>
      <c r="BM108" s="191" t="s">
        <v>328</v>
      </c>
    </row>
    <row r="109" spans="1:65" s="2" customFormat="1" ht="16.5" customHeight="1">
      <c r="A109" s="36"/>
      <c r="B109" s="37"/>
      <c r="C109" s="216" t="s">
        <v>8</v>
      </c>
      <c r="D109" s="216" t="s">
        <v>192</v>
      </c>
      <c r="E109" s="217" t="s">
        <v>1295</v>
      </c>
      <c r="F109" s="218" t="s">
        <v>1296</v>
      </c>
      <c r="G109" s="219" t="s">
        <v>1088</v>
      </c>
      <c r="H109" s="220">
        <v>4</v>
      </c>
      <c r="I109" s="221"/>
      <c r="J109" s="222">
        <f t="shared" si="0"/>
        <v>0</v>
      </c>
      <c r="K109" s="218" t="s">
        <v>19</v>
      </c>
      <c r="L109" s="223"/>
      <c r="M109" s="224" t="s">
        <v>19</v>
      </c>
      <c r="N109" s="225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80</v>
      </c>
      <c r="AY109" s="19" t="s">
        <v>170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178</v>
      </c>
      <c r="BM109" s="191" t="s">
        <v>338</v>
      </c>
    </row>
    <row r="110" spans="1:65" s="2" customFormat="1" ht="16.5" customHeight="1">
      <c r="A110" s="36"/>
      <c r="B110" s="37"/>
      <c r="C110" s="216" t="s">
        <v>261</v>
      </c>
      <c r="D110" s="216" t="s">
        <v>192</v>
      </c>
      <c r="E110" s="217" t="s">
        <v>1297</v>
      </c>
      <c r="F110" s="218" t="s">
        <v>1298</v>
      </c>
      <c r="G110" s="219" t="s">
        <v>1088</v>
      </c>
      <c r="H110" s="220">
        <v>17</v>
      </c>
      <c r="I110" s="221"/>
      <c r="J110" s="222">
        <f t="shared" si="0"/>
        <v>0</v>
      </c>
      <c r="K110" s="218" t="s">
        <v>19</v>
      </c>
      <c r="L110" s="223"/>
      <c r="M110" s="224" t="s">
        <v>19</v>
      </c>
      <c r="N110" s="225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195</v>
      </c>
      <c r="AT110" s="191" t="s">
        <v>192</v>
      </c>
      <c r="AU110" s="191" t="s">
        <v>80</v>
      </c>
      <c r="AY110" s="19" t="s">
        <v>170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178</v>
      </c>
      <c r="BM110" s="191" t="s">
        <v>346</v>
      </c>
    </row>
    <row r="111" spans="1:65" s="2" customFormat="1" ht="16.5" customHeight="1">
      <c r="A111" s="36"/>
      <c r="B111" s="37"/>
      <c r="C111" s="216" t="s">
        <v>266</v>
      </c>
      <c r="D111" s="216" t="s">
        <v>192</v>
      </c>
      <c r="E111" s="217" t="s">
        <v>1299</v>
      </c>
      <c r="F111" s="218" t="s">
        <v>1300</v>
      </c>
      <c r="G111" s="219" t="s">
        <v>1088</v>
      </c>
      <c r="H111" s="220">
        <v>49</v>
      </c>
      <c r="I111" s="221"/>
      <c r="J111" s="222">
        <f t="shared" si="0"/>
        <v>0</v>
      </c>
      <c r="K111" s="218" t="s">
        <v>19</v>
      </c>
      <c r="L111" s="223"/>
      <c r="M111" s="224" t="s">
        <v>19</v>
      </c>
      <c r="N111" s="225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195</v>
      </c>
      <c r="AT111" s="191" t="s">
        <v>192</v>
      </c>
      <c r="AU111" s="191" t="s">
        <v>80</v>
      </c>
      <c r="AY111" s="19" t="s">
        <v>170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178</v>
      </c>
      <c r="BM111" s="191" t="s">
        <v>354</v>
      </c>
    </row>
    <row r="112" spans="1:65" s="2" customFormat="1" ht="16.5" customHeight="1">
      <c r="A112" s="36"/>
      <c r="B112" s="37"/>
      <c r="C112" s="216" t="s">
        <v>272</v>
      </c>
      <c r="D112" s="216" t="s">
        <v>192</v>
      </c>
      <c r="E112" s="217" t="s">
        <v>1301</v>
      </c>
      <c r="F112" s="218" t="s">
        <v>1302</v>
      </c>
      <c r="G112" s="219" t="s">
        <v>1088</v>
      </c>
      <c r="H112" s="220">
        <v>1</v>
      </c>
      <c r="I112" s="221"/>
      <c r="J112" s="222">
        <f t="shared" si="0"/>
        <v>0</v>
      </c>
      <c r="K112" s="218" t="s">
        <v>19</v>
      </c>
      <c r="L112" s="223"/>
      <c r="M112" s="224" t="s">
        <v>19</v>
      </c>
      <c r="N112" s="225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195</v>
      </c>
      <c r="AT112" s="191" t="s">
        <v>192</v>
      </c>
      <c r="AU112" s="191" t="s">
        <v>80</v>
      </c>
      <c r="AY112" s="19" t="s">
        <v>170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178</v>
      </c>
      <c r="BM112" s="191" t="s">
        <v>390</v>
      </c>
    </row>
    <row r="113" spans="1:65" s="2" customFormat="1" ht="16.5" customHeight="1">
      <c r="A113" s="36"/>
      <c r="B113" s="37"/>
      <c r="C113" s="216" t="s">
        <v>277</v>
      </c>
      <c r="D113" s="216" t="s">
        <v>192</v>
      </c>
      <c r="E113" s="217" t="s">
        <v>1303</v>
      </c>
      <c r="F113" s="218" t="s">
        <v>1304</v>
      </c>
      <c r="G113" s="219" t="s">
        <v>1088</v>
      </c>
      <c r="H113" s="220">
        <v>3</v>
      </c>
      <c r="I113" s="221"/>
      <c r="J113" s="222">
        <f t="shared" si="0"/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80</v>
      </c>
      <c r="AY113" s="19" t="s">
        <v>170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178</v>
      </c>
      <c r="BM113" s="191" t="s">
        <v>400</v>
      </c>
    </row>
    <row r="114" spans="1:65" s="2" customFormat="1" ht="16.5" customHeight="1">
      <c r="A114" s="36"/>
      <c r="B114" s="37"/>
      <c r="C114" s="216" t="s">
        <v>281</v>
      </c>
      <c r="D114" s="216" t="s">
        <v>192</v>
      </c>
      <c r="E114" s="217" t="s">
        <v>1305</v>
      </c>
      <c r="F114" s="218" t="s">
        <v>1306</v>
      </c>
      <c r="G114" s="219" t="s">
        <v>1088</v>
      </c>
      <c r="H114" s="220">
        <v>45</v>
      </c>
      <c r="I114" s="221"/>
      <c r="J114" s="222">
        <f t="shared" si="0"/>
        <v>0</v>
      </c>
      <c r="K114" s="218" t="s">
        <v>19</v>
      </c>
      <c r="L114" s="223"/>
      <c r="M114" s="224" t="s">
        <v>19</v>
      </c>
      <c r="N114" s="225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195</v>
      </c>
      <c r="AT114" s="191" t="s">
        <v>192</v>
      </c>
      <c r="AU114" s="191" t="s">
        <v>80</v>
      </c>
      <c r="AY114" s="19" t="s">
        <v>170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178</v>
      </c>
      <c r="BM114" s="191" t="s">
        <v>413</v>
      </c>
    </row>
    <row r="115" spans="1:65" s="2" customFormat="1" ht="16.5" customHeight="1">
      <c r="A115" s="36"/>
      <c r="B115" s="37"/>
      <c r="C115" s="216" t="s">
        <v>7</v>
      </c>
      <c r="D115" s="216" t="s">
        <v>192</v>
      </c>
      <c r="E115" s="217" t="s">
        <v>1307</v>
      </c>
      <c r="F115" s="218" t="s">
        <v>1308</v>
      </c>
      <c r="G115" s="219" t="s">
        <v>1088</v>
      </c>
      <c r="H115" s="220">
        <v>12</v>
      </c>
      <c r="I115" s="221"/>
      <c r="J115" s="222">
        <f t="shared" si="0"/>
        <v>0</v>
      </c>
      <c r="K115" s="218" t="s">
        <v>19</v>
      </c>
      <c r="L115" s="223"/>
      <c r="M115" s="224" t="s">
        <v>19</v>
      </c>
      <c r="N115" s="225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80</v>
      </c>
      <c r="AY115" s="19" t="s">
        <v>170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178</v>
      </c>
      <c r="BM115" s="191" t="s">
        <v>423</v>
      </c>
    </row>
    <row r="116" spans="1:65" s="2" customFormat="1" ht="16.5" customHeight="1">
      <c r="A116" s="36"/>
      <c r="B116" s="37"/>
      <c r="C116" s="216" t="s">
        <v>292</v>
      </c>
      <c r="D116" s="216" t="s">
        <v>192</v>
      </c>
      <c r="E116" s="217" t="s">
        <v>1309</v>
      </c>
      <c r="F116" s="218" t="s">
        <v>1310</v>
      </c>
      <c r="G116" s="219" t="s">
        <v>1088</v>
      </c>
      <c r="H116" s="220">
        <v>1</v>
      </c>
      <c r="I116" s="221"/>
      <c r="J116" s="222">
        <f t="shared" si="0"/>
        <v>0</v>
      </c>
      <c r="K116" s="218" t="s">
        <v>19</v>
      </c>
      <c r="L116" s="223"/>
      <c r="M116" s="224" t="s">
        <v>19</v>
      </c>
      <c r="N116" s="225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80</v>
      </c>
      <c r="AY116" s="19" t="s">
        <v>170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178</v>
      </c>
      <c r="BM116" s="191" t="s">
        <v>433</v>
      </c>
    </row>
    <row r="117" spans="1:65" s="2" customFormat="1" ht="16.5" customHeight="1">
      <c r="A117" s="36"/>
      <c r="B117" s="37"/>
      <c r="C117" s="216" t="s">
        <v>303</v>
      </c>
      <c r="D117" s="216" t="s">
        <v>192</v>
      </c>
      <c r="E117" s="217" t="s">
        <v>1311</v>
      </c>
      <c r="F117" s="218" t="s">
        <v>1312</v>
      </c>
      <c r="G117" s="219" t="s">
        <v>1088</v>
      </c>
      <c r="H117" s="220">
        <v>1</v>
      </c>
      <c r="I117" s="221"/>
      <c r="J117" s="222">
        <f t="shared" si="0"/>
        <v>0</v>
      </c>
      <c r="K117" s="218" t="s">
        <v>19</v>
      </c>
      <c r="L117" s="223"/>
      <c r="M117" s="224" t="s">
        <v>19</v>
      </c>
      <c r="N117" s="225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195</v>
      </c>
      <c r="AT117" s="191" t="s">
        <v>192</v>
      </c>
      <c r="AU117" s="191" t="s">
        <v>80</v>
      </c>
      <c r="AY117" s="19" t="s">
        <v>170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178</v>
      </c>
      <c r="BM117" s="191" t="s">
        <v>443</v>
      </c>
    </row>
    <row r="118" spans="1:65" s="2" customFormat="1" ht="16.5" customHeight="1">
      <c r="A118" s="36"/>
      <c r="B118" s="37"/>
      <c r="C118" s="216" t="s">
        <v>307</v>
      </c>
      <c r="D118" s="216" t="s">
        <v>192</v>
      </c>
      <c r="E118" s="217" t="s">
        <v>1313</v>
      </c>
      <c r="F118" s="218" t="s">
        <v>1314</v>
      </c>
      <c r="G118" s="219" t="s">
        <v>1088</v>
      </c>
      <c r="H118" s="220">
        <v>1</v>
      </c>
      <c r="I118" s="221"/>
      <c r="J118" s="222">
        <f t="shared" si="0"/>
        <v>0</v>
      </c>
      <c r="K118" s="218" t="s">
        <v>19</v>
      </c>
      <c r="L118" s="223"/>
      <c r="M118" s="224" t="s">
        <v>19</v>
      </c>
      <c r="N118" s="225" t="s">
        <v>44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195</v>
      </c>
      <c r="AT118" s="191" t="s">
        <v>192</v>
      </c>
      <c r="AU118" s="191" t="s">
        <v>80</v>
      </c>
      <c r="AY118" s="19" t="s">
        <v>170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80</v>
      </c>
      <c r="BK118" s="192">
        <f t="shared" si="9"/>
        <v>0</v>
      </c>
      <c r="BL118" s="19" t="s">
        <v>178</v>
      </c>
      <c r="BM118" s="191" t="s">
        <v>452</v>
      </c>
    </row>
    <row r="119" spans="1:65" s="2" customFormat="1" ht="16.5" customHeight="1">
      <c r="A119" s="36"/>
      <c r="B119" s="37"/>
      <c r="C119" s="180" t="s">
        <v>313</v>
      </c>
      <c r="D119" s="180" t="s">
        <v>173</v>
      </c>
      <c r="E119" s="181" t="s">
        <v>1315</v>
      </c>
      <c r="F119" s="182" t="s">
        <v>1316</v>
      </c>
      <c r="G119" s="183" t="s">
        <v>1189</v>
      </c>
      <c r="H119" s="245"/>
      <c r="I119" s="185"/>
      <c r="J119" s="186">
        <f t="shared" si="0"/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80</v>
      </c>
      <c r="AY119" s="19" t="s">
        <v>170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80</v>
      </c>
      <c r="BK119" s="192">
        <f t="shared" si="9"/>
        <v>0</v>
      </c>
      <c r="BL119" s="19" t="s">
        <v>178</v>
      </c>
      <c r="BM119" s="191" t="s">
        <v>461</v>
      </c>
    </row>
    <row r="120" spans="1:65" s="12" customFormat="1" ht="25.9" customHeight="1">
      <c r="B120" s="164"/>
      <c r="C120" s="165"/>
      <c r="D120" s="166" t="s">
        <v>72</v>
      </c>
      <c r="E120" s="167" t="s">
        <v>1168</v>
      </c>
      <c r="F120" s="167" t="s">
        <v>1317</v>
      </c>
      <c r="G120" s="165"/>
      <c r="H120" s="165"/>
      <c r="I120" s="168"/>
      <c r="J120" s="169">
        <f>BK120</f>
        <v>0</v>
      </c>
      <c r="K120" s="165"/>
      <c r="L120" s="170"/>
      <c r="M120" s="171"/>
      <c r="N120" s="172"/>
      <c r="O120" s="172"/>
      <c r="P120" s="173">
        <f>SUM(P121:P132)</f>
        <v>0</v>
      </c>
      <c r="Q120" s="172"/>
      <c r="R120" s="173">
        <f>SUM(R121:R132)</f>
        <v>0</v>
      </c>
      <c r="S120" s="172"/>
      <c r="T120" s="174">
        <f>SUM(T121:T132)</f>
        <v>0</v>
      </c>
      <c r="AR120" s="175" t="s">
        <v>80</v>
      </c>
      <c r="AT120" s="176" t="s">
        <v>72</v>
      </c>
      <c r="AU120" s="176" t="s">
        <v>73</v>
      </c>
      <c r="AY120" s="175" t="s">
        <v>170</v>
      </c>
      <c r="BK120" s="177">
        <f>SUM(BK121:BK132)</f>
        <v>0</v>
      </c>
    </row>
    <row r="121" spans="1:65" s="2" customFormat="1" ht="16.5" customHeight="1">
      <c r="A121" s="36"/>
      <c r="B121" s="37"/>
      <c r="C121" s="216" t="s">
        <v>318</v>
      </c>
      <c r="D121" s="216" t="s">
        <v>192</v>
      </c>
      <c r="E121" s="217" t="s">
        <v>1318</v>
      </c>
      <c r="F121" s="218" t="s">
        <v>1319</v>
      </c>
      <c r="G121" s="219" t="s">
        <v>310</v>
      </c>
      <c r="H121" s="220">
        <v>40</v>
      </c>
      <c r="I121" s="221"/>
      <c r="J121" s="222">
        <f t="shared" ref="J121:J132" si="10">ROUND(I121*H121,2)</f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 t="shared" ref="P121:P132" si="11">O121*H121</f>
        <v>0</v>
      </c>
      <c r="Q121" s="189">
        <v>0</v>
      </c>
      <c r="R121" s="189">
        <f t="shared" ref="R121:R132" si="12">Q121*H121</f>
        <v>0</v>
      </c>
      <c r="S121" s="189">
        <v>0</v>
      </c>
      <c r="T121" s="190">
        <f t="shared" ref="T121:T132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80</v>
      </c>
      <c r="AY121" s="19" t="s">
        <v>170</v>
      </c>
      <c r="BE121" s="192">
        <f t="shared" ref="BE121:BE132" si="14">IF(N121="základní",J121,0)</f>
        <v>0</v>
      </c>
      <c r="BF121" s="192">
        <f t="shared" ref="BF121:BF132" si="15">IF(N121="snížená",J121,0)</f>
        <v>0</v>
      </c>
      <c r="BG121" s="192">
        <f t="shared" ref="BG121:BG132" si="16">IF(N121="zákl. přenesená",J121,0)</f>
        <v>0</v>
      </c>
      <c r="BH121" s="192">
        <f t="shared" ref="BH121:BH132" si="17">IF(N121="sníž. přenesená",J121,0)</f>
        <v>0</v>
      </c>
      <c r="BI121" s="192">
        <f t="shared" ref="BI121:BI132" si="18">IF(N121="nulová",J121,0)</f>
        <v>0</v>
      </c>
      <c r="BJ121" s="19" t="s">
        <v>80</v>
      </c>
      <c r="BK121" s="192">
        <f t="shared" ref="BK121:BK132" si="19">ROUND(I121*H121,2)</f>
        <v>0</v>
      </c>
      <c r="BL121" s="19" t="s">
        <v>178</v>
      </c>
      <c r="BM121" s="191" t="s">
        <v>473</v>
      </c>
    </row>
    <row r="122" spans="1:65" s="2" customFormat="1" ht="16.5" customHeight="1">
      <c r="A122" s="36"/>
      <c r="B122" s="37"/>
      <c r="C122" s="216" t="s">
        <v>323</v>
      </c>
      <c r="D122" s="216" t="s">
        <v>192</v>
      </c>
      <c r="E122" s="217" t="s">
        <v>1320</v>
      </c>
      <c r="F122" s="218" t="s">
        <v>1321</v>
      </c>
      <c r="G122" s="219" t="s">
        <v>310</v>
      </c>
      <c r="H122" s="220">
        <v>10</v>
      </c>
      <c r="I122" s="221"/>
      <c r="J122" s="222">
        <f t="shared" si="10"/>
        <v>0</v>
      </c>
      <c r="K122" s="218" t="s">
        <v>19</v>
      </c>
      <c r="L122" s="223"/>
      <c r="M122" s="224" t="s">
        <v>19</v>
      </c>
      <c r="N122" s="225" t="s">
        <v>44</v>
      </c>
      <c r="O122" s="66"/>
      <c r="P122" s="189">
        <f t="shared" si="11"/>
        <v>0</v>
      </c>
      <c r="Q122" s="189">
        <v>0</v>
      </c>
      <c r="R122" s="189">
        <f t="shared" si="12"/>
        <v>0</v>
      </c>
      <c r="S122" s="189">
        <v>0</v>
      </c>
      <c r="T122" s="190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195</v>
      </c>
      <c r="AT122" s="191" t="s">
        <v>192</v>
      </c>
      <c r="AU122" s="191" t="s">
        <v>80</v>
      </c>
      <c r="AY122" s="19" t="s">
        <v>170</v>
      </c>
      <c r="BE122" s="192">
        <f t="shared" si="14"/>
        <v>0</v>
      </c>
      <c r="BF122" s="192">
        <f t="shared" si="15"/>
        <v>0</v>
      </c>
      <c r="BG122" s="192">
        <f t="shared" si="16"/>
        <v>0</v>
      </c>
      <c r="BH122" s="192">
        <f t="shared" si="17"/>
        <v>0</v>
      </c>
      <c r="BI122" s="192">
        <f t="shared" si="18"/>
        <v>0</v>
      </c>
      <c r="BJ122" s="19" t="s">
        <v>80</v>
      </c>
      <c r="BK122" s="192">
        <f t="shared" si="19"/>
        <v>0</v>
      </c>
      <c r="BL122" s="19" t="s">
        <v>178</v>
      </c>
      <c r="BM122" s="191" t="s">
        <v>481</v>
      </c>
    </row>
    <row r="123" spans="1:65" s="2" customFormat="1" ht="16.5" customHeight="1">
      <c r="A123" s="36"/>
      <c r="B123" s="37"/>
      <c r="C123" s="216" t="s">
        <v>328</v>
      </c>
      <c r="D123" s="216" t="s">
        <v>192</v>
      </c>
      <c r="E123" s="217" t="s">
        <v>1322</v>
      </c>
      <c r="F123" s="218" t="s">
        <v>1323</v>
      </c>
      <c r="G123" s="219" t="s">
        <v>310</v>
      </c>
      <c r="H123" s="220">
        <v>30</v>
      </c>
      <c r="I123" s="221"/>
      <c r="J123" s="222">
        <f t="shared" si="10"/>
        <v>0</v>
      </c>
      <c r="K123" s="218" t="s">
        <v>19</v>
      </c>
      <c r="L123" s="223"/>
      <c r="M123" s="224" t="s">
        <v>19</v>
      </c>
      <c r="N123" s="225" t="s">
        <v>44</v>
      </c>
      <c r="O123" s="66"/>
      <c r="P123" s="189">
        <f t="shared" si="11"/>
        <v>0</v>
      </c>
      <c r="Q123" s="189">
        <v>0</v>
      </c>
      <c r="R123" s="189">
        <f t="shared" si="12"/>
        <v>0</v>
      </c>
      <c r="S123" s="189">
        <v>0</v>
      </c>
      <c r="T123" s="190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195</v>
      </c>
      <c r="AT123" s="191" t="s">
        <v>192</v>
      </c>
      <c r="AU123" s="191" t="s">
        <v>80</v>
      </c>
      <c r="AY123" s="19" t="s">
        <v>170</v>
      </c>
      <c r="BE123" s="192">
        <f t="shared" si="14"/>
        <v>0</v>
      </c>
      <c r="BF123" s="192">
        <f t="shared" si="15"/>
        <v>0</v>
      </c>
      <c r="BG123" s="192">
        <f t="shared" si="16"/>
        <v>0</v>
      </c>
      <c r="BH123" s="192">
        <f t="shared" si="17"/>
        <v>0</v>
      </c>
      <c r="BI123" s="192">
        <f t="shared" si="18"/>
        <v>0</v>
      </c>
      <c r="BJ123" s="19" t="s">
        <v>80</v>
      </c>
      <c r="BK123" s="192">
        <f t="shared" si="19"/>
        <v>0</v>
      </c>
      <c r="BL123" s="19" t="s">
        <v>178</v>
      </c>
      <c r="BM123" s="191" t="s">
        <v>492</v>
      </c>
    </row>
    <row r="124" spans="1:65" s="2" customFormat="1" ht="21.75" customHeight="1">
      <c r="A124" s="36"/>
      <c r="B124" s="37"/>
      <c r="C124" s="216" t="s">
        <v>333</v>
      </c>
      <c r="D124" s="216" t="s">
        <v>192</v>
      </c>
      <c r="E124" s="217" t="s">
        <v>1324</v>
      </c>
      <c r="F124" s="218" t="s">
        <v>1325</v>
      </c>
      <c r="G124" s="219" t="s">
        <v>421</v>
      </c>
      <c r="H124" s="220">
        <v>1</v>
      </c>
      <c r="I124" s="221"/>
      <c r="J124" s="222">
        <f t="shared" si="10"/>
        <v>0</v>
      </c>
      <c r="K124" s="218" t="s">
        <v>19</v>
      </c>
      <c r="L124" s="223"/>
      <c r="M124" s="224" t="s">
        <v>19</v>
      </c>
      <c r="N124" s="225" t="s">
        <v>44</v>
      </c>
      <c r="O124" s="66"/>
      <c r="P124" s="189">
        <f t="shared" si="11"/>
        <v>0</v>
      </c>
      <c r="Q124" s="189">
        <v>0</v>
      </c>
      <c r="R124" s="189">
        <f t="shared" si="12"/>
        <v>0</v>
      </c>
      <c r="S124" s="189">
        <v>0</v>
      </c>
      <c r="T124" s="190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195</v>
      </c>
      <c r="AT124" s="191" t="s">
        <v>192</v>
      </c>
      <c r="AU124" s="191" t="s">
        <v>80</v>
      </c>
      <c r="AY124" s="19" t="s">
        <v>170</v>
      </c>
      <c r="BE124" s="192">
        <f t="shared" si="14"/>
        <v>0</v>
      </c>
      <c r="BF124" s="192">
        <f t="shared" si="15"/>
        <v>0</v>
      </c>
      <c r="BG124" s="192">
        <f t="shared" si="16"/>
        <v>0</v>
      </c>
      <c r="BH124" s="192">
        <f t="shared" si="17"/>
        <v>0</v>
      </c>
      <c r="BI124" s="192">
        <f t="shared" si="18"/>
        <v>0</v>
      </c>
      <c r="BJ124" s="19" t="s">
        <v>80</v>
      </c>
      <c r="BK124" s="192">
        <f t="shared" si="19"/>
        <v>0</v>
      </c>
      <c r="BL124" s="19" t="s">
        <v>178</v>
      </c>
      <c r="BM124" s="191" t="s">
        <v>505</v>
      </c>
    </row>
    <row r="125" spans="1:65" s="2" customFormat="1" ht="16.5" customHeight="1">
      <c r="A125" s="36"/>
      <c r="B125" s="37"/>
      <c r="C125" s="216" t="s">
        <v>338</v>
      </c>
      <c r="D125" s="216" t="s">
        <v>192</v>
      </c>
      <c r="E125" s="217" t="s">
        <v>1326</v>
      </c>
      <c r="F125" s="218" t="s">
        <v>1327</v>
      </c>
      <c r="G125" s="219" t="s">
        <v>421</v>
      </c>
      <c r="H125" s="220">
        <v>1</v>
      </c>
      <c r="I125" s="221"/>
      <c r="J125" s="222">
        <f t="shared" si="10"/>
        <v>0</v>
      </c>
      <c r="K125" s="218" t="s">
        <v>19</v>
      </c>
      <c r="L125" s="223"/>
      <c r="M125" s="224" t="s">
        <v>19</v>
      </c>
      <c r="N125" s="225" t="s">
        <v>44</v>
      </c>
      <c r="O125" s="66"/>
      <c r="P125" s="189">
        <f t="shared" si="11"/>
        <v>0</v>
      </c>
      <c r="Q125" s="189">
        <v>0</v>
      </c>
      <c r="R125" s="189">
        <f t="shared" si="12"/>
        <v>0</v>
      </c>
      <c r="S125" s="189">
        <v>0</v>
      </c>
      <c r="T125" s="190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80</v>
      </c>
      <c r="AY125" s="19" t="s">
        <v>170</v>
      </c>
      <c r="BE125" s="192">
        <f t="shared" si="14"/>
        <v>0</v>
      </c>
      <c r="BF125" s="192">
        <f t="shared" si="15"/>
        <v>0</v>
      </c>
      <c r="BG125" s="192">
        <f t="shared" si="16"/>
        <v>0</v>
      </c>
      <c r="BH125" s="192">
        <f t="shared" si="17"/>
        <v>0</v>
      </c>
      <c r="BI125" s="192">
        <f t="shared" si="18"/>
        <v>0</v>
      </c>
      <c r="BJ125" s="19" t="s">
        <v>80</v>
      </c>
      <c r="BK125" s="192">
        <f t="shared" si="19"/>
        <v>0</v>
      </c>
      <c r="BL125" s="19" t="s">
        <v>178</v>
      </c>
      <c r="BM125" s="191" t="s">
        <v>513</v>
      </c>
    </row>
    <row r="126" spans="1:65" s="2" customFormat="1" ht="21.75" customHeight="1">
      <c r="A126" s="36"/>
      <c r="B126" s="37"/>
      <c r="C126" s="216" t="s">
        <v>342</v>
      </c>
      <c r="D126" s="216" t="s">
        <v>192</v>
      </c>
      <c r="E126" s="217" t="s">
        <v>1328</v>
      </c>
      <c r="F126" s="218" t="s">
        <v>1329</v>
      </c>
      <c r="G126" s="219" t="s">
        <v>421</v>
      </c>
      <c r="H126" s="220">
        <v>1</v>
      </c>
      <c r="I126" s="221"/>
      <c r="J126" s="222">
        <f t="shared" si="10"/>
        <v>0</v>
      </c>
      <c r="K126" s="218" t="s">
        <v>19</v>
      </c>
      <c r="L126" s="223"/>
      <c r="M126" s="224" t="s">
        <v>19</v>
      </c>
      <c r="N126" s="225" t="s">
        <v>44</v>
      </c>
      <c r="O126" s="66"/>
      <c r="P126" s="189">
        <f t="shared" si="11"/>
        <v>0</v>
      </c>
      <c r="Q126" s="189">
        <v>0</v>
      </c>
      <c r="R126" s="189">
        <f t="shared" si="12"/>
        <v>0</v>
      </c>
      <c r="S126" s="189">
        <v>0</v>
      </c>
      <c r="T126" s="190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195</v>
      </c>
      <c r="AT126" s="191" t="s">
        <v>192</v>
      </c>
      <c r="AU126" s="191" t="s">
        <v>80</v>
      </c>
      <c r="AY126" s="19" t="s">
        <v>170</v>
      </c>
      <c r="BE126" s="192">
        <f t="shared" si="14"/>
        <v>0</v>
      </c>
      <c r="BF126" s="192">
        <f t="shared" si="15"/>
        <v>0</v>
      </c>
      <c r="BG126" s="192">
        <f t="shared" si="16"/>
        <v>0</v>
      </c>
      <c r="BH126" s="192">
        <f t="shared" si="17"/>
        <v>0</v>
      </c>
      <c r="BI126" s="192">
        <f t="shared" si="18"/>
        <v>0</v>
      </c>
      <c r="BJ126" s="19" t="s">
        <v>80</v>
      </c>
      <c r="BK126" s="192">
        <f t="shared" si="19"/>
        <v>0</v>
      </c>
      <c r="BL126" s="19" t="s">
        <v>178</v>
      </c>
      <c r="BM126" s="191" t="s">
        <v>528</v>
      </c>
    </row>
    <row r="127" spans="1:65" s="2" customFormat="1" ht="21.75" customHeight="1">
      <c r="A127" s="36"/>
      <c r="B127" s="37"/>
      <c r="C127" s="216" t="s">
        <v>346</v>
      </c>
      <c r="D127" s="216" t="s">
        <v>192</v>
      </c>
      <c r="E127" s="217" t="s">
        <v>1330</v>
      </c>
      <c r="F127" s="218" t="s">
        <v>1331</v>
      </c>
      <c r="G127" s="219" t="s">
        <v>421</v>
      </c>
      <c r="H127" s="220">
        <v>1</v>
      </c>
      <c r="I127" s="221"/>
      <c r="J127" s="222">
        <f t="shared" si="10"/>
        <v>0</v>
      </c>
      <c r="K127" s="218" t="s">
        <v>19</v>
      </c>
      <c r="L127" s="223"/>
      <c r="M127" s="224" t="s">
        <v>19</v>
      </c>
      <c r="N127" s="225" t="s">
        <v>44</v>
      </c>
      <c r="O127" s="66"/>
      <c r="P127" s="189">
        <f t="shared" si="11"/>
        <v>0</v>
      </c>
      <c r="Q127" s="189">
        <v>0</v>
      </c>
      <c r="R127" s="189">
        <f t="shared" si="12"/>
        <v>0</v>
      </c>
      <c r="S127" s="189">
        <v>0</v>
      </c>
      <c r="T127" s="190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195</v>
      </c>
      <c r="AT127" s="191" t="s">
        <v>192</v>
      </c>
      <c r="AU127" s="191" t="s">
        <v>80</v>
      </c>
      <c r="AY127" s="19" t="s">
        <v>170</v>
      </c>
      <c r="BE127" s="192">
        <f t="shared" si="14"/>
        <v>0</v>
      </c>
      <c r="BF127" s="192">
        <f t="shared" si="15"/>
        <v>0</v>
      </c>
      <c r="BG127" s="192">
        <f t="shared" si="16"/>
        <v>0</v>
      </c>
      <c r="BH127" s="192">
        <f t="shared" si="17"/>
        <v>0</v>
      </c>
      <c r="BI127" s="192">
        <f t="shared" si="18"/>
        <v>0</v>
      </c>
      <c r="BJ127" s="19" t="s">
        <v>80</v>
      </c>
      <c r="BK127" s="192">
        <f t="shared" si="19"/>
        <v>0</v>
      </c>
      <c r="BL127" s="19" t="s">
        <v>178</v>
      </c>
      <c r="BM127" s="191" t="s">
        <v>542</v>
      </c>
    </row>
    <row r="128" spans="1:65" s="2" customFormat="1" ht="16.5" customHeight="1">
      <c r="A128" s="36"/>
      <c r="B128" s="37"/>
      <c r="C128" s="216" t="s">
        <v>350</v>
      </c>
      <c r="D128" s="216" t="s">
        <v>192</v>
      </c>
      <c r="E128" s="217" t="s">
        <v>1332</v>
      </c>
      <c r="F128" s="218" t="s">
        <v>1333</v>
      </c>
      <c r="G128" s="219" t="s">
        <v>310</v>
      </c>
      <c r="H128" s="220">
        <v>140</v>
      </c>
      <c r="I128" s="221"/>
      <c r="J128" s="222">
        <f t="shared" si="10"/>
        <v>0</v>
      </c>
      <c r="K128" s="218" t="s">
        <v>19</v>
      </c>
      <c r="L128" s="223"/>
      <c r="M128" s="224" t="s">
        <v>19</v>
      </c>
      <c r="N128" s="225" t="s">
        <v>44</v>
      </c>
      <c r="O128" s="66"/>
      <c r="P128" s="189">
        <f t="shared" si="11"/>
        <v>0</v>
      </c>
      <c r="Q128" s="189">
        <v>0</v>
      </c>
      <c r="R128" s="189">
        <f t="shared" si="12"/>
        <v>0</v>
      </c>
      <c r="S128" s="189">
        <v>0</v>
      </c>
      <c r="T128" s="190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195</v>
      </c>
      <c r="AT128" s="191" t="s">
        <v>192</v>
      </c>
      <c r="AU128" s="191" t="s">
        <v>80</v>
      </c>
      <c r="AY128" s="19" t="s">
        <v>170</v>
      </c>
      <c r="BE128" s="192">
        <f t="shared" si="14"/>
        <v>0</v>
      </c>
      <c r="BF128" s="192">
        <f t="shared" si="15"/>
        <v>0</v>
      </c>
      <c r="BG128" s="192">
        <f t="shared" si="16"/>
        <v>0</v>
      </c>
      <c r="BH128" s="192">
        <f t="shared" si="17"/>
        <v>0</v>
      </c>
      <c r="BI128" s="192">
        <f t="shared" si="18"/>
        <v>0</v>
      </c>
      <c r="BJ128" s="19" t="s">
        <v>80</v>
      </c>
      <c r="BK128" s="192">
        <f t="shared" si="19"/>
        <v>0</v>
      </c>
      <c r="BL128" s="19" t="s">
        <v>178</v>
      </c>
      <c r="BM128" s="191" t="s">
        <v>551</v>
      </c>
    </row>
    <row r="129" spans="1:65" s="2" customFormat="1" ht="16.5" customHeight="1">
      <c r="A129" s="36"/>
      <c r="B129" s="37"/>
      <c r="C129" s="216" t="s">
        <v>354</v>
      </c>
      <c r="D129" s="216" t="s">
        <v>192</v>
      </c>
      <c r="E129" s="217" t="s">
        <v>1334</v>
      </c>
      <c r="F129" s="218" t="s">
        <v>1335</v>
      </c>
      <c r="G129" s="219" t="s">
        <v>310</v>
      </c>
      <c r="H129" s="220">
        <v>160</v>
      </c>
      <c r="I129" s="221"/>
      <c r="J129" s="222">
        <f t="shared" si="10"/>
        <v>0</v>
      </c>
      <c r="K129" s="218" t="s">
        <v>19</v>
      </c>
      <c r="L129" s="223"/>
      <c r="M129" s="224" t="s">
        <v>19</v>
      </c>
      <c r="N129" s="225" t="s">
        <v>44</v>
      </c>
      <c r="O129" s="66"/>
      <c r="P129" s="189">
        <f t="shared" si="11"/>
        <v>0</v>
      </c>
      <c r="Q129" s="189">
        <v>0</v>
      </c>
      <c r="R129" s="189">
        <f t="shared" si="12"/>
        <v>0</v>
      </c>
      <c r="S129" s="189">
        <v>0</v>
      </c>
      <c r="T129" s="190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195</v>
      </c>
      <c r="AT129" s="191" t="s">
        <v>192</v>
      </c>
      <c r="AU129" s="191" t="s">
        <v>80</v>
      </c>
      <c r="AY129" s="19" t="s">
        <v>170</v>
      </c>
      <c r="BE129" s="192">
        <f t="shared" si="14"/>
        <v>0</v>
      </c>
      <c r="BF129" s="192">
        <f t="shared" si="15"/>
        <v>0</v>
      </c>
      <c r="BG129" s="192">
        <f t="shared" si="16"/>
        <v>0</v>
      </c>
      <c r="BH129" s="192">
        <f t="shared" si="17"/>
        <v>0</v>
      </c>
      <c r="BI129" s="192">
        <f t="shared" si="18"/>
        <v>0</v>
      </c>
      <c r="BJ129" s="19" t="s">
        <v>80</v>
      </c>
      <c r="BK129" s="192">
        <f t="shared" si="19"/>
        <v>0</v>
      </c>
      <c r="BL129" s="19" t="s">
        <v>178</v>
      </c>
      <c r="BM129" s="191" t="s">
        <v>559</v>
      </c>
    </row>
    <row r="130" spans="1:65" s="2" customFormat="1" ht="16.5" customHeight="1">
      <c r="A130" s="36"/>
      <c r="B130" s="37"/>
      <c r="C130" s="216" t="s">
        <v>359</v>
      </c>
      <c r="D130" s="216" t="s">
        <v>192</v>
      </c>
      <c r="E130" s="217" t="s">
        <v>1336</v>
      </c>
      <c r="F130" s="218" t="s">
        <v>1337</v>
      </c>
      <c r="G130" s="219" t="s">
        <v>310</v>
      </c>
      <c r="H130" s="220">
        <v>100</v>
      </c>
      <c r="I130" s="221"/>
      <c r="J130" s="222">
        <f t="shared" si="10"/>
        <v>0</v>
      </c>
      <c r="K130" s="218" t="s">
        <v>19</v>
      </c>
      <c r="L130" s="223"/>
      <c r="M130" s="224" t="s">
        <v>19</v>
      </c>
      <c r="N130" s="225" t="s">
        <v>44</v>
      </c>
      <c r="O130" s="66"/>
      <c r="P130" s="189">
        <f t="shared" si="11"/>
        <v>0</v>
      </c>
      <c r="Q130" s="189">
        <v>0</v>
      </c>
      <c r="R130" s="189">
        <f t="shared" si="12"/>
        <v>0</v>
      </c>
      <c r="S130" s="189">
        <v>0</v>
      </c>
      <c r="T130" s="190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195</v>
      </c>
      <c r="AT130" s="191" t="s">
        <v>192</v>
      </c>
      <c r="AU130" s="191" t="s">
        <v>80</v>
      </c>
      <c r="AY130" s="19" t="s">
        <v>170</v>
      </c>
      <c r="BE130" s="192">
        <f t="shared" si="14"/>
        <v>0</v>
      </c>
      <c r="BF130" s="192">
        <f t="shared" si="15"/>
        <v>0</v>
      </c>
      <c r="BG130" s="192">
        <f t="shared" si="16"/>
        <v>0</v>
      </c>
      <c r="BH130" s="192">
        <f t="shared" si="17"/>
        <v>0</v>
      </c>
      <c r="BI130" s="192">
        <f t="shared" si="18"/>
        <v>0</v>
      </c>
      <c r="BJ130" s="19" t="s">
        <v>80</v>
      </c>
      <c r="BK130" s="192">
        <f t="shared" si="19"/>
        <v>0</v>
      </c>
      <c r="BL130" s="19" t="s">
        <v>178</v>
      </c>
      <c r="BM130" s="191" t="s">
        <v>567</v>
      </c>
    </row>
    <row r="131" spans="1:65" s="2" customFormat="1" ht="16.5" customHeight="1">
      <c r="A131" s="36"/>
      <c r="B131" s="37"/>
      <c r="C131" s="216" t="s">
        <v>366</v>
      </c>
      <c r="D131" s="216" t="s">
        <v>192</v>
      </c>
      <c r="E131" s="217" t="s">
        <v>1338</v>
      </c>
      <c r="F131" s="218" t="s">
        <v>1339</v>
      </c>
      <c r="G131" s="219" t="s">
        <v>1088</v>
      </c>
      <c r="H131" s="220">
        <v>10</v>
      </c>
      <c r="I131" s="221"/>
      <c r="J131" s="222">
        <f t="shared" si="10"/>
        <v>0</v>
      </c>
      <c r="K131" s="218" t="s">
        <v>19</v>
      </c>
      <c r="L131" s="223"/>
      <c r="M131" s="224" t="s">
        <v>19</v>
      </c>
      <c r="N131" s="225" t="s">
        <v>44</v>
      </c>
      <c r="O131" s="66"/>
      <c r="P131" s="189">
        <f t="shared" si="11"/>
        <v>0</v>
      </c>
      <c r="Q131" s="189">
        <v>0</v>
      </c>
      <c r="R131" s="189">
        <f t="shared" si="12"/>
        <v>0</v>
      </c>
      <c r="S131" s="189">
        <v>0</v>
      </c>
      <c r="T131" s="190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195</v>
      </c>
      <c r="AT131" s="191" t="s">
        <v>192</v>
      </c>
      <c r="AU131" s="191" t="s">
        <v>80</v>
      </c>
      <c r="AY131" s="19" t="s">
        <v>170</v>
      </c>
      <c r="BE131" s="192">
        <f t="shared" si="14"/>
        <v>0</v>
      </c>
      <c r="BF131" s="192">
        <f t="shared" si="15"/>
        <v>0</v>
      </c>
      <c r="BG131" s="192">
        <f t="shared" si="16"/>
        <v>0</v>
      </c>
      <c r="BH131" s="192">
        <f t="shared" si="17"/>
        <v>0</v>
      </c>
      <c r="BI131" s="192">
        <f t="shared" si="18"/>
        <v>0</v>
      </c>
      <c r="BJ131" s="19" t="s">
        <v>80</v>
      </c>
      <c r="BK131" s="192">
        <f t="shared" si="19"/>
        <v>0</v>
      </c>
      <c r="BL131" s="19" t="s">
        <v>178</v>
      </c>
      <c r="BM131" s="191" t="s">
        <v>575</v>
      </c>
    </row>
    <row r="132" spans="1:65" s="2" customFormat="1" ht="16.5" customHeight="1">
      <c r="A132" s="36"/>
      <c r="B132" s="37"/>
      <c r="C132" s="180" t="s">
        <v>371</v>
      </c>
      <c r="D132" s="180" t="s">
        <v>173</v>
      </c>
      <c r="E132" s="181" t="s">
        <v>1340</v>
      </c>
      <c r="F132" s="182" t="s">
        <v>1341</v>
      </c>
      <c r="G132" s="183" t="s">
        <v>1189</v>
      </c>
      <c r="H132" s="245"/>
      <c r="I132" s="185"/>
      <c r="J132" s="186">
        <f t="shared" si="10"/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 t="shared" si="11"/>
        <v>0</v>
      </c>
      <c r="Q132" s="189">
        <v>0</v>
      </c>
      <c r="R132" s="189">
        <f t="shared" si="12"/>
        <v>0</v>
      </c>
      <c r="S132" s="189">
        <v>0</v>
      </c>
      <c r="T132" s="190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80</v>
      </c>
      <c r="AY132" s="19" t="s">
        <v>170</v>
      </c>
      <c r="BE132" s="192">
        <f t="shared" si="14"/>
        <v>0</v>
      </c>
      <c r="BF132" s="192">
        <f t="shared" si="15"/>
        <v>0</v>
      </c>
      <c r="BG132" s="192">
        <f t="shared" si="16"/>
        <v>0</v>
      </c>
      <c r="BH132" s="192">
        <f t="shared" si="17"/>
        <v>0</v>
      </c>
      <c r="BI132" s="192">
        <f t="shared" si="18"/>
        <v>0</v>
      </c>
      <c r="BJ132" s="19" t="s">
        <v>80</v>
      </c>
      <c r="BK132" s="192">
        <f t="shared" si="19"/>
        <v>0</v>
      </c>
      <c r="BL132" s="19" t="s">
        <v>178</v>
      </c>
      <c r="BM132" s="191" t="s">
        <v>583</v>
      </c>
    </row>
    <row r="133" spans="1:65" s="12" customFormat="1" ht="25.9" customHeight="1">
      <c r="B133" s="164"/>
      <c r="C133" s="165"/>
      <c r="D133" s="166" t="s">
        <v>72</v>
      </c>
      <c r="E133" s="167" t="s">
        <v>1174</v>
      </c>
      <c r="F133" s="167" t="s">
        <v>1342</v>
      </c>
      <c r="G133" s="165"/>
      <c r="H133" s="165"/>
      <c r="I133" s="168"/>
      <c r="J133" s="169">
        <f>BK133</f>
        <v>0</v>
      </c>
      <c r="K133" s="165"/>
      <c r="L133" s="170"/>
      <c r="M133" s="171"/>
      <c r="N133" s="172"/>
      <c r="O133" s="172"/>
      <c r="P133" s="173">
        <f>SUM(P134:P156)</f>
        <v>0</v>
      </c>
      <c r="Q133" s="172"/>
      <c r="R133" s="173">
        <f>SUM(R134:R156)</f>
        <v>0</v>
      </c>
      <c r="S133" s="172"/>
      <c r="T133" s="174">
        <f>SUM(T134:T156)</f>
        <v>0</v>
      </c>
      <c r="AR133" s="175" t="s">
        <v>80</v>
      </c>
      <c r="AT133" s="176" t="s">
        <v>72</v>
      </c>
      <c r="AU133" s="176" t="s">
        <v>73</v>
      </c>
      <c r="AY133" s="175" t="s">
        <v>170</v>
      </c>
      <c r="BK133" s="177">
        <f>SUM(BK134:BK156)</f>
        <v>0</v>
      </c>
    </row>
    <row r="134" spans="1:65" s="2" customFormat="1" ht="16.5" customHeight="1">
      <c r="A134" s="36"/>
      <c r="B134" s="37"/>
      <c r="C134" s="216" t="s">
        <v>378</v>
      </c>
      <c r="D134" s="216" t="s">
        <v>192</v>
      </c>
      <c r="E134" s="217" t="s">
        <v>1343</v>
      </c>
      <c r="F134" s="218" t="s">
        <v>1344</v>
      </c>
      <c r="G134" s="219" t="s">
        <v>310</v>
      </c>
      <c r="H134" s="220">
        <v>5</v>
      </c>
      <c r="I134" s="221"/>
      <c r="J134" s="222">
        <f t="shared" ref="J134:J156" si="20">ROUND(I134*H134,2)</f>
        <v>0</v>
      </c>
      <c r="K134" s="218" t="s">
        <v>19</v>
      </c>
      <c r="L134" s="223"/>
      <c r="M134" s="224" t="s">
        <v>19</v>
      </c>
      <c r="N134" s="225" t="s">
        <v>44</v>
      </c>
      <c r="O134" s="66"/>
      <c r="P134" s="189">
        <f t="shared" ref="P134:P156" si="21">O134*H134</f>
        <v>0</v>
      </c>
      <c r="Q134" s="189">
        <v>0</v>
      </c>
      <c r="R134" s="189">
        <f t="shared" ref="R134:R156" si="22">Q134*H134</f>
        <v>0</v>
      </c>
      <c r="S134" s="189">
        <v>0</v>
      </c>
      <c r="T134" s="190">
        <f t="shared" ref="T134:T156" si="23"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195</v>
      </c>
      <c r="AT134" s="191" t="s">
        <v>192</v>
      </c>
      <c r="AU134" s="191" t="s">
        <v>80</v>
      </c>
      <c r="AY134" s="19" t="s">
        <v>170</v>
      </c>
      <c r="BE134" s="192">
        <f t="shared" ref="BE134:BE156" si="24">IF(N134="základní",J134,0)</f>
        <v>0</v>
      </c>
      <c r="BF134" s="192">
        <f t="shared" ref="BF134:BF156" si="25">IF(N134="snížená",J134,0)</f>
        <v>0</v>
      </c>
      <c r="BG134" s="192">
        <f t="shared" ref="BG134:BG156" si="26">IF(N134="zákl. přenesená",J134,0)</f>
        <v>0</v>
      </c>
      <c r="BH134" s="192">
        <f t="shared" ref="BH134:BH156" si="27">IF(N134="sníž. přenesená",J134,0)</f>
        <v>0</v>
      </c>
      <c r="BI134" s="192">
        <f t="shared" ref="BI134:BI156" si="28">IF(N134="nulová",J134,0)</f>
        <v>0</v>
      </c>
      <c r="BJ134" s="19" t="s">
        <v>80</v>
      </c>
      <c r="BK134" s="192">
        <f t="shared" ref="BK134:BK156" si="29">ROUND(I134*H134,2)</f>
        <v>0</v>
      </c>
      <c r="BL134" s="19" t="s">
        <v>178</v>
      </c>
      <c r="BM134" s="191" t="s">
        <v>593</v>
      </c>
    </row>
    <row r="135" spans="1:65" s="2" customFormat="1" ht="16.5" customHeight="1">
      <c r="A135" s="36"/>
      <c r="B135" s="37"/>
      <c r="C135" s="216" t="s">
        <v>385</v>
      </c>
      <c r="D135" s="216" t="s">
        <v>192</v>
      </c>
      <c r="E135" s="217" t="s">
        <v>1345</v>
      </c>
      <c r="F135" s="218" t="s">
        <v>1346</v>
      </c>
      <c r="G135" s="219" t="s">
        <v>310</v>
      </c>
      <c r="H135" s="220">
        <v>10</v>
      </c>
      <c r="I135" s="221"/>
      <c r="J135" s="222">
        <f t="shared" si="20"/>
        <v>0</v>
      </c>
      <c r="K135" s="218" t="s">
        <v>19</v>
      </c>
      <c r="L135" s="223"/>
      <c r="M135" s="224" t="s">
        <v>19</v>
      </c>
      <c r="N135" s="225" t="s">
        <v>44</v>
      </c>
      <c r="O135" s="66"/>
      <c r="P135" s="189">
        <f t="shared" si="21"/>
        <v>0</v>
      </c>
      <c r="Q135" s="189">
        <v>0</v>
      </c>
      <c r="R135" s="189">
        <f t="shared" si="22"/>
        <v>0</v>
      </c>
      <c r="S135" s="189">
        <v>0</v>
      </c>
      <c r="T135" s="190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195</v>
      </c>
      <c r="AT135" s="191" t="s">
        <v>192</v>
      </c>
      <c r="AU135" s="191" t="s">
        <v>80</v>
      </c>
      <c r="AY135" s="19" t="s">
        <v>170</v>
      </c>
      <c r="BE135" s="192">
        <f t="shared" si="24"/>
        <v>0</v>
      </c>
      <c r="BF135" s="192">
        <f t="shared" si="25"/>
        <v>0</v>
      </c>
      <c r="BG135" s="192">
        <f t="shared" si="26"/>
        <v>0</v>
      </c>
      <c r="BH135" s="192">
        <f t="shared" si="27"/>
        <v>0</v>
      </c>
      <c r="BI135" s="192">
        <f t="shared" si="28"/>
        <v>0</v>
      </c>
      <c r="BJ135" s="19" t="s">
        <v>80</v>
      </c>
      <c r="BK135" s="192">
        <f t="shared" si="29"/>
        <v>0</v>
      </c>
      <c r="BL135" s="19" t="s">
        <v>178</v>
      </c>
      <c r="BM135" s="191" t="s">
        <v>604</v>
      </c>
    </row>
    <row r="136" spans="1:65" s="2" customFormat="1" ht="16.5" customHeight="1">
      <c r="A136" s="36"/>
      <c r="B136" s="37"/>
      <c r="C136" s="216" t="s">
        <v>390</v>
      </c>
      <c r="D136" s="216" t="s">
        <v>192</v>
      </c>
      <c r="E136" s="217" t="s">
        <v>1347</v>
      </c>
      <c r="F136" s="218" t="s">
        <v>1348</v>
      </c>
      <c r="G136" s="219" t="s">
        <v>310</v>
      </c>
      <c r="H136" s="220">
        <v>32</v>
      </c>
      <c r="I136" s="221"/>
      <c r="J136" s="222">
        <f t="shared" si="20"/>
        <v>0</v>
      </c>
      <c r="K136" s="218" t="s">
        <v>19</v>
      </c>
      <c r="L136" s="223"/>
      <c r="M136" s="224" t="s">
        <v>19</v>
      </c>
      <c r="N136" s="225" t="s">
        <v>44</v>
      </c>
      <c r="O136" s="66"/>
      <c r="P136" s="189">
        <f t="shared" si="21"/>
        <v>0</v>
      </c>
      <c r="Q136" s="189">
        <v>0</v>
      </c>
      <c r="R136" s="189">
        <f t="shared" si="22"/>
        <v>0</v>
      </c>
      <c r="S136" s="189">
        <v>0</v>
      </c>
      <c r="T136" s="190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195</v>
      </c>
      <c r="AT136" s="191" t="s">
        <v>192</v>
      </c>
      <c r="AU136" s="191" t="s">
        <v>80</v>
      </c>
      <c r="AY136" s="19" t="s">
        <v>170</v>
      </c>
      <c r="BE136" s="192">
        <f t="shared" si="24"/>
        <v>0</v>
      </c>
      <c r="BF136" s="192">
        <f t="shared" si="25"/>
        <v>0</v>
      </c>
      <c r="BG136" s="192">
        <f t="shared" si="26"/>
        <v>0</v>
      </c>
      <c r="BH136" s="192">
        <f t="shared" si="27"/>
        <v>0</v>
      </c>
      <c r="BI136" s="192">
        <f t="shared" si="28"/>
        <v>0</v>
      </c>
      <c r="BJ136" s="19" t="s">
        <v>80</v>
      </c>
      <c r="BK136" s="192">
        <f t="shared" si="29"/>
        <v>0</v>
      </c>
      <c r="BL136" s="19" t="s">
        <v>178</v>
      </c>
      <c r="BM136" s="191" t="s">
        <v>615</v>
      </c>
    </row>
    <row r="137" spans="1:65" s="2" customFormat="1" ht="16.5" customHeight="1">
      <c r="A137" s="36"/>
      <c r="B137" s="37"/>
      <c r="C137" s="216" t="s">
        <v>395</v>
      </c>
      <c r="D137" s="216" t="s">
        <v>192</v>
      </c>
      <c r="E137" s="217" t="s">
        <v>1349</v>
      </c>
      <c r="F137" s="218" t="s">
        <v>1350</v>
      </c>
      <c r="G137" s="219" t="s">
        <v>310</v>
      </c>
      <c r="H137" s="220">
        <v>32</v>
      </c>
      <c r="I137" s="221"/>
      <c r="J137" s="222">
        <f t="shared" si="20"/>
        <v>0</v>
      </c>
      <c r="K137" s="218" t="s">
        <v>19</v>
      </c>
      <c r="L137" s="223"/>
      <c r="M137" s="224" t="s">
        <v>19</v>
      </c>
      <c r="N137" s="225" t="s">
        <v>44</v>
      </c>
      <c r="O137" s="66"/>
      <c r="P137" s="189">
        <f t="shared" si="21"/>
        <v>0</v>
      </c>
      <c r="Q137" s="189">
        <v>0</v>
      </c>
      <c r="R137" s="189">
        <f t="shared" si="22"/>
        <v>0</v>
      </c>
      <c r="S137" s="189">
        <v>0</v>
      </c>
      <c r="T137" s="190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195</v>
      </c>
      <c r="AT137" s="191" t="s">
        <v>192</v>
      </c>
      <c r="AU137" s="191" t="s">
        <v>80</v>
      </c>
      <c r="AY137" s="19" t="s">
        <v>170</v>
      </c>
      <c r="BE137" s="192">
        <f t="shared" si="24"/>
        <v>0</v>
      </c>
      <c r="BF137" s="192">
        <f t="shared" si="25"/>
        <v>0</v>
      </c>
      <c r="BG137" s="192">
        <f t="shared" si="26"/>
        <v>0</v>
      </c>
      <c r="BH137" s="192">
        <f t="shared" si="27"/>
        <v>0</v>
      </c>
      <c r="BI137" s="192">
        <f t="shared" si="28"/>
        <v>0</v>
      </c>
      <c r="BJ137" s="19" t="s">
        <v>80</v>
      </c>
      <c r="BK137" s="192">
        <f t="shared" si="29"/>
        <v>0</v>
      </c>
      <c r="BL137" s="19" t="s">
        <v>178</v>
      </c>
      <c r="BM137" s="191" t="s">
        <v>624</v>
      </c>
    </row>
    <row r="138" spans="1:65" s="2" customFormat="1" ht="16.5" customHeight="1">
      <c r="A138" s="36"/>
      <c r="B138" s="37"/>
      <c r="C138" s="216" t="s">
        <v>400</v>
      </c>
      <c r="D138" s="216" t="s">
        <v>192</v>
      </c>
      <c r="E138" s="217" t="s">
        <v>1351</v>
      </c>
      <c r="F138" s="218" t="s">
        <v>1352</v>
      </c>
      <c r="G138" s="219" t="s">
        <v>310</v>
      </c>
      <c r="H138" s="220">
        <v>130</v>
      </c>
      <c r="I138" s="221"/>
      <c r="J138" s="222">
        <f t="shared" si="20"/>
        <v>0</v>
      </c>
      <c r="K138" s="218" t="s">
        <v>19</v>
      </c>
      <c r="L138" s="223"/>
      <c r="M138" s="224" t="s">
        <v>19</v>
      </c>
      <c r="N138" s="225" t="s">
        <v>44</v>
      </c>
      <c r="O138" s="66"/>
      <c r="P138" s="189">
        <f t="shared" si="21"/>
        <v>0</v>
      </c>
      <c r="Q138" s="189">
        <v>0</v>
      </c>
      <c r="R138" s="189">
        <f t="shared" si="22"/>
        <v>0</v>
      </c>
      <c r="S138" s="189">
        <v>0</v>
      </c>
      <c r="T138" s="190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195</v>
      </c>
      <c r="AT138" s="191" t="s">
        <v>192</v>
      </c>
      <c r="AU138" s="191" t="s">
        <v>80</v>
      </c>
      <c r="AY138" s="19" t="s">
        <v>170</v>
      </c>
      <c r="BE138" s="192">
        <f t="shared" si="24"/>
        <v>0</v>
      </c>
      <c r="BF138" s="192">
        <f t="shared" si="25"/>
        <v>0</v>
      </c>
      <c r="BG138" s="192">
        <f t="shared" si="26"/>
        <v>0</v>
      </c>
      <c r="BH138" s="192">
        <f t="shared" si="27"/>
        <v>0</v>
      </c>
      <c r="BI138" s="192">
        <f t="shared" si="28"/>
        <v>0</v>
      </c>
      <c r="BJ138" s="19" t="s">
        <v>80</v>
      </c>
      <c r="BK138" s="192">
        <f t="shared" si="29"/>
        <v>0</v>
      </c>
      <c r="BL138" s="19" t="s">
        <v>178</v>
      </c>
      <c r="BM138" s="191" t="s">
        <v>637</v>
      </c>
    </row>
    <row r="139" spans="1:65" s="2" customFormat="1" ht="16.5" customHeight="1">
      <c r="A139" s="36"/>
      <c r="B139" s="37"/>
      <c r="C139" s="216" t="s">
        <v>407</v>
      </c>
      <c r="D139" s="216" t="s">
        <v>192</v>
      </c>
      <c r="E139" s="217" t="s">
        <v>1353</v>
      </c>
      <c r="F139" s="218" t="s">
        <v>1354</v>
      </c>
      <c r="G139" s="219" t="s">
        <v>310</v>
      </c>
      <c r="H139" s="220">
        <v>40</v>
      </c>
      <c r="I139" s="221"/>
      <c r="J139" s="222">
        <f t="shared" si="20"/>
        <v>0</v>
      </c>
      <c r="K139" s="218" t="s">
        <v>19</v>
      </c>
      <c r="L139" s="223"/>
      <c r="M139" s="224" t="s">
        <v>19</v>
      </c>
      <c r="N139" s="225" t="s">
        <v>44</v>
      </c>
      <c r="O139" s="66"/>
      <c r="P139" s="189">
        <f t="shared" si="21"/>
        <v>0</v>
      </c>
      <c r="Q139" s="189">
        <v>0</v>
      </c>
      <c r="R139" s="189">
        <f t="shared" si="22"/>
        <v>0</v>
      </c>
      <c r="S139" s="189">
        <v>0</v>
      </c>
      <c r="T139" s="190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195</v>
      </c>
      <c r="AT139" s="191" t="s">
        <v>192</v>
      </c>
      <c r="AU139" s="191" t="s">
        <v>80</v>
      </c>
      <c r="AY139" s="19" t="s">
        <v>170</v>
      </c>
      <c r="BE139" s="192">
        <f t="shared" si="24"/>
        <v>0</v>
      </c>
      <c r="BF139" s="192">
        <f t="shared" si="25"/>
        <v>0</v>
      </c>
      <c r="BG139" s="192">
        <f t="shared" si="26"/>
        <v>0</v>
      </c>
      <c r="BH139" s="192">
        <f t="shared" si="27"/>
        <v>0</v>
      </c>
      <c r="BI139" s="192">
        <f t="shared" si="28"/>
        <v>0</v>
      </c>
      <c r="BJ139" s="19" t="s">
        <v>80</v>
      </c>
      <c r="BK139" s="192">
        <f t="shared" si="29"/>
        <v>0</v>
      </c>
      <c r="BL139" s="19" t="s">
        <v>178</v>
      </c>
      <c r="BM139" s="191" t="s">
        <v>648</v>
      </c>
    </row>
    <row r="140" spans="1:65" s="2" customFormat="1" ht="16.5" customHeight="1">
      <c r="A140" s="36"/>
      <c r="B140" s="37"/>
      <c r="C140" s="216" t="s">
        <v>413</v>
      </c>
      <c r="D140" s="216" t="s">
        <v>192</v>
      </c>
      <c r="E140" s="217" t="s">
        <v>1355</v>
      </c>
      <c r="F140" s="218" t="s">
        <v>1356</v>
      </c>
      <c r="G140" s="219" t="s">
        <v>310</v>
      </c>
      <c r="H140" s="220">
        <v>32</v>
      </c>
      <c r="I140" s="221"/>
      <c r="J140" s="222">
        <f t="shared" si="20"/>
        <v>0</v>
      </c>
      <c r="K140" s="218" t="s">
        <v>19</v>
      </c>
      <c r="L140" s="223"/>
      <c r="M140" s="224" t="s">
        <v>19</v>
      </c>
      <c r="N140" s="225" t="s">
        <v>44</v>
      </c>
      <c r="O140" s="66"/>
      <c r="P140" s="189">
        <f t="shared" si="21"/>
        <v>0</v>
      </c>
      <c r="Q140" s="189">
        <v>0</v>
      </c>
      <c r="R140" s="189">
        <f t="shared" si="22"/>
        <v>0</v>
      </c>
      <c r="S140" s="189">
        <v>0</v>
      </c>
      <c r="T140" s="190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195</v>
      </c>
      <c r="AT140" s="191" t="s">
        <v>192</v>
      </c>
      <c r="AU140" s="191" t="s">
        <v>80</v>
      </c>
      <c r="AY140" s="19" t="s">
        <v>170</v>
      </c>
      <c r="BE140" s="192">
        <f t="shared" si="24"/>
        <v>0</v>
      </c>
      <c r="BF140" s="192">
        <f t="shared" si="25"/>
        <v>0</v>
      </c>
      <c r="BG140" s="192">
        <f t="shared" si="26"/>
        <v>0</v>
      </c>
      <c r="BH140" s="192">
        <f t="shared" si="27"/>
        <v>0</v>
      </c>
      <c r="BI140" s="192">
        <f t="shared" si="28"/>
        <v>0</v>
      </c>
      <c r="BJ140" s="19" t="s">
        <v>80</v>
      </c>
      <c r="BK140" s="192">
        <f t="shared" si="29"/>
        <v>0</v>
      </c>
      <c r="BL140" s="19" t="s">
        <v>178</v>
      </c>
      <c r="BM140" s="191" t="s">
        <v>658</v>
      </c>
    </row>
    <row r="141" spans="1:65" s="2" customFormat="1" ht="16.5" customHeight="1">
      <c r="A141" s="36"/>
      <c r="B141" s="37"/>
      <c r="C141" s="216" t="s">
        <v>418</v>
      </c>
      <c r="D141" s="216" t="s">
        <v>192</v>
      </c>
      <c r="E141" s="217" t="s">
        <v>1357</v>
      </c>
      <c r="F141" s="218" t="s">
        <v>1358</v>
      </c>
      <c r="G141" s="219" t="s">
        <v>310</v>
      </c>
      <c r="H141" s="220">
        <v>160</v>
      </c>
      <c r="I141" s="221"/>
      <c r="J141" s="222">
        <f t="shared" si="20"/>
        <v>0</v>
      </c>
      <c r="K141" s="218" t="s">
        <v>19</v>
      </c>
      <c r="L141" s="223"/>
      <c r="M141" s="224" t="s">
        <v>19</v>
      </c>
      <c r="N141" s="225" t="s">
        <v>44</v>
      </c>
      <c r="O141" s="66"/>
      <c r="P141" s="189">
        <f t="shared" si="21"/>
        <v>0</v>
      </c>
      <c r="Q141" s="189">
        <v>0</v>
      </c>
      <c r="R141" s="189">
        <f t="shared" si="22"/>
        <v>0</v>
      </c>
      <c r="S141" s="189">
        <v>0</v>
      </c>
      <c r="T141" s="190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195</v>
      </c>
      <c r="AT141" s="191" t="s">
        <v>192</v>
      </c>
      <c r="AU141" s="191" t="s">
        <v>80</v>
      </c>
      <c r="AY141" s="19" t="s">
        <v>170</v>
      </c>
      <c r="BE141" s="192">
        <f t="shared" si="24"/>
        <v>0</v>
      </c>
      <c r="BF141" s="192">
        <f t="shared" si="25"/>
        <v>0</v>
      </c>
      <c r="BG141" s="192">
        <f t="shared" si="26"/>
        <v>0</v>
      </c>
      <c r="BH141" s="192">
        <f t="shared" si="27"/>
        <v>0</v>
      </c>
      <c r="BI141" s="192">
        <f t="shared" si="28"/>
        <v>0</v>
      </c>
      <c r="BJ141" s="19" t="s">
        <v>80</v>
      </c>
      <c r="BK141" s="192">
        <f t="shared" si="29"/>
        <v>0</v>
      </c>
      <c r="BL141" s="19" t="s">
        <v>178</v>
      </c>
      <c r="BM141" s="191" t="s">
        <v>669</v>
      </c>
    </row>
    <row r="142" spans="1:65" s="2" customFormat="1" ht="16.5" customHeight="1">
      <c r="A142" s="36"/>
      <c r="B142" s="37"/>
      <c r="C142" s="216" t="s">
        <v>423</v>
      </c>
      <c r="D142" s="216" t="s">
        <v>192</v>
      </c>
      <c r="E142" s="217" t="s">
        <v>1359</v>
      </c>
      <c r="F142" s="218" t="s">
        <v>1360</v>
      </c>
      <c r="G142" s="219" t="s">
        <v>310</v>
      </c>
      <c r="H142" s="220">
        <v>1800</v>
      </c>
      <c r="I142" s="221"/>
      <c r="J142" s="222">
        <f t="shared" si="20"/>
        <v>0</v>
      </c>
      <c r="K142" s="218" t="s">
        <v>19</v>
      </c>
      <c r="L142" s="223"/>
      <c r="M142" s="224" t="s">
        <v>19</v>
      </c>
      <c r="N142" s="225" t="s">
        <v>44</v>
      </c>
      <c r="O142" s="66"/>
      <c r="P142" s="189">
        <f t="shared" si="21"/>
        <v>0</v>
      </c>
      <c r="Q142" s="189">
        <v>0</v>
      </c>
      <c r="R142" s="189">
        <f t="shared" si="22"/>
        <v>0</v>
      </c>
      <c r="S142" s="189">
        <v>0</v>
      </c>
      <c r="T142" s="190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195</v>
      </c>
      <c r="AT142" s="191" t="s">
        <v>192</v>
      </c>
      <c r="AU142" s="191" t="s">
        <v>80</v>
      </c>
      <c r="AY142" s="19" t="s">
        <v>170</v>
      </c>
      <c r="BE142" s="192">
        <f t="shared" si="24"/>
        <v>0</v>
      </c>
      <c r="BF142" s="192">
        <f t="shared" si="25"/>
        <v>0</v>
      </c>
      <c r="BG142" s="192">
        <f t="shared" si="26"/>
        <v>0</v>
      </c>
      <c r="BH142" s="192">
        <f t="shared" si="27"/>
        <v>0</v>
      </c>
      <c r="BI142" s="192">
        <f t="shared" si="28"/>
        <v>0</v>
      </c>
      <c r="BJ142" s="19" t="s">
        <v>80</v>
      </c>
      <c r="BK142" s="192">
        <f t="shared" si="29"/>
        <v>0</v>
      </c>
      <c r="BL142" s="19" t="s">
        <v>178</v>
      </c>
      <c r="BM142" s="191" t="s">
        <v>679</v>
      </c>
    </row>
    <row r="143" spans="1:65" s="2" customFormat="1" ht="16.5" customHeight="1">
      <c r="A143" s="36"/>
      <c r="B143" s="37"/>
      <c r="C143" s="216" t="s">
        <v>428</v>
      </c>
      <c r="D143" s="216" t="s">
        <v>192</v>
      </c>
      <c r="E143" s="217" t="s">
        <v>1361</v>
      </c>
      <c r="F143" s="218" t="s">
        <v>1362</v>
      </c>
      <c r="G143" s="219" t="s">
        <v>310</v>
      </c>
      <c r="H143" s="220">
        <v>120</v>
      </c>
      <c r="I143" s="221"/>
      <c r="J143" s="222">
        <f t="shared" si="20"/>
        <v>0</v>
      </c>
      <c r="K143" s="218" t="s">
        <v>19</v>
      </c>
      <c r="L143" s="223"/>
      <c r="M143" s="224" t="s">
        <v>19</v>
      </c>
      <c r="N143" s="225" t="s">
        <v>44</v>
      </c>
      <c r="O143" s="66"/>
      <c r="P143" s="189">
        <f t="shared" si="21"/>
        <v>0</v>
      </c>
      <c r="Q143" s="189">
        <v>0</v>
      </c>
      <c r="R143" s="189">
        <f t="shared" si="22"/>
        <v>0</v>
      </c>
      <c r="S143" s="189">
        <v>0</v>
      </c>
      <c r="T143" s="190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195</v>
      </c>
      <c r="AT143" s="191" t="s">
        <v>192</v>
      </c>
      <c r="AU143" s="191" t="s">
        <v>80</v>
      </c>
      <c r="AY143" s="19" t="s">
        <v>170</v>
      </c>
      <c r="BE143" s="192">
        <f t="shared" si="24"/>
        <v>0</v>
      </c>
      <c r="BF143" s="192">
        <f t="shared" si="25"/>
        <v>0</v>
      </c>
      <c r="BG143" s="192">
        <f t="shared" si="26"/>
        <v>0</v>
      </c>
      <c r="BH143" s="192">
        <f t="shared" si="27"/>
        <v>0</v>
      </c>
      <c r="BI143" s="192">
        <f t="shared" si="28"/>
        <v>0</v>
      </c>
      <c r="BJ143" s="19" t="s">
        <v>80</v>
      </c>
      <c r="BK143" s="192">
        <f t="shared" si="29"/>
        <v>0</v>
      </c>
      <c r="BL143" s="19" t="s">
        <v>178</v>
      </c>
      <c r="BM143" s="191" t="s">
        <v>689</v>
      </c>
    </row>
    <row r="144" spans="1:65" s="2" customFormat="1" ht="16.5" customHeight="1">
      <c r="A144" s="36"/>
      <c r="B144" s="37"/>
      <c r="C144" s="216" t="s">
        <v>433</v>
      </c>
      <c r="D144" s="216" t="s">
        <v>192</v>
      </c>
      <c r="E144" s="217" t="s">
        <v>1363</v>
      </c>
      <c r="F144" s="218" t="s">
        <v>1364</v>
      </c>
      <c r="G144" s="219" t="s">
        <v>310</v>
      </c>
      <c r="H144" s="220">
        <v>1500</v>
      </c>
      <c r="I144" s="221"/>
      <c r="J144" s="222">
        <f t="shared" si="20"/>
        <v>0</v>
      </c>
      <c r="K144" s="218" t="s">
        <v>19</v>
      </c>
      <c r="L144" s="223"/>
      <c r="M144" s="224" t="s">
        <v>19</v>
      </c>
      <c r="N144" s="225" t="s">
        <v>44</v>
      </c>
      <c r="O144" s="66"/>
      <c r="P144" s="189">
        <f t="shared" si="21"/>
        <v>0</v>
      </c>
      <c r="Q144" s="189">
        <v>0</v>
      </c>
      <c r="R144" s="189">
        <f t="shared" si="22"/>
        <v>0</v>
      </c>
      <c r="S144" s="189">
        <v>0</v>
      </c>
      <c r="T144" s="190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195</v>
      </c>
      <c r="AT144" s="191" t="s">
        <v>192</v>
      </c>
      <c r="AU144" s="191" t="s">
        <v>80</v>
      </c>
      <c r="AY144" s="19" t="s">
        <v>170</v>
      </c>
      <c r="BE144" s="192">
        <f t="shared" si="24"/>
        <v>0</v>
      </c>
      <c r="BF144" s="192">
        <f t="shared" si="25"/>
        <v>0</v>
      </c>
      <c r="BG144" s="192">
        <f t="shared" si="26"/>
        <v>0</v>
      </c>
      <c r="BH144" s="192">
        <f t="shared" si="27"/>
        <v>0</v>
      </c>
      <c r="BI144" s="192">
        <f t="shared" si="28"/>
        <v>0</v>
      </c>
      <c r="BJ144" s="19" t="s">
        <v>80</v>
      </c>
      <c r="BK144" s="192">
        <f t="shared" si="29"/>
        <v>0</v>
      </c>
      <c r="BL144" s="19" t="s">
        <v>178</v>
      </c>
      <c r="BM144" s="191" t="s">
        <v>701</v>
      </c>
    </row>
    <row r="145" spans="1:65" s="2" customFormat="1" ht="16.5" customHeight="1">
      <c r="A145" s="36"/>
      <c r="B145" s="37"/>
      <c r="C145" s="216" t="s">
        <v>438</v>
      </c>
      <c r="D145" s="216" t="s">
        <v>192</v>
      </c>
      <c r="E145" s="217" t="s">
        <v>1365</v>
      </c>
      <c r="F145" s="218" t="s">
        <v>1366</v>
      </c>
      <c r="G145" s="219" t="s">
        <v>310</v>
      </c>
      <c r="H145" s="220">
        <v>150</v>
      </c>
      <c r="I145" s="221"/>
      <c r="J145" s="222">
        <f t="shared" si="20"/>
        <v>0</v>
      </c>
      <c r="K145" s="218" t="s">
        <v>19</v>
      </c>
      <c r="L145" s="223"/>
      <c r="M145" s="224" t="s">
        <v>19</v>
      </c>
      <c r="N145" s="225" t="s">
        <v>44</v>
      </c>
      <c r="O145" s="66"/>
      <c r="P145" s="189">
        <f t="shared" si="21"/>
        <v>0</v>
      </c>
      <c r="Q145" s="189">
        <v>0</v>
      </c>
      <c r="R145" s="189">
        <f t="shared" si="22"/>
        <v>0</v>
      </c>
      <c r="S145" s="189">
        <v>0</v>
      </c>
      <c r="T145" s="190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195</v>
      </c>
      <c r="AT145" s="191" t="s">
        <v>192</v>
      </c>
      <c r="AU145" s="191" t="s">
        <v>80</v>
      </c>
      <c r="AY145" s="19" t="s">
        <v>170</v>
      </c>
      <c r="BE145" s="192">
        <f t="shared" si="24"/>
        <v>0</v>
      </c>
      <c r="BF145" s="192">
        <f t="shared" si="25"/>
        <v>0</v>
      </c>
      <c r="BG145" s="192">
        <f t="shared" si="26"/>
        <v>0</v>
      </c>
      <c r="BH145" s="192">
        <f t="shared" si="27"/>
        <v>0</v>
      </c>
      <c r="BI145" s="192">
        <f t="shared" si="28"/>
        <v>0</v>
      </c>
      <c r="BJ145" s="19" t="s">
        <v>80</v>
      </c>
      <c r="BK145" s="192">
        <f t="shared" si="29"/>
        <v>0</v>
      </c>
      <c r="BL145" s="19" t="s">
        <v>178</v>
      </c>
      <c r="BM145" s="191" t="s">
        <v>710</v>
      </c>
    </row>
    <row r="146" spans="1:65" s="2" customFormat="1" ht="16.5" customHeight="1">
      <c r="A146" s="36"/>
      <c r="B146" s="37"/>
      <c r="C146" s="216" t="s">
        <v>443</v>
      </c>
      <c r="D146" s="216" t="s">
        <v>192</v>
      </c>
      <c r="E146" s="217" t="s">
        <v>1367</v>
      </c>
      <c r="F146" s="218" t="s">
        <v>1368</v>
      </c>
      <c r="G146" s="219" t="s">
        <v>310</v>
      </c>
      <c r="H146" s="220">
        <v>100</v>
      </c>
      <c r="I146" s="221"/>
      <c r="J146" s="222">
        <f t="shared" si="20"/>
        <v>0</v>
      </c>
      <c r="K146" s="218" t="s">
        <v>19</v>
      </c>
      <c r="L146" s="223"/>
      <c r="M146" s="224" t="s">
        <v>19</v>
      </c>
      <c r="N146" s="225" t="s">
        <v>44</v>
      </c>
      <c r="O146" s="66"/>
      <c r="P146" s="189">
        <f t="shared" si="21"/>
        <v>0</v>
      </c>
      <c r="Q146" s="189">
        <v>0</v>
      </c>
      <c r="R146" s="189">
        <f t="shared" si="22"/>
        <v>0</v>
      </c>
      <c r="S146" s="189">
        <v>0</v>
      </c>
      <c r="T146" s="190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195</v>
      </c>
      <c r="AT146" s="191" t="s">
        <v>192</v>
      </c>
      <c r="AU146" s="191" t="s">
        <v>80</v>
      </c>
      <c r="AY146" s="19" t="s">
        <v>170</v>
      </c>
      <c r="BE146" s="192">
        <f t="shared" si="24"/>
        <v>0</v>
      </c>
      <c r="BF146" s="192">
        <f t="shared" si="25"/>
        <v>0</v>
      </c>
      <c r="BG146" s="192">
        <f t="shared" si="26"/>
        <v>0</v>
      </c>
      <c r="BH146" s="192">
        <f t="shared" si="27"/>
        <v>0</v>
      </c>
      <c r="BI146" s="192">
        <f t="shared" si="28"/>
        <v>0</v>
      </c>
      <c r="BJ146" s="19" t="s">
        <v>80</v>
      </c>
      <c r="BK146" s="192">
        <f t="shared" si="29"/>
        <v>0</v>
      </c>
      <c r="BL146" s="19" t="s">
        <v>178</v>
      </c>
      <c r="BM146" s="191" t="s">
        <v>719</v>
      </c>
    </row>
    <row r="147" spans="1:65" s="2" customFormat="1" ht="16.5" customHeight="1">
      <c r="A147" s="36"/>
      <c r="B147" s="37"/>
      <c r="C147" s="216" t="s">
        <v>448</v>
      </c>
      <c r="D147" s="216" t="s">
        <v>192</v>
      </c>
      <c r="E147" s="217" t="s">
        <v>1369</v>
      </c>
      <c r="F147" s="218" t="s">
        <v>1370</v>
      </c>
      <c r="G147" s="219" t="s">
        <v>310</v>
      </c>
      <c r="H147" s="220">
        <v>300</v>
      </c>
      <c r="I147" s="221"/>
      <c r="J147" s="222">
        <f t="shared" si="20"/>
        <v>0</v>
      </c>
      <c r="K147" s="218" t="s">
        <v>19</v>
      </c>
      <c r="L147" s="223"/>
      <c r="M147" s="224" t="s">
        <v>19</v>
      </c>
      <c r="N147" s="225" t="s">
        <v>44</v>
      </c>
      <c r="O147" s="66"/>
      <c r="P147" s="189">
        <f t="shared" si="21"/>
        <v>0</v>
      </c>
      <c r="Q147" s="189">
        <v>0</v>
      </c>
      <c r="R147" s="189">
        <f t="shared" si="22"/>
        <v>0</v>
      </c>
      <c r="S147" s="189">
        <v>0</v>
      </c>
      <c r="T147" s="190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195</v>
      </c>
      <c r="AT147" s="191" t="s">
        <v>192</v>
      </c>
      <c r="AU147" s="191" t="s">
        <v>80</v>
      </c>
      <c r="AY147" s="19" t="s">
        <v>170</v>
      </c>
      <c r="BE147" s="192">
        <f t="shared" si="24"/>
        <v>0</v>
      </c>
      <c r="BF147" s="192">
        <f t="shared" si="25"/>
        <v>0</v>
      </c>
      <c r="BG147" s="192">
        <f t="shared" si="26"/>
        <v>0</v>
      </c>
      <c r="BH147" s="192">
        <f t="shared" si="27"/>
        <v>0</v>
      </c>
      <c r="BI147" s="192">
        <f t="shared" si="28"/>
        <v>0</v>
      </c>
      <c r="BJ147" s="19" t="s">
        <v>80</v>
      </c>
      <c r="BK147" s="192">
        <f t="shared" si="29"/>
        <v>0</v>
      </c>
      <c r="BL147" s="19" t="s">
        <v>178</v>
      </c>
      <c r="BM147" s="191" t="s">
        <v>727</v>
      </c>
    </row>
    <row r="148" spans="1:65" s="2" customFormat="1" ht="16.5" customHeight="1">
      <c r="A148" s="36"/>
      <c r="B148" s="37"/>
      <c r="C148" s="216" t="s">
        <v>452</v>
      </c>
      <c r="D148" s="216" t="s">
        <v>192</v>
      </c>
      <c r="E148" s="217" t="s">
        <v>1371</v>
      </c>
      <c r="F148" s="218" t="s">
        <v>1372</v>
      </c>
      <c r="G148" s="219" t="s">
        <v>310</v>
      </c>
      <c r="H148" s="220">
        <v>100</v>
      </c>
      <c r="I148" s="221"/>
      <c r="J148" s="222">
        <f t="shared" si="20"/>
        <v>0</v>
      </c>
      <c r="K148" s="218" t="s">
        <v>19</v>
      </c>
      <c r="L148" s="223"/>
      <c r="M148" s="224" t="s">
        <v>19</v>
      </c>
      <c r="N148" s="225" t="s">
        <v>44</v>
      </c>
      <c r="O148" s="66"/>
      <c r="P148" s="189">
        <f t="shared" si="21"/>
        <v>0</v>
      </c>
      <c r="Q148" s="189">
        <v>0</v>
      </c>
      <c r="R148" s="189">
        <f t="shared" si="22"/>
        <v>0</v>
      </c>
      <c r="S148" s="189">
        <v>0</v>
      </c>
      <c r="T148" s="190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195</v>
      </c>
      <c r="AT148" s="191" t="s">
        <v>192</v>
      </c>
      <c r="AU148" s="191" t="s">
        <v>80</v>
      </c>
      <c r="AY148" s="19" t="s">
        <v>170</v>
      </c>
      <c r="BE148" s="192">
        <f t="shared" si="24"/>
        <v>0</v>
      </c>
      <c r="BF148" s="192">
        <f t="shared" si="25"/>
        <v>0</v>
      </c>
      <c r="BG148" s="192">
        <f t="shared" si="26"/>
        <v>0</v>
      </c>
      <c r="BH148" s="192">
        <f t="shared" si="27"/>
        <v>0</v>
      </c>
      <c r="BI148" s="192">
        <f t="shared" si="28"/>
        <v>0</v>
      </c>
      <c r="BJ148" s="19" t="s">
        <v>80</v>
      </c>
      <c r="BK148" s="192">
        <f t="shared" si="29"/>
        <v>0</v>
      </c>
      <c r="BL148" s="19" t="s">
        <v>178</v>
      </c>
      <c r="BM148" s="191" t="s">
        <v>735</v>
      </c>
    </row>
    <row r="149" spans="1:65" s="2" customFormat="1" ht="16.5" customHeight="1">
      <c r="A149" s="36"/>
      <c r="B149" s="37"/>
      <c r="C149" s="216" t="s">
        <v>457</v>
      </c>
      <c r="D149" s="216" t="s">
        <v>192</v>
      </c>
      <c r="E149" s="217" t="s">
        <v>1373</v>
      </c>
      <c r="F149" s="218" t="s">
        <v>1374</v>
      </c>
      <c r="G149" s="219" t="s">
        <v>310</v>
      </c>
      <c r="H149" s="220">
        <v>60</v>
      </c>
      <c r="I149" s="221"/>
      <c r="J149" s="222">
        <f t="shared" si="20"/>
        <v>0</v>
      </c>
      <c r="K149" s="218" t="s">
        <v>19</v>
      </c>
      <c r="L149" s="223"/>
      <c r="M149" s="224" t="s">
        <v>19</v>
      </c>
      <c r="N149" s="225" t="s">
        <v>44</v>
      </c>
      <c r="O149" s="66"/>
      <c r="P149" s="189">
        <f t="shared" si="21"/>
        <v>0</v>
      </c>
      <c r="Q149" s="189">
        <v>0</v>
      </c>
      <c r="R149" s="189">
        <f t="shared" si="22"/>
        <v>0</v>
      </c>
      <c r="S149" s="189">
        <v>0</v>
      </c>
      <c r="T149" s="190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195</v>
      </c>
      <c r="AT149" s="191" t="s">
        <v>192</v>
      </c>
      <c r="AU149" s="191" t="s">
        <v>80</v>
      </c>
      <c r="AY149" s="19" t="s">
        <v>170</v>
      </c>
      <c r="BE149" s="192">
        <f t="shared" si="24"/>
        <v>0</v>
      </c>
      <c r="BF149" s="192">
        <f t="shared" si="25"/>
        <v>0</v>
      </c>
      <c r="BG149" s="192">
        <f t="shared" si="26"/>
        <v>0</v>
      </c>
      <c r="BH149" s="192">
        <f t="shared" si="27"/>
        <v>0</v>
      </c>
      <c r="BI149" s="192">
        <f t="shared" si="28"/>
        <v>0</v>
      </c>
      <c r="BJ149" s="19" t="s">
        <v>80</v>
      </c>
      <c r="BK149" s="192">
        <f t="shared" si="29"/>
        <v>0</v>
      </c>
      <c r="BL149" s="19" t="s">
        <v>178</v>
      </c>
      <c r="BM149" s="191" t="s">
        <v>743</v>
      </c>
    </row>
    <row r="150" spans="1:65" s="2" customFormat="1" ht="16.5" customHeight="1">
      <c r="A150" s="36"/>
      <c r="B150" s="37"/>
      <c r="C150" s="216" t="s">
        <v>461</v>
      </c>
      <c r="D150" s="216" t="s">
        <v>192</v>
      </c>
      <c r="E150" s="217" t="s">
        <v>1375</v>
      </c>
      <c r="F150" s="218" t="s">
        <v>1376</v>
      </c>
      <c r="G150" s="219" t="s">
        <v>310</v>
      </c>
      <c r="H150" s="220">
        <v>40</v>
      </c>
      <c r="I150" s="221"/>
      <c r="J150" s="222">
        <f t="shared" si="20"/>
        <v>0</v>
      </c>
      <c r="K150" s="218" t="s">
        <v>19</v>
      </c>
      <c r="L150" s="223"/>
      <c r="M150" s="224" t="s">
        <v>19</v>
      </c>
      <c r="N150" s="225" t="s">
        <v>44</v>
      </c>
      <c r="O150" s="66"/>
      <c r="P150" s="189">
        <f t="shared" si="21"/>
        <v>0</v>
      </c>
      <c r="Q150" s="189">
        <v>0</v>
      </c>
      <c r="R150" s="189">
        <f t="shared" si="22"/>
        <v>0</v>
      </c>
      <c r="S150" s="189">
        <v>0</v>
      </c>
      <c r="T150" s="190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195</v>
      </c>
      <c r="AT150" s="191" t="s">
        <v>192</v>
      </c>
      <c r="AU150" s="191" t="s">
        <v>80</v>
      </c>
      <c r="AY150" s="19" t="s">
        <v>170</v>
      </c>
      <c r="BE150" s="192">
        <f t="shared" si="24"/>
        <v>0</v>
      </c>
      <c r="BF150" s="192">
        <f t="shared" si="25"/>
        <v>0</v>
      </c>
      <c r="BG150" s="192">
        <f t="shared" si="26"/>
        <v>0</v>
      </c>
      <c r="BH150" s="192">
        <f t="shared" si="27"/>
        <v>0</v>
      </c>
      <c r="BI150" s="192">
        <f t="shared" si="28"/>
        <v>0</v>
      </c>
      <c r="BJ150" s="19" t="s">
        <v>80</v>
      </c>
      <c r="BK150" s="192">
        <f t="shared" si="29"/>
        <v>0</v>
      </c>
      <c r="BL150" s="19" t="s">
        <v>178</v>
      </c>
      <c r="BM150" s="191" t="s">
        <v>751</v>
      </c>
    </row>
    <row r="151" spans="1:65" s="2" customFormat="1" ht="16.5" customHeight="1">
      <c r="A151" s="36"/>
      <c r="B151" s="37"/>
      <c r="C151" s="216" t="s">
        <v>466</v>
      </c>
      <c r="D151" s="216" t="s">
        <v>192</v>
      </c>
      <c r="E151" s="217" t="s">
        <v>1377</v>
      </c>
      <c r="F151" s="218" t="s">
        <v>1378</v>
      </c>
      <c r="G151" s="219" t="s">
        <v>310</v>
      </c>
      <c r="H151" s="220">
        <v>40</v>
      </c>
      <c r="I151" s="221"/>
      <c r="J151" s="222">
        <f t="shared" si="20"/>
        <v>0</v>
      </c>
      <c r="K151" s="218" t="s">
        <v>19</v>
      </c>
      <c r="L151" s="223"/>
      <c r="M151" s="224" t="s">
        <v>19</v>
      </c>
      <c r="N151" s="225" t="s">
        <v>44</v>
      </c>
      <c r="O151" s="66"/>
      <c r="P151" s="189">
        <f t="shared" si="21"/>
        <v>0</v>
      </c>
      <c r="Q151" s="189">
        <v>0</v>
      </c>
      <c r="R151" s="189">
        <f t="shared" si="22"/>
        <v>0</v>
      </c>
      <c r="S151" s="189">
        <v>0</v>
      </c>
      <c r="T151" s="190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195</v>
      </c>
      <c r="AT151" s="191" t="s">
        <v>192</v>
      </c>
      <c r="AU151" s="191" t="s">
        <v>80</v>
      </c>
      <c r="AY151" s="19" t="s">
        <v>170</v>
      </c>
      <c r="BE151" s="192">
        <f t="shared" si="24"/>
        <v>0</v>
      </c>
      <c r="BF151" s="192">
        <f t="shared" si="25"/>
        <v>0</v>
      </c>
      <c r="BG151" s="192">
        <f t="shared" si="26"/>
        <v>0</v>
      </c>
      <c r="BH151" s="192">
        <f t="shared" si="27"/>
        <v>0</v>
      </c>
      <c r="BI151" s="192">
        <f t="shared" si="28"/>
        <v>0</v>
      </c>
      <c r="BJ151" s="19" t="s">
        <v>80</v>
      </c>
      <c r="BK151" s="192">
        <f t="shared" si="29"/>
        <v>0</v>
      </c>
      <c r="BL151" s="19" t="s">
        <v>178</v>
      </c>
      <c r="BM151" s="191" t="s">
        <v>760</v>
      </c>
    </row>
    <row r="152" spans="1:65" s="2" customFormat="1" ht="16.5" customHeight="1">
      <c r="A152" s="36"/>
      <c r="B152" s="37"/>
      <c r="C152" s="216" t="s">
        <v>473</v>
      </c>
      <c r="D152" s="216" t="s">
        <v>192</v>
      </c>
      <c r="E152" s="217" t="s">
        <v>1379</v>
      </c>
      <c r="F152" s="218" t="s">
        <v>1380</v>
      </c>
      <c r="G152" s="219" t="s">
        <v>310</v>
      </c>
      <c r="H152" s="220">
        <v>60</v>
      </c>
      <c r="I152" s="221"/>
      <c r="J152" s="222">
        <f t="shared" si="20"/>
        <v>0</v>
      </c>
      <c r="K152" s="218" t="s">
        <v>19</v>
      </c>
      <c r="L152" s="223"/>
      <c r="M152" s="224" t="s">
        <v>19</v>
      </c>
      <c r="N152" s="225" t="s">
        <v>44</v>
      </c>
      <c r="O152" s="66"/>
      <c r="P152" s="189">
        <f t="shared" si="21"/>
        <v>0</v>
      </c>
      <c r="Q152" s="189">
        <v>0</v>
      </c>
      <c r="R152" s="189">
        <f t="shared" si="22"/>
        <v>0</v>
      </c>
      <c r="S152" s="189">
        <v>0</v>
      </c>
      <c r="T152" s="190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195</v>
      </c>
      <c r="AT152" s="191" t="s">
        <v>192</v>
      </c>
      <c r="AU152" s="191" t="s">
        <v>80</v>
      </c>
      <c r="AY152" s="19" t="s">
        <v>170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9" t="s">
        <v>80</v>
      </c>
      <c r="BK152" s="192">
        <f t="shared" si="29"/>
        <v>0</v>
      </c>
      <c r="BL152" s="19" t="s">
        <v>178</v>
      </c>
      <c r="BM152" s="191" t="s">
        <v>769</v>
      </c>
    </row>
    <row r="153" spans="1:65" s="2" customFormat="1" ht="16.5" customHeight="1">
      <c r="A153" s="36"/>
      <c r="B153" s="37"/>
      <c r="C153" s="216" t="s">
        <v>477</v>
      </c>
      <c r="D153" s="216" t="s">
        <v>192</v>
      </c>
      <c r="E153" s="217" t="s">
        <v>1381</v>
      </c>
      <c r="F153" s="218" t="s">
        <v>1382</v>
      </c>
      <c r="G153" s="219" t="s">
        <v>310</v>
      </c>
      <c r="H153" s="220">
        <v>20</v>
      </c>
      <c r="I153" s="221"/>
      <c r="J153" s="222">
        <f t="shared" si="20"/>
        <v>0</v>
      </c>
      <c r="K153" s="218" t="s">
        <v>19</v>
      </c>
      <c r="L153" s="223"/>
      <c r="M153" s="224" t="s">
        <v>19</v>
      </c>
      <c r="N153" s="225" t="s">
        <v>44</v>
      </c>
      <c r="O153" s="66"/>
      <c r="P153" s="189">
        <f t="shared" si="21"/>
        <v>0</v>
      </c>
      <c r="Q153" s="189">
        <v>0</v>
      </c>
      <c r="R153" s="189">
        <f t="shared" si="22"/>
        <v>0</v>
      </c>
      <c r="S153" s="189">
        <v>0</v>
      </c>
      <c r="T153" s="190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195</v>
      </c>
      <c r="AT153" s="191" t="s">
        <v>192</v>
      </c>
      <c r="AU153" s="191" t="s">
        <v>80</v>
      </c>
      <c r="AY153" s="19" t="s">
        <v>170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9" t="s">
        <v>80</v>
      </c>
      <c r="BK153" s="192">
        <f t="shared" si="29"/>
        <v>0</v>
      </c>
      <c r="BL153" s="19" t="s">
        <v>178</v>
      </c>
      <c r="BM153" s="191" t="s">
        <v>777</v>
      </c>
    </row>
    <row r="154" spans="1:65" s="2" customFormat="1" ht="16.5" customHeight="1">
      <c r="A154" s="36"/>
      <c r="B154" s="37"/>
      <c r="C154" s="216" t="s">
        <v>481</v>
      </c>
      <c r="D154" s="216" t="s">
        <v>192</v>
      </c>
      <c r="E154" s="217" t="s">
        <v>1383</v>
      </c>
      <c r="F154" s="218" t="s">
        <v>1384</v>
      </c>
      <c r="G154" s="219" t="s">
        <v>310</v>
      </c>
      <c r="H154" s="220">
        <v>20</v>
      </c>
      <c r="I154" s="221"/>
      <c r="J154" s="222">
        <f t="shared" si="20"/>
        <v>0</v>
      </c>
      <c r="K154" s="218" t="s">
        <v>19</v>
      </c>
      <c r="L154" s="223"/>
      <c r="M154" s="224" t="s">
        <v>19</v>
      </c>
      <c r="N154" s="225" t="s">
        <v>44</v>
      </c>
      <c r="O154" s="66"/>
      <c r="P154" s="189">
        <f t="shared" si="21"/>
        <v>0</v>
      </c>
      <c r="Q154" s="189">
        <v>0</v>
      </c>
      <c r="R154" s="189">
        <f t="shared" si="22"/>
        <v>0</v>
      </c>
      <c r="S154" s="189">
        <v>0</v>
      </c>
      <c r="T154" s="190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195</v>
      </c>
      <c r="AT154" s="191" t="s">
        <v>192</v>
      </c>
      <c r="AU154" s="191" t="s">
        <v>80</v>
      </c>
      <c r="AY154" s="19" t="s">
        <v>170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9" t="s">
        <v>80</v>
      </c>
      <c r="BK154" s="192">
        <f t="shared" si="29"/>
        <v>0</v>
      </c>
      <c r="BL154" s="19" t="s">
        <v>178</v>
      </c>
      <c r="BM154" s="191" t="s">
        <v>785</v>
      </c>
    </row>
    <row r="155" spans="1:65" s="2" customFormat="1" ht="16.5" customHeight="1">
      <c r="A155" s="36"/>
      <c r="B155" s="37"/>
      <c r="C155" s="216" t="s">
        <v>486</v>
      </c>
      <c r="D155" s="216" t="s">
        <v>192</v>
      </c>
      <c r="E155" s="217" t="s">
        <v>1385</v>
      </c>
      <c r="F155" s="218" t="s">
        <v>1386</v>
      </c>
      <c r="G155" s="219" t="s">
        <v>310</v>
      </c>
      <c r="H155" s="220">
        <v>60</v>
      </c>
      <c r="I155" s="221"/>
      <c r="J155" s="222">
        <f t="shared" si="20"/>
        <v>0</v>
      </c>
      <c r="K155" s="218" t="s">
        <v>19</v>
      </c>
      <c r="L155" s="223"/>
      <c r="M155" s="224" t="s">
        <v>19</v>
      </c>
      <c r="N155" s="225" t="s">
        <v>44</v>
      </c>
      <c r="O155" s="66"/>
      <c r="P155" s="189">
        <f t="shared" si="21"/>
        <v>0</v>
      </c>
      <c r="Q155" s="189">
        <v>0</v>
      </c>
      <c r="R155" s="189">
        <f t="shared" si="22"/>
        <v>0</v>
      </c>
      <c r="S155" s="189">
        <v>0</v>
      </c>
      <c r="T155" s="190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195</v>
      </c>
      <c r="AT155" s="191" t="s">
        <v>192</v>
      </c>
      <c r="AU155" s="191" t="s">
        <v>80</v>
      </c>
      <c r="AY155" s="19" t="s">
        <v>170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9" t="s">
        <v>80</v>
      </c>
      <c r="BK155" s="192">
        <f t="shared" si="29"/>
        <v>0</v>
      </c>
      <c r="BL155" s="19" t="s">
        <v>178</v>
      </c>
      <c r="BM155" s="191" t="s">
        <v>793</v>
      </c>
    </row>
    <row r="156" spans="1:65" s="2" customFormat="1" ht="16.5" customHeight="1">
      <c r="A156" s="36"/>
      <c r="B156" s="37"/>
      <c r="C156" s="180" t="s">
        <v>492</v>
      </c>
      <c r="D156" s="180" t="s">
        <v>173</v>
      </c>
      <c r="E156" s="181" t="s">
        <v>1387</v>
      </c>
      <c r="F156" s="182" t="s">
        <v>1388</v>
      </c>
      <c r="G156" s="183" t="s">
        <v>1189</v>
      </c>
      <c r="H156" s="245"/>
      <c r="I156" s="185"/>
      <c r="J156" s="186">
        <f t="shared" si="20"/>
        <v>0</v>
      </c>
      <c r="K156" s="182" t="s">
        <v>19</v>
      </c>
      <c r="L156" s="41"/>
      <c r="M156" s="187" t="s">
        <v>19</v>
      </c>
      <c r="N156" s="188" t="s">
        <v>44</v>
      </c>
      <c r="O156" s="66"/>
      <c r="P156" s="189">
        <f t="shared" si="21"/>
        <v>0</v>
      </c>
      <c r="Q156" s="189">
        <v>0</v>
      </c>
      <c r="R156" s="189">
        <f t="shared" si="22"/>
        <v>0</v>
      </c>
      <c r="S156" s="189">
        <v>0</v>
      </c>
      <c r="T156" s="190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80</v>
      </c>
      <c r="AY156" s="19" t="s">
        <v>170</v>
      </c>
      <c r="BE156" s="192">
        <f t="shared" si="24"/>
        <v>0</v>
      </c>
      <c r="BF156" s="192">
        <f t="shared" si="25"/>
        <v>0</v>
      </c>
      <c r="BG156" s="192">
        <f t="shared" si="26"/>
        <v>0</v>
      </c>
      <c r="BH156" s="192">
        <f t="shared" si="27"/>
        <v>0</v>
      </c>
      <c r="BI156" s="192">
        <f t="shared" si="28"/>
        <v>0</v>
      </c>
      <c r="BJ156" s="19" t="s">
        <v>80</v>
      </c>
      <c r="BK156" s="192">
        <f t="shared" si="29"/>
        <v>0</v>
      </c>
      <c r="BL156" s="19" t="s">
        <v>178</v>
      </c>
      <c r="BM156" s="191" t="s">
        <v>801</v>
      </c>
    </row>
    <row r="157" spans="1:65" s="12" customFormat="1" ht="25.9" customHeight="1">
      <c r="B157" s="164"/>
      <c r="C157" s="165"/>
      <c r="D157" s="166" t="s">
        <v>72</v>
      </c>
      <c r="E157" s="167" t="s">
        <v>1190</v>
      </c>
      <c r="F157" s="167" t="s">
        <v>1389</v>
      </c>
      <c r="G157" s="165"/>
      <c r="H157" s="165"/>
      <c r="I157" s="168"/>
      <c r="J157" s="169">
        <f>BK157</f>
        <v>0</v>
      </c>
      <c r="K157" s="165"/>
      <c r="L157" s="170"/>
      <c r="M157" s="171"/>
      <c r="N157" s="172"/>
      <c r="O157" s="172"/>
      <c r="P157" s="173">
        <f>SUM(P158:P167)</f>
        <v>0</v>
      </c>
      <c r="Q157" s="172"/>
      <c r="R157" s="173">
        <f>SUM(R158:R167)</f>
        <v>0</v>
      </c>
      <c r="S157" s="172"/>
      <c r="T157" s="174">
        <f>SUM(T158:T167)</f>
        <v>0</v>
      </c>
      <c r="AR157" s="175" t="s">
        <v>80</v>
      </c>
      <c r="AT157" s="176" t="s">
        <v>72</v>
      </c>
      <c r="AU157" s="176" t="s">
        <v>73</v>
      </c>
      <c r="AY157" s="175" t="s">
        <v>170</v>
      </c>
      <c r="BK157" s="177">
        <f>SUM(BK158:BK167)</f>
        <v>0</v>
      </c>
    </row>
    <row r="158" spans="1:65" s="2" customFormat="1" ht="16.5" customHeight="1">
      <c r="A158" s="36"/>
      <c r="B158" s="37"/>
      <c r="C158" s="216" t="s">
        <v>500</v>
      </c>
      <c r="D158" s="216" t="s">
        <v>192</v>
      </c>
      <c r="E158" s="217" t="s">
        <v>1390</v>
      </c>
      <c r="F158" s="218" t="s">
        <v>1391</v>
      </c>
      <c r="G158" s="219" t="s">
        <v>1088</v>
      </c>
      <c r="H158" s="220">
        <v>48</v>
      </c>
      <c r="I158" s="221"/>
      <c r="J158" s="222">
        <f t="shared" ref="J158:J167" si="30">ROUND(I158*H158,2)</f>
        <v>0</v>
      </c>
      <c r="K158" s="218" t="s">
        <v>19</v>
      </c>
      <c r="L158" s="223"/>
      <c r="M158" s="224" t="s">
        <v>19</v>
      </c>
      <c r="N158" s="225" t="s">
        <v>44</v>
      </c>
      <c r="O158" s="66"/>
      <c r="P158" s="189">
        <f t="shared" ref="P158:P167" si="31">O158*H158</f>
        <v>0</v>
      </c>
      <c r="Q158" s="189">
        <v>0</v>
      </c>
      <c r="R158" s="189">
        <f t="shared" ref="R158:R167" si="32">Q158*H158</f>
        <v>0</v>
      </c>
      <c r="S158" s="189">
        <v>0</v>
      </c>
      <c r="T158" s="190">
        <f t="shared" ref="T158:T167" si="33"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195</v>
      </c>
      <c r="AT158" s="191" t="s">
        <v>192</v>
      </c>
      <c r="AU158" s="191" t="s">
        <v>80</v>
      </c>
      <c r="AY158" s="19" t="s">
        <v>170</v>
      </c>
      <c r="BE158" s="192">
        <f t="shared" ref="BE158:BE167" si="34">IF(N158="základní",J158,0)</f>
        <v>0</v>
      </c>
      <c r="BF158" s="192">
        <f t="shared" ref="BF158:BF167" si="35">IF(N158="snížená",J158,0)</f>
        <v>0</v>
      </c>
      <c r="BG158" s="192">
        <f t="shared" ref="BG158:BG167" si="36">IF(N158="zákl. přenesená",J158,0)</f>
        <v>0</v>
      </c>
      <c r="BH158" s="192">
        <f t="shared" ref="BH158:BH167" si="37">IF(N158="sníž. přenesená",J158,0)</f>
        <v>0</v>
      </c>
      <c r="BI158" s="192">
        <f t="shared" ref="BI158:BI167" si="38">IF(N158="nulová",J158,0)</f>
        <v>0</v>
      </c>
      <c r="BJ158" s="19" t="s">
        <v>80</v>
      </c>
      <c r="BK158" s="192">
        <f t="shared" ref="BK158:BK167" si="39">ROUND(I158*H158,2)</f>
        <v>0</v>
      </c>
      <c r="BL158" s="19" t="s">
        <v>178</v>
      </c>
      <c r="BM158" s="191" t="s">
        <v>812</v>
      </c>
    </row>
    <row r="159" spans="1:65" s="2" customFormat="1" ht="16.5" customHeight="1">
      <c r="A159" s="36"/>
      <c r="B159" s="37"/>
      <c r="C159" s="216" t="s">
        <v>505</v>
      </c>
      <c r="D159" s="216" t="s">
        <v>192</v>
      </c>
      <c r="E159" s="217" t="s">
        <v>1392</v>
      </c>
      <c r="F159" s="218" t="s">
        <v>1393</v>
      </c>
      <c r="G159" s="219" t="s">
        <v>1088</v>
      </c>
      <c r="H159" s="220">
        <v>1</v>
      </c>
      <c r="I159" s="221"/>
      <c r="J159" s="222">
        <f t="shared" si="30"/>
        <v>0</v>
      </c>
      <c r="K159" s="218" t="s">
        <v>19</v>
      </c>
      <c r="L159" s="223"/>
      <c r="M159" s="224" t="s">
        <v>19</v>
      </c>
      <c r="N159" s="225" t="s">
        <v>44</v>
      </c>
      <c r="O159" s="66"/>
      <c r="P159" s="189">
        <f t="shared" si="31"/>
        <v>0</v>
      </c>
      <c r="Q159" s="189">
        <v>0</v>
      </c>
      <c r="R159" s="189">
        <f t="shared" si="32"/>
        <v>0</v>
      </c>
      <c r="S159" s="189">
        <v>0</v>
      </c>
      <c r="T159" s="190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195</v>
      </c>
      <c r="AT159" s="191" t="s">
        <v>192</v>
      </c>
      <c r="AU159" s="191" t="s">
        <v>80</v>
      </c>
      <c r="AY159" s="19" t="s">
        <v>170</v>
      </c>
      <c r="BE159" s="192">
        <f t="shared" si="34"/>
        <v>0</v>
      </c>
      <c r="BF159" s="192">
        <f t="shared" si="35"/>
        <v>0</v>
      </c>
      <c r="BG159" s="192">
        <f t="shared" si="36"/>
        <v>0</v>
      </c>
      <c r="BH159" s="192">
        <f t="shared" si="37"/>
        <v>0</v>
      </c>
      <c r="BI159" s="192">
        <f t="shared" si="38"/>
        <v>0</v>
      </c>
      <c r="BJ159" s="19" t="s">
        <v>80</v>
      </c>
      <c r="BK159" s="192">
        <f t="shared" si="39"/>
        <v>0</v>
      </c>
      <c r="BL159" s="19" t="s">
        <v>178</v>
      </c>
      <c r="BM159" s="191" t="s">
        <v>822</v>
      </c>
    </row>
    <row r="160" spans="1:65" s="2" customFormat="1" ht="16.5" customHeight="1">
      <c r="A160" s="36"/>
      <c r="B160" s="37"/>
      <c r="C160" s="216" t="s">
        <v>509</v>
      </c>
      <c r="D160" s="216" t="s">
        <v>192</v>
      </c>
      <c r="E160" s="217" t="s">
        <v>1394</v>
      </c>
      <c r="F160" s="218" t="s">
        <v>1395</v>
      </c>
      <c r="G160" s="219" t="s">
        <v>1088</v>
      </c>
      <c r="H160" s="220">
        <v>18</v>
      </c>
      <c r="I160" s="221"/>
      <c r="J160" s="222">
        <f t="shared" si="30"/>
        <v>0</v>
      </c>
      <c r="K160" s="218" t="s">
        <v>19</v>
      </c>
      <c r="L160" s="223"/>
      <c r="M160" s="224" t="s">
        <v>19</v>
      </c>
      <c r="N160" s="225" t="s">
        <v>44</v>
      </c>
      <c r="O160" s="66"/>
      <c r="P160" s="189">
        <f t="shared" si="31"/>
        <v>0</v>
      </c>
      <c r="Q160" s="189">
        <v>0</v>
      </c>
      <c r="R160" s="189">
        <f t="shared" si="32"/>
        <v>0</v>
      </c>
      <c r="S160" s="189">
        <v>0</v>
      </c>
      <c r="T160" s="190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195</v>
      </c>
      <c r="AT160" s="191" t="s">
        <v>192</v>
      </c>
      <c r="AU160" s="191" t="s">
        <v>80</v>
      </c>
      <c r="AY160" s="19" t="s">
        <v>170</v>
      </c>
      <c r="BE160" s="192">
        <f t="shared" si="34"/>
        <v>0</v>
      </c>
      <c r="BF160" s="192">
        <f t="shared" si="35"/>
        <v>0</v>
      </c>
      <c r="BG160" s="192">
        <f t="shared" si="36"/>
        <v>0</v>
      </c>
      <c r="BH160" s="192">
        <f t="shared" si="37"/>
        <v>0</v>
      </c>
      <c r="BI160" s="192">
        <f t="shared" si="38"/>
        <v>0</v>
      </c>
      <c r="BJ160" s="19" t="s">
        <v>80</v>
      </c>
      <c r="BK160" s="192">
        <f t="shared" si="39"/>
        <v>0</v>
      </c>
      <c r="BL160" s="19" t="s">
        <v>178</v>
      </c>
      <c r="BM160" s="191" t="s">
        <v>831</v>
      </c>
    </row>
    <row r="161" spans="1:65" s="2" customFormat="1" ht="16.5" customHeight="1">
      <c r="A161" s="36"/>
      <c r="B161" s="37"/>
      <c r="C161" s="216" t="s">
        <v>513</v>
      </c>
      <c r="D161" s="216" t="s">
        <v>192</v>
      </c>
      <c r="E161" s="217" t="s">
        <v>1396</v>
      </c>
      <c r="F161" s="218" t="s">
        <v>1397</v>
      </c>
      <c r="G161" s="219" t="s">
        <v>1088</v>
      </c>
      <c r="H161" s="220">
        <v>46</v>
      </c>
      <c r="I161" s="221"/>
      <c r="J161" s="222">
        <f t="shared" si="30"/>
        <v>0</v>
      </c>
      <c r="K161" s="218" t="s">
        <v>19</v>
      </c>
      <c r="L161" s="223"/>
      <c r="M161" s="224" t="s">
        <v>19</v>
      </c>
      <c r="N161" s="225" t="s">
        <v>44</v>
      </c>
      <c r="O161" s="66"/>
      <c r="P161" s="189">
        <f t="shared" si="31"/>
        <v>0</v>
      </c>
      <c r="Q161" s="189">
        <v>0</v>
      </c>
      <c r="R161" s="189">
        <f t="shared" si="32"/>
        <v>0</v>
      </c>
      <c r="S161" s="189">
        <v>0</v>
      </c>
      <c r="T161" s="190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195</v>
      </c>
      <c r="AT161" s="191" t="s">
        <v>192</v>
      </c>
      <c r="AU161" s="191" t="s">
        <v>80</v>
      </c>
      <c r="AY161" s="19" t="s">
        <v>170</v>
      </c>
      <c r="BE161" s="192">
        <f t="shared" si="34"/>
        <v>0</v>
      </c>
      <c r="BF161" s="192">
        <f t="shared" si="35"/>
        <v>0</v>
      </c>
      <c r="BG161" s="192">
        <f t="shared" si="36"/>
        <v>0</v>
      </c>
      <c r="BH161" s="192">
        <f t="shared" si="37"/>
        <v>0</v>
      </c>
      <c r="BI161" s="192">
        <f t="shared" si="38"/>
        <v>0</v>
      </c>
      <c r="BJ161" s="19" t="s">
        <v>80</v>
      </c>
      <c r="BK161" s="192">
        <f t="shared" si="39"/>
        <v>0</v>
      </c>
      <c r="BL161" s="19" t="s">
        <v>178</v>
      </c>
      <c r="BM161" s="191" t="s">
        <v>839</v>
      </c>
    </row>
    <row r="162" spans="1:65" s="2" customFormat="1" ht="21.75" customHeight="1">
      <c r="A162" s="36"/>
      <c r="B162" s="37"/>
      <c r="C162" s="216" t="s">
        <v>523</v>
      </c>
      <c r="D162" s="216" t="s">
        <v>192</v>
      </c>
      <c r="E162" s="217" t="s">
        <v>1398</v>
      </c>
      <c r="F162" s="218" t="s">
        <v>1399</v>
      </c>
      <c r="G162" s="219" t="s">
        <v>310</v>
      </c>
      <c r="H162" s="220">
        <v>160</v>
      </c>
      <c r="I162" s="221"/>
      <c r="J162" s="222">
        <f t="shared" si="30"/>
        <v>0</v>
      </c>
      <c r="K162" s="218" t="s">
        <v>19</v>
      </c>
      <c r="L162" s="223"/>
      <c r="M162" s="224" t="s">
        <v>19</v>
      </c>
      <c r="N162" s="225" t="s">
        <v>44</v>
      </c>
      <c r="O162" s="66"/>
      <c r="P162" s="189">
        <f t="shared" si="31"/>
        <v>0</v>
      </c>
      <c r="Q162" s="189">
        <v>0</v>
      </c>
      <c r="R162" s="189">
        <f t="shared" si="32"/>
        <v>0</v>
      </c>
      <c r="S162" s="189">
        <v>0</v>
      </c>
      <c r="T162" s="190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195</v>
      </c>
      <c r="AT162" s="191" t="s">
        <v>192</v>
      </c>
      <c r="AU162" s="191" t="s">
        <v>80</v>
      </c>
      <c r="AY162" s="19" t="s">
        <v>170</v>
      </c>
      <c r="BE162" s="192">
        <f t="shared" si="34"/>
        <v>0</v>
      </c>
      <c r="BF162" s="192">
        <f t="shared" si="35"/>
        <v>0</v>
      </c>
      <c r="BG162" s="192">
        <f t="shared" si="36"/>
        <v>0</v>
      </c>
      <c r="BH162" s="192">
        <f t="shared" si="37"/>
        <v>0</v>
      </c>
      <c r="BI162" s="192">
        <f t="shared" si="38"/>
        <v>0</v>
      </c>
      <c r="BJ162" s="19" t="s">
        <v>80</v>
      </c>
      <c r="BK162" s="192">
        <f t="shared" si="39"/>
        <v>0</v>
      </c>
      <c r="BL162" s="19" t="s">
        <v>178</v>
      </c>
      <c r="BM162" s="191" t="s">
        <v>856</v>
      </c>
    </row>
    <row r="163" spans="1:65" s="2" customFormat="1" ht="16.5" customHeight="1">
      <c r="A163" s="36"/>
      <c r="B163" s="37"/>
      <c r="C163" s="216" t="s">
        <v>528</v>
      </c>
      <c r="D163" s="216" t="s">
        <v>192</v>
      </c>
      <c r="E163" s="217" t="s">
        <v>1400</v>
      </c>
      <c r="F163" s="218" t="s">
        <v>1401</v>
      </c>
      <c r="G163" s="219" t="s">
        <v>1088</v>
      </c>
      <c r="H163" s="220">
        <v>15</v>
      </c>
      <c r="I163" s="221"/>
      <c r="J163" s="222">
        <f t="shared" si="30"/>
        <v>0</v>
      </c>
      <c r="K163" s="218" t="s">
        <v>19</v>
      </c>
      <c r="L163" s="223"/>
      <c r="M163" s="224" t="s">
        <v>19</v>
      </c>
      <c r="N163" s="225" t="s">
        <v>44</v>
      </c>
      <c r="O163" s="66"/>
      <c r="P163" s="189">
        <f t="shared" si="31"/>
        <v>0</v>
      </c>
      <c r="Q163" s="189">
        <v>0</v>
      </c>
      <c r="R163" s="189">
        <f t="shared" si="32"/>
        <v>0</v>
      </c>
      <c r="S163" s="189">
        <v>0</v>
      </c>
      <c r="T163" s="190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195</v>
      </c>
      <c r="AT163" s="191" t="s">
        <v>192</v>
      </c>
      <c r="AU163" s="191" t="s">
        <v>80</v>
      </c>
      <c r="AY163" s="19" t="s">
        <v>170</v>
      </c>
      <c r="BE163" s="192">
        <f t="shared" si="34"/>
        <v>0</v>
      </c>
      <c r="BF163" s="192">
        <f t="shared" si="35"/>
        <v>0</v>
      </c>
      <c r="BG163" s="192">
        <f t="shared" si="36"/>
        <v>0</v>
      </c>
      <c r="BH163" s="192">
        <f t="shared" si="37"/>
        <v>0</v>
      </c>
      <c r="BI163" s="192">
        <f t="shared" si="38"/>
        <v>0</v>
      </c>
      <c r="BJ163" s="19" t="s">
        <v>80</v>
      </c>
      <c r="BK163" s="192">
        <f t="shared" si="39"/>
        <v>0</v>
      </c>
      <c r="BL163" s="19" t="s">
        <v>178</v>
      </c>
      <c r="BM163" s="191" t="s">
        <v>865</v>
      </c>
    </row>
    <row r="164" spans="1:65" s="2" customFormat="1" ht="16.5" customHeight="1">
      <c r="A164" s="36"/>
      <c r="B164" s="37"/>
      <c r="C164" s="216" t="s">
        <v>534</v>
      </c>
      <c r="D164" s="216" t="s">
        <v>192</v>
      </c>
      <c r="E164" s="217" t="s">
        <v>1402</v>
      </c>
      <c r="F164" s="218" t="s">
        <v>1403</v>
      </c>
      <c r="G164" s="219" t="s">
        <v>1088</v>
      </c>
      <c r="H164" s="220">
        <v>3</v>
      </c>
      <c r="I164" s="221"/>
      <c r="J164" s="222">
        <f t="shared" si="30"/>
        <v>0</v>
      </c>
      <c r="K164" s="218" t="s">
        <v>19</v>
      </c>
      <c r="L164" s="223"/>
      <c r="M164" s="224" t="s">
        <v>19</v>
      </c>
      <c r="N164" s="225" t="s">
        <v>44</v>
      </c>
      <c r="O164" s="66"/>
      <c r="P164" s="189">
        <f t="shared" si="31"/>
        <v>0</v>
      </c>
      <c r="Q164" s="189">
        <v>0</v>
      </c>
      <c r="R164" s="189">
        <f t="shared" si="32"/>
        <v>0</v>
      </c>
      <c r="S164" s="189">
        <v>0</v>
      </c>
      <c r="T164" s="190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195</v>
      </c>
      <c r="AT164" s="191" t="s">
        <v>192</v>
      </c>
      <c r="AU164" s="191" t="s">
        <v>80</v>
      </c>
      <c r="AY164" s="19" t="s">
        <v>170</v>
      </c>
      <c r="BE164" s="192">
        <f t="shared" si="34"/>
        <v>0</v>
      </c>
      <c r="BF164" s="192">
        <f t="shared" si="35"/>
        <v>0</v>
      </c>
      <c r="BG164" s="192">
        <f t="shared" si="36"/>
        <v>0</v>
      </c>
      <c r="BH164" s="192">
        <f t="shared" si="37"/>
        <v>0</v>
      </c>
      <c r="BI164" s="192">
        <f t="shared" si="38"/>
        <v>0</v>
      </c>
      <c r="BJ164" s="19" t="s">
        <v>80</v>
      </c>
      <c r="BK164" s="192">
        <f t="shared" si="39"/>
        <v>0</v>
      </c>
      <c r="BL164" s="19" t="s">
        <v>178</v>
      </c>
      <c r="BM164" s="191" t="s">
        <v>876</v>
      </c>
    </row>
    <row r="165" spans="1:65" s="2" customFormat="1" ht="16.5" customHeight="1">
      <c r="A165" s="36"/>
      <c r="B165" s="37"/>
      <c r="C165" s="216" t="s">
        <v>542</v>
      </c>
      <c r="D165" s="216" t="s">
        <v>192</v>
      </c>
      <c r="E165" s="217" t="s">
        <v>1404</v>
      </c>
      <c r="F165" s="218" t="s">
        <v>1405</v>
      </c>
      <c r="G165" s="219" t="s">
        <v>1088</v>
      </c>
      <c r="H165" s="220">
        <v>16</v>
      </c>
      <c r="I165" s="221"/>
      <c r="J165" s="222">
        <f t="shared" si="30"/>
        <v>0</v>
      </c>
      <c r="K165" s="218" t="s">
        <v>19</v>
      </c>
      <c r="L165" s="223"/>
      <c r="M165" s="224" t="s">
        <v>19</v>
      </c>
      <c r="N165" s="225" t="s">
        <v>44</v>
      </c>
      <c r="O165" s="66"/>
      <c r="P165" s="189">
        <f t="shared" si="31"/>
        <v>0</v>
      </c>
      <c r="Q165" s="189">
        <v>0</v>
      </c>
      <c r="R165" s="189">
        <f t="shared" si="32"/>
        <v>0</v>
      </c>
      <c r="S165" s="189">
        <v>0</v>
      </c>
      <c r="T165" s="190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195</v>
      </c>
      <c r="AT165" s="191" t="s">
        <v>192</v>
      </c>
      <c r="AU165" s="191" t="s">
        <v>80</v>
      </c>
      <c r="AY165" s="19" t="s">
        <v>170</v>
      </c>
      <c r="BE165" s="192">
        <f t="shared" si="34"/>
        <v>0</v>
      </c>
      <c r="BF165" s="192">
        <f t="shared" si="35"/>
        <v>0</v>
      </c>
      <c r="BG165" s="192">
        <f t="shared" si="36"/>
        <v>0</v>
      </c>
      <c r="BH165" s="192">
        <f t="shared" si="37"/>
        <v>0</v>
      </c>
      <c r="BI165" s="192">
        <f t="shared" si="38"/>
        <v>0</v>
      </c>
      <c r="BJ165" s="19" t="s">
        <v>80</v>
      </c>
      <c r="BK165" s="192">
        <f t="shared" si="39"/>
        <v>0</v>
      </c>
      <c r="BL165" s="19" t="s">
        <v>178</v>
      </c>
      <c r="BM165" s="191" t="s">
        <v>887</v>
      </c>
    </row>
    <row r="166" spans="1:65" s="2" customFormat="1" ht="24">
      <c r="A166" s="36"/>
      <c r="B166" s="37"/>
      <c r="C166" s="216" t="s">
        <v>547</v>
      </c>
      <c r="D166" s="216" t="s">
        <v>192</v>
      </c>
      <c r="E166" s="217" t="s">
        <v>1406</v>
      </c>
      <c r="F166" s="218" t="s">
        <v>1407</v>
      </c>
      <c r="G166" s="219" t="s">
        <v>1088</v>
      </c>
      <c r="H166" s="220">
        <v>1</v>
      </c>
      <c r="I166" s="221"/>
      <c r="J166" s="222">
        <f t="shared" si="30"/>
        <v>0</v>
      </c>
      <c r="K166" s="218" t="s">
        <v>19</v>
      </c>
      <c r="L166" s="223"/>
      <c r="M166" s="224" t="s">
        <v>19</v>
      </c>
      <c r="N166" s="225" t="s">
        <v>44</v>
      </c>
      <c r="O166" s="66"/>
      <c r="P166" s="189">
        <f t="shared" si="31"/>
        <v>0</v>
      </c>
      <c r="Q166" s="189">
        <v>0</v>
      </c>
      <c r="R166" s="189">
        <f t="shared" si="32"/>
        <v>0</v>
      </c>
      <c r="S166" s="189">
        <v>0</v>
      </c>
      <c r="T166" s="190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195</v>
      </c>
      <c r="AT166" s="191" t="s">
        <v>192</v>
      </c>
      <c r="AU166" s="191" t="s">
        <v>80</v>
      </c>
      <c r="AY166" s="19" t="s">
        <v>170</v>
      </c>
      <c r="BE166" s="192">
        <f t="shared" si="34"/>
        <v>0</v>
      </c>
      <c r="BF166" s="192">
        <f t="shared" si="35"/>
        <v>0</v>
      </c>
      <c r="BG166" s="192">
        <f t="shared" si="36"/>
        <v>0</v>
      </c>
      <c r="BH166" s="192">
        <f t="shared" si="37"/>
        <v>0</v>
      </c>
      <c r="BI166" s="192">
        <f t="shared" si="38"/>
        <v>0</v>
      </c>
      <c r="BJ166" s="19" t="s">
        <v>80</v>
      </c>
      <c r="BK166" s="192">
        <f t="shared" si="39"/>
        <v>0</v>
      </c>
      <c r="BL166" s="19" t="s">
        <v>178</v>
      </c>
      <c r="BM166" s="191" t="s">
        <v>898</v>
      </c>
    </row>
    <row r="167" spans="1:65" s="2" customFormat="1" ht="16.5" customHeight="1">
      <c r="A167" s="36"/>
      <c r="B167" s="37"/>
      <c r="C167" s="180" t="s">
        <v>551</v>
      </c>
      <c r="D167" s="180" t="s">
        <v>173</v>
      </c>
      <c r="E167" s="181" t="s">
        <v>1408</v>
      </c>
      <c r="F167" s="182" t="s">
        <v>1409</v>
      </c>
      <c r="G167" s="183" t="s">
        <v>1189</v>
      </c>
      <c r="H167" s="245"/>
      <c r="I167" s="185"/>
      <c r="J167" s="186">
        <f t="shared" si="30"/>
        <v>0</v>
      </c>
      <c r="K167" s="182" t="s">
        <v>19</v>
      </c>
      <c r="L167" s="41"/>
      <c r="M167" s="187" t="s">
        <v>19</v>
      </c>
      <c r="N167" s="188" t="s">
        <v>44</v>
      </c>
      <c r="O167" s="66"/>
      <c r="P167" s="189">
        <f t="shared" si="31"/>
        <v>0</v>
      </c>
      <c r="Q167" s="189">
        <v>0</v>
      </c>
      <c r="R167" s="189">
        <f t="shared" si="32"/>
        <v>0</v>
      </c>
      <c r="S167" s="189">
        <v>0</v>
      </c>
      <c r="T167" s="190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80</v>
      </c>
      <c r="AY167" s="19" t="s">
        <v>170</v>
      </c>
      <c r="BE167" s="192">
        <f t="shared" si="34"/>
        <v>0</v>
      </c>
      <c r="BF167" s="192">
        <f t="shared" si="35"/>
        <v>0</v>
      </c>
      <c r="BG167" s="192">
        <f t="shared" si="36"/>
        <v>0</v>
      </c>
      <c r="BH167" s="192">
        <f t="shared" si="37"/>
        <v>0</v>
      </c>
      <c r="BI167" s="192">
        <f t="shared" si="38"/>
        <v>0</v>
      </c>
      <c r="BJ167" s="19" t="s">
        <v>80</v>
      </c>
      <c r="BK167" s="192">
        <f t="shared" si="39"/>
        <v>0</v>
      </c>
      <c r="BL167" s="19" t="s">
        <v>178</v>
      </c>
      <c r="BM167" s="191" t="s">
        <v>909</v>
      </c>
    </row>
    <row r="168" spans="1:65" s="12" customFormat="1" ht="25.9" customHeight="1">
      <c r="B168" s="164"/>
      <c r="C168" s="165"/>
      <c r="D168" s="166" t="s">
        <v>72</v>
      </c>
      <c r="E168" s="167" t="s">
        <v>1198</v>
      </c>
      <c r="F168" s="167" t="s">
        <v>1410</v>
      </c>
      <c r="G168" s="165"/>
      <c r="H168" s="165"/>
      <c r="I168" s="168"/>
      <c r="J168" s="169">
        <f>BK168</f>
        <v>0</v>
      </c>
      <c r="K168" s="165"/>
      <c r="L168" s="170"/>
      <c r="M168" s="171"/>
      <c r="N168" s="172"/>
      <c r="O168" s="172"/>
      <c r="P168" s="173">
        <f>SUM(P169:P172)</f>
        <v>0</v>
      </c>
      <c r="Q168" s="172"/>
      <c r="R168" s="173">
        <f>SUM(R169:R172)</f>
        <v>0</v>
      </c>
      <c r="S168" s="172"/>
      <c r="T168" s="174">
        <f>SUM(T169:T172)</f>
        <v>0</v>
      </c>
      <c r="AR168" s="175" t="s">
        <v>80</v>
      </c>
      <c r="AT168" s="176" t="s">
        <v>72</v>
      </c>
      <c r="AU168" s="176" t="s">
        <v>73</v>
      </c>
      <c r="AY168" s="175" t="s">
        <v>170</v>
      </c>
      <c r="BK168" s="177">
        <f>SUM(BK169:BK172)</f>
        <v>0</v>
      </c>
    </row>
    <row r="169" spans="1:65" s="2" customFormat="1" ht="16.5" customHeight="1">
      <c r="A169" s="36"/>
      <c r="B169" s="37"/>
      <c r="C169" s="180" t="s">
        <v>555</v>
      </c>
      <c r="D169" s="180" t="s">
        <v>173</v>
      </c>
      <c r="E169" s="181" t="s">
        <v>1411</v>
      </c>
      <c r="F169" s="182" t="s">
        <v>1412</v>
      </c>
      <c r="G169" s="183" t="s">
        <v>421</v>
      </c>
      <c r="H169" s="184">
        <v>1</v>
      </c>
      <c r="I169" s="185"/>
      <c r="J169" s="186">
        <f>ROUND(I169*H169,2)</f>
        <v>0</v>
      </c>
      <c r="K169" s="182" t="s">
        <v>19</v>
      </c>
      <c r="L169" s="41"/>
      <c r="M169" s="187" t="s">
        <v>19</v>
      </c>
      <c r="N169" s="188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178</v>
      </c>
      <c r="AT169" s="191" t="s">
        <v>173</v>
      </c>
      <c r="AU169" s="191" t="s">
        <v>80</v>
      </c>
      <c r="AY169" s="19" t="s">
        <v>170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178</v>
      </c>
      <c r="BM169" s="191" t="s">
        <v>1413</v>
      </c>
    </row>
    <row r="170" spans="1:65" s="2" customFormat="1" ht="16.5" customHeight="1">
      <c r="A170" s="36"/>
      <c r="B170" s="37"/>
      <c r="C170" s="180" t="s">
        <v>559</v>
      </c>
      <c r="D170" s="180" t="s">
        <v>173</v>
      </c>
      <c r="E170" s="181" t="s">
        <v>1414</v>
      </c>
      <c r="F170" s="182" t="s">
        <v>1415</v>
      </c>
      <c r="G170" s="183" t="s">
        <v>421</v>
      </c>
      <c r="H170" s="184">
        <v>1</v>
      </c>
      <c r="I170" s="185"/>
      <c r="J170" s="186">
        <f>ROUND(I170*H170,2)</f>
        <v>0</v>
      </c>
      <c r="K170" s="182" t="s">
        <v>19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178</v>
      </c>
      <c r="AT170" s="191" t="s">
        <v>173</v>
      </c>
      <c r="AU170" s="191" t="s">
        <v>80</v>
      </c>
      <c r="AY170" s="19" t="s">
        <v>170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178</v>
      </c>
      <c r="BM170" s="191" t="s">
        <v>1416</v>
      </c>
    </row>
    <row r="171" spans="1:65" s="2" customFormat="1" ht="16.5" customHeight="1">
      <c r="A171" s="36"/>
      <c r="B171" s="37"/>
      <c r="C171" s="180" t="s">
        <v>563</v>
      </c>
      <c r="D171" s="180" t="s">
        <v>173</v>
      </c>
      <c r="E171" s="181" t="s">
        <v>1417</v>
      </c>
      <c r="F171" s="182" t="s">
        <v>1418</v>
      </c>
      <c r="G171" s="183" t="s">
        <v>421</v>
      </c>
      <c r="H171" s="184">
        <v>1</v>
      </c>
      <c r="I171" s="185"/>
      <c r="J171" s="186">
        <f>ROUND(I171*H171,2)</f>
        <v>0</v>
      </c>
      <c r="K171" s="182" t="s">
        <v>19</v>
      </c>
      <c r="L171" s="41"/>
      <c r="M171" s="187" t="s">
        <v>19</v>
      </c>
      <c r="N171" s="188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178</v>
      </c>
      <c r="AT171" s="191" t="s">
        <v>173</v>
      </c>
      <c r="AU171" s="191" t="s">
        <v>80</v>
      </c>
      <c r="AY171" s="19" t="s">
        <v>170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178</v>
      </c>
      <c r="BM171" s="191" t="s">
        <v>1419</v>
      </c>
    </row>
    <row r="172" spans="1:65" s="2" customFormat="1" ht="16.5" customHeight="1">
      <c r="A172" s="36"/>
      <c r="B172" s="37"/>
      <c r="C172" s="180" t="s">
        <v>567</v>
      </c>
      <c r="D172" s="180" t="s">
        <v>173</v>
      </c>
      <c r="E172" s="181" t="s">
        <v>1420</v>
      </c>
      <c r="F172" s="182" t="s">
        <v>1421</v>
      </c>
      <c r="G172" s="183" t="s">
        <v>421</v>
      </c>
      <c r="H172" s="184">
        <v>1</v>
      </c>
      <c r="I172" s="185"/>
      <c r="J172" s="186">
        <f>ROUND(I172*H172,2)</f>
        <v>0</v>
      </c>
      <c r="K172" s="182" t="s">
        <v>19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178</v>
      </c>
      <c r="AT172" s="191" t="s">
        <v>173</v>
      </c>
      <c r="AU172" s="191" t="s">
        <v>80</v>
      </c>
      <c r="AY172" s="19" t="s">
        <v>170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178</v>
      </c>
      <c r="BM172" s="191" t="s">
        <v>1422</v>
      </c>
    </row>
    <row r="173" spans="1:65" s="12" customFormat="1" ht="25.9" customHeight="1">
      <c r="B173" s="164"/>
      <c r="C173" s="165"/>
      <c r="D173" s="166" t="s">
        <v>72</v>
      </c>
      <c r="E173" s="167" t="s">
        <v>1225</v>
      </c>
      <c r="F173" s="167" t="s">
        <v>1423</v>
      </c>
      <c r="G173" s="165"/>
      <c r="H173" s="165"/>
      <c r="I173" s="168"/>
      <c r="J173" s="169">
        <f>BK173</f>
        <v>0</v>
      </c>
      <c r="K173" s="165"/>
      <c r="L173" s="170"/>
      <c r="M173" s="171"/>
      <c r="N173" s="172"/>
      <c r="O173" s="172"/>
      <c r="P173" s="173">
        <f>SUM(P174:P184)</f>
        <v>0</v>
      </c>
      <c r="Q173" s="172"/>
      <c r="R173" s="173">
        <f>SUM(R174:R184)</f>
        <v>0</v>
      </c>
      <c r="S173" s="172"/>
      <c r="T173" s="174">
        <f>SUM(T174:T184)</f>
        <v>0</v>
      </c>
      <c r="AR173" s="175" t="s">
        <v>80</v>
      </c>
      <c r="AT173" s="176" t="s">
        <v>72</v>
      </c>
      <c r="AU173" s="176" t="s">
        <v>73</v>
      </c>
      <c r="AY173" s="175" t="s">
        <v>170</v>
      </c>
      <c r="BK173" s="177">
        <f>SUM(BK174:BK184)</f>
        <v>0</v>
      </c>
    </row>
    <row r="174" spans="1:65" s="2" customFormat="1" ht="16.5" customHeight="1">
      <c r="A174" s="36"/>
      <c r="B174" s="37"/>
      <c r="C174" s="180" t="s">
        <v>571</v>
      </c>
      <c r="D174" s="180" t="s">
        <v>173</v>
      </c>
      <c r="E174" s="181" t="s">
        <v>1424</v>
      </c>
      <c r="F174" s="182" t="s">
        <v>1425</v>
      </c>
      <c r="G174" s="183" t="s">
        <v>421</v>
      </c>
      <c r="H174" s="184">
        <v>1</v>
      </c>
      <c r="I174" s="185"/>
      <c r="J174" s="186">
        <f t="shared" ref="J174:J181" si="40">ROUND(I174*H174,2)</f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 t="shared" ref="P174:P181" si="41">O174*H174</f>
        <v>0</v>
      </c>
      <c r="Q174" s="189">
        <v>0</v>
      </c>
      <c r="R174" s="189">
        <f t="shared" ref="R174:R181" si="42">Q174*H174</f>
        <v>0</v>
      </c>
      <c r="S174" s="189">
        <v>0</v>
      </c>
      <c r="T174" s="190">
        <f t="shared" ref="T174:T181" si="43"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80</v>
      </c>
      <c r="AY174" s="19" t="s">
        <v>170</v>
      </c>
      <c r="BE174" s="192">
        <f t="shared" ref="BE174:BE181" si="44">IF(N174="základní",J174,0)</f>
        <v>0</v>
      </c>
      <c r="BF174" s="192">
        <f t="shared" ref="BF174:BF181" si="45">IF(N174="snížená",J174,0)</f>
        <v>0</v>
      </c>
      <c r="BG174" s="192">
        <f t="shared" ref="BG174:BG181" si="46">IF(N174="zákl. přenesená",J174,0)</f>
        <v>0</v>
      </c>
      <c r="BH174" s="192">
        <f t="shared" ref="BH174:BH181" si="47">IF(N174="sníž. přenesená",J174,0)</f>
        <v>0</v>
      </c>
      <c r="BI174" s="192">
        <f t="shared" ref="BI174:BI181" si="48">IF(N174="nulová",J174,0)</f>
        <v>0</v>
      </c>
      <c r="BJ174" s="19" t="s">
        <v>80</v>
      </c>
      <c r="BK174" s="192">
        <f t="shared" ref="BK174:BK181" si="49">ROUND(I174*H174,2)</f>
        <v>0</v>
      </c>
      <c r="BL174" s="19" t="s">
        <v>178</v>
      </c>
      <c r="BM174" s="191" t="s">
        <v>956</v>
      </c>
    </row>
    <row r="175" spans="1:65" s="2" customFormat="1" ht="16.5" customHeight="1">
      <c r="A175" s="36"/>
      <c r="B175" s="37"/>
      <c r="C175" s="180" t="s">
        <v>575</v>
      </c>
      <c r="D175" s="180" t="s">
        <v>173</v>
      </c>
      <c r="E175" s="181" t="s">
        <v>1426</v>
      </c>
      <c r="F175" s="182" t="s">
        <v>1427</v>
      </c>
      <c r="G175" s="183" t="s">
        <v>421</v>
      </c>
      <c r="H175" s="184">
        <v>1</v>
      </c>
      <c r="I175" s="185"/>
      <c r="J175" s="186">
        <f t="shared" si="40"/>
        <v>0</v>
      </c>
      <c r="K175" s="182" t="s">
        <v>19</v>
      </c>
      <c r="L175" s="41"/>
      <c r="M175" s="187" t="s">
        <v>19</v>
      </c>
      <c r="N175" s="188" t="s">
        <v>44</v>
      </c>
      <c r="O175" s="66"/>
      <c r="P175" s="189">
        <f t="shared" si="41"/>
        <v>0</v>
      </c>
      <c r="Q175" s="189">
        <v>0</v>
      </c>
      <c r="R175" s="189">
        <f t="shared" si="42"/>
        <v>0</v>
      </c>
      <c r="S175" s="189">
        <v>0</v>
      </c>
      <c r="T175" s="190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80</v>
      </c>
      <c r="AY175" s="19" t="s">
        <v>170</v>
      </c>
      <c r="BE175" s="192">
        <f t="shared" si="44"/>
        <v>0</v>
      </c>
      <c r="BF175" s="192">
        <f t="shared" si="45"/>
        <v>0</v>
      </c>
      <c r="BG175" s="192">
        <f t="shared" si="46"/>
        <v>0</v>
      </c>
      <c r="BH175" s="192">
        <f t="shared" si="47"/>
        <v>0</v>
      </c>
      <c r="BI175" s="192">
        <f t="shared" si="48"/>
        <v>0</v>
      </c>
      <c r="BJ175" s="19" t="s">
        <v>80</v>
      </c>
      <c r="BK175" s="192">
        <f t="shared" si="49"/>
        <v>0</v>
      </c>
      <c r="BL175" s="19" t="s">
        <v>178</v>
      </c>
      <c r="BM175" s="191" t="s">
        <v>966</v>
      </c>
    </row>
    <row r="176" spans="1:65" s="2" customFormat="1" ht="16.5" customHeight="1">
      <c r="A176" s="36"/>
      <c r="B176" s="37"/>
      <c r="C176" s="180" t="s">
        <v>579</v>
      </c>
      <c r="D176" s="180" t="s">
        <v>173</v>
      </c>
      <c r="E176" s="181" t="s">
        <v>1428</v>
      </c>
      <c r="F176" s="182" t="s">
        <v>1429</v>
      </c>
      <c r="G176" s="183" t="s">
        <v>421</v>
      </c>
      <c r="H176" s="184">
        <v>1</v>
      </c>
      <c r="I176" s="185"/>
      <c r="J176" s="186">
        <f t="shared" si="40"/>
        <v>0</v>
      </c>
      <c r="K176" s="182" t="s">
        <v>19</v>
      </c>
      <c r="L176" s="41"/>
      <c r="M176" s="187" t="s">
        <v>19</v>
      </c>
      <c r="N176" s="188" t="s">
        <v>44</v>
      </c>
      <c r="O176" s="66"/>
      <c r="P176" s="189">
        <f t="shared" si="41"/>
        <v>0</v>
      </c>
      <c r="Q176" s="189">
        <v>0</v>
      </c>
      <c r="R176" s="189">
        <f t="shared" si="42"/>
        <v>0</v>
      </c>
      <c r="S176" s="189">
        <v>0</v>
      </c>
      <c r="T176" s="190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178</v>
      </c>
      <c r="AT176" s="191" t="s">
        <v>173</v>
      </c>
      <c r="AU176" s="191" t="s">
        <v>80</v>
      </c>
      <c r="AY176" s="19" t="s">
        <v>170</v>
      </c>
      <c r="BE176" s="192">
        <f t="shared" si="44"/>
        <v>0</v>
      </c>
      <c r="BF176" s="192">
        <f t="shared" si="45"/>
        <v>0</v>
      </c>
      <c r="BG176" s="192">
        <f t="shared" si="46"/>
        <v>0</v>
      </c>
      <c r="BH176" s="192">
        <f t="shared" si="47"/>
        <v>0</v>
      </c>
      <c r="BI176" s="192">
        <f t="shared" si="48"/>
        <v>0</v>
      </c>
      <c r="BJ176" s="19" t="s">
        <v>80</v>
      </c>
      <c r="BK176" s="192">
        <f t="shared" si="49"/>
        <v>0</v>
      </c>
      <c r="BL176" s="19" t="s">
        <v>178</v>
      </c>
      <c r="BM176" s="191" t="s">
        <v>975</v>
      </c>
    </row>
    <row r="177" spans="1:65" s="2" customFormat="1" ht="16.5" customHeight="1">
      <c r="A177" s="36"/>
      <c r="B177" s="37"/>
      <c r="C177" s="180" t="s">
        <v>583</v>
      </c>
      <c r="D177" s="180" t="s">
        <v>173</v>
      </c>
      <c r="E177" s="181" t="s">
        <v>1430</v>
      </c>
      <c r="F177" s="182" t="s">
        <v>1431</v>
      </c>
      <c r="G177" s="183" t="s">
        <v>421</v>
      </c>
      <c r="H177" s="184">
        <v>1</v>
      </c>
      <c r="I177" s="185"/>
      <c r="J177" s="186">
        <f t="shared" si="40"/>
        <v>0</v>
      </c>
      <c r="K177" s="182" t="s">
        <v>19</v>
      </c>
      <c r="L177" s="41"/>
      <c r="M177" s="187" t="s">
        <v>19</v>
      </c>
      <c r="N177" s="188" t="s">
        <v>44</v>
      </c>
      <c r="O177" s="66"/>
      <c r="P177" s="189">
        <f t="shared" si="41"/>
        <v>0</v>
      </c>
      <c r="Q177" s="189">
        <v>0</v>
      </c>
      <c r="R177" s="189">
        <f t="shared" si="42"/>
        <v>0</v>
      </c>
      <c r="S177" s="189">
        <v>0</v>
      </c>
      <c r="T177" s="190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80</v>
      </c>
      <c r="AY177" s="19" t="s">
        <v>170</v>
      </c>
      <c r="BE177" s="192">
        <f t="shared" si="44"/>
        <v>0</v>
      </c>
      <c r="BF177" s="192">
        <f t="shared" si="45"/>
        <v>0</v>
      </c>
      <c r="BG177" s="192">
        <f t="shared" si="46"/>
        <v>0</v>
      </c>
      <c r="BH177" s="192">
        <f t="shared" si="47"/>
        <v>0</v>
      </c>
      <c r="BI177" s="192">
        <f t="shared" si="48"/>
        <v>0</v>
      </c>
      <c r="BJ177" s="19" t="s">
        <v>80</v>
      </c>
      <c r="BK177" s="192">
        <f t="shared" si="49"/>
        <v>0</v>
      </c>
      <c r="BL177" s="19" t="s">
        <v>178</v>
      </c>
      <c r="BM177" s="191" t="s">
        <v>983</v>
      </c>
    </row>
    <row r="178" spans="1:65" s="2" customFormat="1" ht="16.5" customHeight="1">
      <c r="A178" s="36"/>
      <c r="B178" s="37"/>
      <c r="C178" s="180" t="s">
        <v>587</v>
      </c>
      <c r="D178" s="180" t="s">
        <v>173</v>
      </c>
      <c r="E178" s="181" t="s">
        <v>1432</v>
      </c>
      <c r="F178" s="182" t="s">
        <v>1433</v>
      </c>
      <c r="G178" s="183" t="s">
        <v>421</v>
      </c>
      <c r="H178" s="184">
        <v>1</v>
      </c>
      <c r="I178" s="185"/>
      <c r="J178" s="186">
        <f t="shared" si="40"/>
        <v>0</v>
      </c>
      <c r="K178" s="182" t="s">
        <v>19</v>
      </c>
      <c r="L178" s="41"/>
      <c r="M178" s="187" t="s">
        <v>19</v>
      </c>
      <c r="N178" s="188" t="s">
        <v>44</v>
      </c>
      <c r="O178" s="66"/>
      <c r="P178" s="189">
        <f t="shared" si="41"/>
        <v>0</v>
      </c>
      <c r="Q178" s="189">
        <v>0</v>
      </c>
      <c r="R178" s="189">
        <f t="shared" si="42"/>
        <v>0</v>
      </c>
      <c r="S178" s="189">
        <v>0</v>
      </c>
      <c r="T178" s="190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178</v>
      </c>
      <c r="AT178" s="191" t="s">
        <v>173</v>
      </c>
      <c r="AU178" s="191" t="s">
        <v>80</v>
      </c>
      <c r="AY178" s="19" t="s">
        <v>170</v>
      </c>
      <c r="BE178" s="192">
        <f t="shared" si="44"/>
        <v>0</v>
      </c>
      <c r="BF178" s="192">
        <f t="shared" si="45"/>
        <v>0</v>
      </c>
      <c r="BG178" s="192">
        <f t="shared" si="46"/>
        <v>0</v>
      </c>
      <c r="BH178" s="192">
        <f t="shared" si="47"/>
        <v>0</v>
      </c>
      <c r="BI178" s="192">
        <f t="shared" si="48"/>
        <v>0</v>
      </c>
      <c r="BJ178" s="19" t="s">
        <v>80</v>
      </c>
      <c r="BK178" s="192">
        <f t="shared" si="49"/>
        <v>0</v>
      </c>
      <c r="BL178" s="19" t="s">
        <v>178</v>
      </c>
      <c r="BM178" s="191" t="s">
        <v>992</v>
      </c>
    </row>
    <row r="179" spans="1:65" s="2" customFormat="1" ht="16.5" customHeight="1">
      <c r="A179" s="36"/>
      <c r="B179" s="37"/>
      <c r="C179" s="180" t="s">
        <v>593</v>
      </c>
      <c r="D179" s="180" t="s">
        <v>173</v>
      </c>
      <c r="E179" s="181" t="s">
        <v>1434</v>
      </c>
      <c r="F179" s="182" t="s">
        <v>1435</v>
      </c>
      <c r="G179" s="183" t="s">
        <v>421</v>
      </c>
      <c r="H179" s="184">
        <v>1</v>
      </c>
      <c r="I179" s="185"/>
      <c r="J179" s="186">
        <f t="shared" si="40"/>
        <v>0</v>
      </c>
      <c r="K179" s="182" t="s">
        <v>19</v>
      </c>
      <c r="L179" s="41"/>
      <c r="M179" s="187" t="s">
        <v>19</v>
      </c>
      <c r="N179" s="188" t="s">
        <v>44</v>
      </c>
      <c r="O179" s="66"/>
      <c r="P179" s="189">
        <f t="shared" si="41"/>
        <v>0</v>
      </c>
      <c r="Q179" s="189">
        <v>0</v>
      </c>
      <c r="R179" s="189">
        <f t="shared" si="42"/>
        <v>0</v>
      </c>
      <c r="S179" s="189">
        <v>0</v>
      </c>
      <c r="T179" s="190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178</v>
      </c>
      <c r="AT179" s="191" t="s">
        <v>173</v>
      </c>
      <c r="AU179" s="191" t="s">
        <v>80</v>
      </c>
      <c r="AY179" s="19" t="s">
        <v>170</v>
      </c>
      <c r="BE179" s="192">
        <f t="shared" si="44"/>
        <v>0</v>
      </c>
      <c r="BF179" s="192">
        <f t="shared" si="45"/>
        <v>0</v>
      </c>
      <c r="BG179" s="192">
        <f t="shared" si="46"/>
        <v>0</v>
      </c>
      <c r="BH179" s="192">
        <f t="shared" si="47"/>
        <v>0</v>
      </c>
      <c r="BI179" s="192">
        <f t="shared" si="48"/>
        <v>0</v>
      </c>
      <c r="BJ179" s="19" t="s">
        <v>80</v>
      </c>
      <c r="BK179" s="192">
        <f t="shared" si="49"/>
        <v>0</v>
      </c>
      <c r="BL179" s="19" t="s">
        <v>178</v>
      </c>
      <c r="BM179" s="191" t="s">
        <v>1002</v>
      </c>
    </row>
    <row r="180" spans="1:65" s="2" customFormat="1" ht="24">
      <c r="A180" s="36"/>
      <c r="B180" s="37"/>
      <c r="C180" s="180" t="s">
        <v>597</v>
      </c>
      <c r="D180" s="180" t="s">
        <v>173</v>
      </c>
      <c r="E180" s="181" t="s">
        <v>1436</v>
      </c>
      <c r="F180" s="182" t="s">
        <v>1437</v>
      </c>
      <c r="G180" s="183" t="s">
        <v>421</v>
      </c>
      <c r="H180" s="184">
        <v>1</v>
      </c>
      <c r="I180" s="185"/>
      <c r="J180" s="186">
        <f t="shared" si="40"/>
        <v>0</v>
      </c>
      <c r="K180" s="182" t="s">
        <v>19</v>
      </c>
      <c r="L180" s="41"/>
      <c r="M180" s="187" t="s">
        <v>19</v>
      </c>
      <c r="N180" s="188" t="s">
        <v>44</v>
      </c>
      <c r="O180" s="66"/>
      <c r="P180" s="189">
        <f t="shared" si="41"/>
        <v>0</v>
      </c>
      <c r="Q180" s="189">
        <v>0</v>
      </c>
      <c r="R180" s="189">
        <f t="shared" si="42"/>
        <v>0</v>
      </c>
      <c r="S180" s="189">
        <v>0</v>
      </c>
      <c r="T180" s="190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80</v>
      </c>
      <c r="AY180" s="19" t="s">
        <v>170</v>
      </c>
      <c r="BE180" s="192">
        <f t="shared" si="44"/>
        <v>0</v>
      </c>
      <c r="BF180" s="192">
        <f t="shared" si="45"/>
        <v>0</v>
      </c>
      <c r="BG180" s="192">
        <f t="shared" si="46"/>
        <v>0</v>
      </c>
      <c r="BH180" s="192">
        <f t="shared" si="47"/>
        <v>0</v>
      </c>
      <c r="BI180" s="192">
        <f t="shared" si="48"/>
        <v>0</v>
      </c>
      <c r="BJ180" s="19" t="s">
        <v>80</v>
      </c>
      <c r="BK180" s="192">
        <f t="shared" si="49"/>
        <v>0</v>
      </c>
      <c r="BL180" s="19" t="s">
        <v>178</v>
      </c>
      <c r="BM180" s="191" t="s">
        <v>1010</v>
      </c>
    </row>
    <row r="181" spans="1:65" s="2" customFormat="1" ht="16.5" customHeight="1">
      <c r="A181" s="36"/>
      <c r="B181" s="37"/>
      <c r="C181" s="180" t="s">
        <v>604</v>
      </c>
      <c r="D181" s="180" t="s">
        <v>173</v>
      </c>
      <c r="E181" s="181" t="s">
        <v>1438</v>
      </c>
      <c r="F181" s="182" t="s">
        <v>1439</v>
      </c>
      <c r="G181" s="183" t="s">
        <v>421</v>
      </c>
      <c r="H181" s="184">
        <v>1</v>
      </c>
      <c r="I181" s="185"/>
      <c r="J181" s="186">
        <f t="shared" si="40"/>
        <v>0</v>
      </c>
      <c r="K181" s="182" t="s">
        <v>19</v>
      </c>
      <c r="L181" s="41"/>
      <c r="M181" s="187" t="s">
        <v>19</v>
      </c>
      <c r="N181" s="188" t="s">
        <v>44</v>
      </c>
      <c r="O181" s="66"/>
      <c r="P181" s="189">
        <f t="shared" si="41"/>
        <v>0</v>
      </c>
      <c r="Q181" s="189">
        <v>0</v>
      </c>
      <c r="R181" s="189">
        <f t="shared" si="42"/>
        <v>0</v>
      </c>
      <c r="S181" s="189">
        <v>0</v>
      </c>
      <c r="T181" s="190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178</v>
      </c>
      <c r="AT181" s="191" t="s">
        <v>173</v>
      </c>
      <c r="AU181" s="191" t="s">
        <v>80</v>
      </c>
      <c r="AY181" s="19" t="s">
        <v>170</v>
      </c>
      <c r="BE181" s="192">
        <f t="shared" si="44"/>
        <v>0</v>
      </c>
      <c r="BF181" s="192">
        <f t="shared" si="45"/>
        <v>0</v>
      </c>
      <c r="BG181" s="192">
        <f t="shared" si="46"/>
        <v>0</v>
      </c>
      <c r="BH181" s="192">
        <f t="shared" si="47"/>
        <v>0</v>
      </c>
      <c r="BI181" s="192">
        <f t="shared" si="48"/>
        <v>0</v>
      </c>
      <c r="BJ181" s="19" t="s">
        <v>80</v>
      </c>
      <c r="BK181" s="192">
        <f t="shared" si="49"/>
        <v>0</v>
      </c>
      <c r="BL181" s="19" t="s">
        <v>178</v>
      </c>
      <c r="BM181" s="191" t="s">
        <v>1022</v>
      </c>
    </row>
    <row r="182" spans="1:65" s="2" customFormat="1" ht="19.5">
      <c r="A182" s="36"/>
      <c r="B182" s="37"/>
      <c r="C182" s="38"/>
      <c r="D182" s="195" t="s">
        <v>363</v>
      </c>
      <c r="E182" s="38"/>
      <c r="F182" s="236" t="s">
        <v>1134</v>
      </c>
      <c r="G182" s="38"/>
      <c r="H182" s="38"/>
      <c r="I182" s="237"/>
      <c r="J182" s="38"/>
      <c r="K182" s="38"/>
      <c r="L182" s="41"/>
      <c r="M182" s="238"/>
      <c r="N182" s="23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363</v>
      </c>
      <c r="AU182" s="19" t="s">
        <v>80</v>
      </c>
    </row>
    <row r="183" spans="1:65" s="2" customFormat="1" ht="16.5" customHeight="1">
      <c r="A183" s="36"/>
      <c r="B183" s="37"/>
      <c r="C183" s="180" t="s">
        <v>608</v>
      </c>
      <c r="D183" s="180" t="s">
        <v>173</v>
      </c>
      <c r="E183" s="181" t="s">
        <v>1440</v>
      </c>
      <c r="F183" s="182" t="s">
        <v>1441</v>
      </c>
      <c r="G183" s="183" t="s">
        <v>421</v>
      </c>
      <c r="H183" s="184">
        <v>1</v>
      </c>
      <c r="I183" s="185"/>
      <c r="J183" s="186">
        <f>ROUND(I183*H183,2)</f>
        <v>0</v>
      </c>
      <c r="K183" s="182" t="s">
        <v>19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80</v>
      </c>
      <c r="AY183" s="19" t="s">
        <v>170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178</v>
      </c>
      <c r="BM183" s="191" t="s">
        <v>1033</v>
      </c>
    </row>
    <row r="184" spans="1:65" s="2" customFormat="1" ht="16.5" customHeight="1">
      <c r="A184" s="36"/>
      <c r="B184" s="37"/>
      <c r="C184" s="180" t="s">
        <v>615</v>
      </c>
      <c r="D184" s="180" t="s">
        <v>173</v>
      </c>
      <c r="E184" s="181" t="s">
        <v>1442</v>
      </c>
      <c r="F184" s="182" t="s">
        <v>1443</v>
      </c>
      <c r="G184" s="183" t="s">
        <v>421</v>
      </c>
      <c r="H184" s="184">
        <v>1</v>
      </c>
      <c r="I184" s="185"/>
      <c r="J184" s="186">
        <f>ROUND(I184*H184,2)</f>
        <v>0</v>
      </c>
      <c r="K184" s="182" t="s">
        <v>19</v>
      </c>
      <c r="L184" s="41"/>
      <c r="M184" s="240" t="s">
        <v>19</v>
      </c>
      <c r="N184" s="241" t="s">
        <v>44</v>
      </c>
      <c r="O184" s="242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80</v>
      </c>
      <c r="AY184" s="19" t="s">
        <v>170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178</v>
      </c>
      <c r="BM184" s="191" t="s">
        <v>1047</v>
      </c>
    </row>
    <row r="185" spans="1:65" s="2" customFormat="1" ht="6.95" customHeight="1">
      <c r="A185" s="36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41"/>
      <c r="M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</sheetData>
  <sheetProtection algorithmName="SHA-512" hashValue="kZEqMti0jt+i1UPPyVBQNhTk3koNQ7zXwZoS80EGvQDGDAsB4aTEv2pKZ/TbQ4lM9h6tOkPmSSh4+nCsbL+nVg==" saltValue="UtrKtIkmkMRisiOv2ywoKrZurvsBE2Ll0EljLeAppO6L9v0PKBup1Sf9hiaK8cTEEXtJRVdn54IGd0mN+sgOeg==" spinCount="100000" sheet="1" objects="1" scenarios="1" formatColumns="0" formatRows="0" autoFilter="0"/>
  <autoFilter ref="C91:K184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88" t="s">
        <v>129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1444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ROUND((SUM(BE90:BE137)),  2)</f>
        <v>0</v>
      </c>
      <c r="G35" s="36"/>
      <c r="H35" s="36"/>
      <c r="I35" s="126">
        <v>0.21</v>
      </c>
      <c r="J35" s="125">
        <f>ROUND(((SUM(BE90:BE137))*I35),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ROUND((SUM(BF90:BF137)),  2)</f>
        <v>0</v>
      </c>
      <c r="G36" s="36"/>
      <c r="H36" s="36"/>
      <c r="I36" s="126">
        <v>0.15</v>
      </c>
      <c r="J36" s="125">
        <f>ROUND(((SUM(BF90:BF137))*I36),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ROUND((SUM(BG90:BG137)),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ROUND((SUM(BH90:BH137)),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ROUND((SUM(BI90:BI137)),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5" t="str">
        <f>E7</f>
        <v>ZŠ J. A. Komenského - půdní vestavba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129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SO 01.4.8. - Slaboproud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1445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9" customFormat="1" ht="24.95" customHeight="1">
      <c r="B65" s="142"/>
      <c r="C65" s="143"/>
      <c r="D65" s="144" t="s">
        <v>1446</v>
      </c>
      <c r="E65" s="145"/>
      <c r="F65" s="145"/>
      <c r="G65" s="145"/>
      <c r="H65" s="145"/>
      <c r="I65" s="145"/>
      <c r="J65" s="146">
        <f>J97</f>
        <v>0</v>
      </c>
      <c r="K65" s="143"/>
      <c r="L65" s="147"/>
    </row>
    <row r="66" spans="1:31" s="9" customFormat="1" ht="24.95" customHeight="1">
      <c r="B66" s="142"/>
      <c r="C66" s="143"/>
      <c r="D66" s="144" t="s">
        <v>1447</v>
      </c>
      <c r="E66" s="145"/>
      <c r="F66" s="145"/>
      <c r="G66" s="145"/>
      <c r="H66" s="145"/>
      <c r="I66" s="145"/>
      <c r="J66" s="146">
        <f>J106</f>
        <v>0</v>
      </c>
      <c r="K66" s="143"/>
      <c r="L66" s="147"/>
    </row>
    <row r="67" spans="1:31" s="9" customFormat="1" ht="24.95" customHeight="1">
      <c r="B67" s="142"/>
      <c r="C67" s="143"/>
      <c r="D67" s="144" t="s">
        <v>1448</v>
      </c>
      <c r="E67" s="145"/>
      <c r="F67" s="145"/>
      <c r="G67" s="145"/>
      <c r="H67" s="145"/>
      <c r="I67" s="145"/>
      <c r="J67" s="146">
        <f>J120</f>
        <v>0</v>
      </c>
      <c r="K67" s="143"/>
      <c r="L67" s="147"/>
    </row>
    <row r="68" spans="1:31" s="9" customFormat="1" ht="24.95" customHeight="1">
      <c r="B68" s="142"/>
      <c r="C68" s="143"/>
      <c r="D68" s="144" t="s">
        <v>1449</v>
      </c>
      <c r="E68" s="145"/>
      <c r="F68" s="145"/>
      <c r="G68" s="145"/>
      <c r="H68" s="145"/>
      <c r="I68" s="145"/>
      <c r="J68" s="146">
        <f>J128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155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5" t="str">
        <f>E7</f>
        <v>ZŠ J. A. Komenského - půdní vestavba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128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5" t="s">
        <v>129</v>
      </c>
      <c r="F80" s="397"/>
      <c r="G80" s="397"/>
      <c r="H80" s="397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1080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9" t="str">
        <f>E11</f>
        <v>SO 01.4.8. - Slaboproud</v>
      </c>
      <c r="F82" s="397"/>
      <c r="G82" s="397"/>
      <c r="H82" s="397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U Dělnického cvičiště 1100/1, 169 00 Praha 6</v>
      </c>
      <c r="G84" s="38"/>
      <c r="H84" s="38"/>
      <c r="I84" s="31" t="s">
        <v>23</v>
      </c>
      <c r="J84" s="61" t="str">
        <f>IF(J14="","",J14)</f>
        <v>20. 12. 2020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40.15" customHeight="1">
      <c r="A86" s="36"/>
      <c r="B86" s="37"/>
      <c r="C86" s="31" t="s">
        <v>25</v>
      </c>
      <c r="D86" s="38"/>
      <c r="E86" s="38"/>
      <c r="F86" s="29" t="str">
        <f>E17</f>
        <v>MČ.Praha 6, Odbor Školství</v>
      </c>
      <c r="G86" s="38"/>
      <c r="H86" s="38"/>
      <c r="I86" s="31" t="s">
        <v>31</v>
      </c>
      <c r="J86" s="34" t="str">
        <f>E23</f>
        <v>D-PLUS PROJEKTOVÁ A INŽENÝRSKÁ a.s.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156</v>
      </c>
      <c r="D89" s="156" t="s">
        <v>58</v>
      </c>
      <c r="E89" s="156" t="s">
        <v>54</v>
      </c>
      <c r="F89" s="156" t="s">
        <v>55</v>
      </c>
      <c r="G89" s="156" t="s">
        <v>157</v>
      </c>
      <c r="H89" s="156" t="s">
        <v>158</v>
      </c>
      <c r="I89" s="156" t="s">
        <v>159</v>
      </c>
      <c r="J89" s="156" t="s">
        <v>132</v>
      </c>
      <c r="K89" s="157" t="s">
        <v>160</v>
      </c>
      <c r="L89" s="158"/>
      <c r="M89" s="70" t="s">
        <v>19</v>
      </c>
      <c r="N89" s="71" t="s">
        <v>43</v>
      </c>
      <c r="O89" s="71" t="s">
        <v>161</v>
      </c>
      <c r="P89" s="71" t="s">
        <v>162</v>
      </c>
      <c r="Q89" s="71" t="s">
        <v>163</v>
      </c>
      <c r="R89" s="71" t="s">
        <v>164</v>
      </c>
      <c r="S89" s="71" t="s">
        <v>165</v>
      </c>
      <c r="T89" s="72" t="s">
        <v>166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167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P91+P97+P106+P120+P128</f>
        <v>0</v>
      </c>
      <c r="Q90" s="74"/>
      <c r="R90" s="161">
        <f>R91+R97+R106+R120+R128</f>
        <v>0</v>
      </c>
      <c r="S90" s="74"/>
      <c r="T90" s="162">
        <f>T91+T97+T106+T120+T128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133</v>
      </c>
      <c r="BK90" s="163">
        <f>BK91+BK97+BK106+BK120+BK128</f>
        <v>0</v>
      </c>
    </row>
    <row r="91" spans="1:65" s="12" customFormat="1" ht="25.9" customHeight="1">
      <c r="B91" s="164"/>
      <c r="C91" s="165"/>
      <c r="D91" s="166" t="s">
        <v>72</v>
      </c>
      <c r="E91" s="167" t="s">
        <v>1154</v>
      </c>
      <c r="F91" s="167" t="s">
        <v>1450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SUM(P92:P96)</f>
        <v>0</v>
      </c>
      <c r="Q91" s="172"/>
      <c r="R91" s="173">
        <f>SUM(R92:R96)</f>
        <v>0</v>
      </c>
      <c r="S91" s="172"/>
      <c r="T91" s="174">
        <f>SUM(T92:T96)</f>
        <v>0</v>
      </c>
      <c r="AR91" s="175" t="s">
        <v>80</v>
      </c>
      <c r="AT91" s="176" t="s">
        <v>72</v>
      </c>
      <c r="AU91" s="176" t="s">
        <v>73</v>
      </c>
      <c r="AY91" s="175" t="s">
        <v>170</v>
      </c>
      <c r="BK91" s="177">
        <f>SUM(BK92:BK96)</f>
        <v>0</v>
      </c>
    </row>
    <row r="92" spans="1:65" s="2" customFormat="1" ht="16.5" customHeight="1">
      <c r="A92" s="36"/>
      <c r="B92" s="37"/>
      <c r="C92" s="216" t="s">
        <v>80</v>
      </c>
      <c r="D92" s="216" t="s">
        <v>192</v>
      </c>
      <c r="E92" s="217" t="s">
        <v>1451</v>
      </c>
      <c r="F92" s="218" t="s">
        <v>1452</v>
      </c>
      <c r="G92" s="219" t="s">
        <v>1088</v>
      </c>
      <c r="H92" s="220">
        <v>2</v>
      </c>
      <c r="I92" s="221"/>
      <c r="J92" s="222">
        <f>ROUND(I92*H92,2)</f>
        <v>0</v>
      </c>
      <c r="K92" s="218" t="s">
        <v>19</v>
      </c>
      <c r="L92" s="223"/>
      <c r="M92" s="224" t="s">
        <v>19</v>
      </c>
      <c r="N92" s="225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195</v>
      </c>
      <c r="AT92" s="191" t="s">
        <v>192</v>
      </c>
      <c r="AU92" s="191" t="s">
        <v>80</v>
      </c>
      <c r="AY92" s="19" t="s">
        <v>170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178</v>
      </c>
      <c r="BM92" s="191" t="s">
        <v>82</v>
      </c>
    </row>
    <row r="93" spans="1:65" s="2" customFormat="1" ht="16.5" customHeight="1">
      <c r="A93" s="36"/>
      <c r="B93" s="37"/>
      <c r="C93" s="216" t="s">
        <v>82</v>
      </c>
      <c r="D93" s="216" t="s">
        <v>192</v>
      </c>
      <c r="E93" s="217" t="s">
        <v>1453</v>
      </c>
      <c r="F93" s="218" t="s">
        <v>1454</v>
      </c>
      <c r="G93" s="219" t="s">
        <v>310</v>
      </c>
      <c r="H93" s="220">
        <v>35</v>
      </c>
      <c r="I93" s="221"/>
      <c r="J93" s="222">
        <f>ROUND(I93*H93,2)</f>
        <v>0</v>
      </c>
      <c r="K93" s="218" t="s">
        <v>19</v>
      </c>
      <c r="L93" s="223"/>
      <c r="M93" s="224" t="s">
        <v>19</v>
      </c>
      <c r="N93" s="225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195</v>
      </c>
      <c r="AT93" s="191" t="s">
        <v>192</v>
      </c>
      <c r="AU93" s="191" t="s">
        <v>80</v>
      </c>
      <c r="AY93" s="19" t="s">
        <v>170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178</v>
      </c>
      <c r="BM93" s="191" t="s">
        <v>178</v>
      </c>
    </row>
    <row r="94" spans="1:65" s="2" customFormat="1" ht="16.5" customHeight="1">
      <c r="A94" s="36"/>
      <c r="B94" s="37"/>
      <c r="C94" s="216" t="s">
        <v>171</v>
      </c>
      <c r="D94" s="216" t="s">
        <v>192</v>
      </c>
      <c r="E94" s="217" t="s">
        <v>1455</v>
      </c>
      <c r="F94" s="218" t="s">
        <v>1456</v>
      </c>
      <c r="G94" s="219" t="s">
        <v>310</v>
      </c>
      <c r="H94" s="220">
        <v>30</v>
      </c>
      <c r="I94" s="221"/>
      <c r="J94" s="222">
        <f>ROUND(I94*H94,2)</f>
        <v>0</v>
      </c>
      <c r="K94" s="218" t="s">
        <v>19</v>
      </c>
      <c r="L94" s="223"/>
      <c r="M94" s="224" t="s">
        <v>19</v>
      </c>
      <c r="N94" s="225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195</v>
      </c>
      <c r="AT94" s="191" t="s">
        <v>192</v>
      </c>
      <c r="AU94" s="191" t="s">
        <v>80</v>
      </c>
      <c r="AY94" s="19" t="s">
        <v>170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178</v>
      </c>
      <c r="BM94" s="191" t="s">
        <v>203</v>
      </c>
    </row>
    <row r="95" spans="1:65" s="2" customFormat="1" ht="16.5" customHeight="1">
      <c r="A95" s="36"/>
      <c r="B95" s="37"/>
      <c r="C95" s="216" t="s">
        <v>178</v>
      </c>
      <c r="D95" s="216" t="s">
        <v>192</v>
      </c>
      <c r="E95" s="217" t="s">
        <v>1457</v>
      </c>
      <c r="F95" s="218" t="s">
        <v>1458</v>
      </c>
      <c r="G95" s="219" t="s">
        <v>421</v>
      </c>
      <c r="H95" s="220">
        <v>1</v>
      </c>
      <c r="I95" s="221"/>
      <c r="J95" s="222">
        <f>ROUND(I95*H95,2)</f>
        <v>0</v>
      </c>
      <c r="K95" s="218" t="s">
        <v>19</v>
      </c>
      <c r="L95" s="223"/>
      <c r="M95" s="224" t="s">
        <v>19</v>
      </c>
      <c r="N95" s="225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195</v>
      </c>
      <c r="AT95" s="191" t="s">
        <v>192</v>
      </c>
      <c r="AU95" s="191" t="s">
        <v>80</v>
      </c>
      <c r="AY95" s="19" t="s">
        <v>170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178</v>
      </c>
      <c r="BM95" s="191" t="s">
        <v>195</v>
      </c>
    </row>
    <row r="96" spans="1:65" s="2" customFormat="1" ht="16.5" customHeight="1">
      <c r="A96" s="36"/>
      <c r="B96" s="37"/>
      <c r="C96" s="180" t="s">
        <v>199</v>
      </c>
      <c r="D96" s="180" t="s">
        <v>173</v>
      </c>
      <c r="E96" s="181" t="s">
        <v>1459</v>
      </c>
      <c r="F96" s="182" t="s">
        <v>1460</v>
      </c>
      <c r="G96" s="183" t="s">
        <v>421</v>
      </c>
      <c r="H96" s="184">
        <v>1</v>
      </c>
      <c r="I96" s="185"/>
      <c r="J96" s="186">
        <f>ROUND(I96*H96,2)</f>
        <v>0</v>
      </c>
      <c r="K96" s="182" t="s">
        <v>19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178</v>
      </c>
      <c r="AT96" s="191" t="s">
        <v>173</v>
      </c>
      <c r="AU96" s="191" t="s">
        <v>80</v>
      </c>
      <c r="AY96" s="19" t="s">
        <v>170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178</v>
      </c>
      <c r="BM96" s="191" t="s">
        <v>221</v>
      </c>
    </row>
    <row r="97" spans="1:65" s="12" customFormat="1" ht="25.9" customHeight="1">
      <c r="B97" s="164"/>
      <c r="C97" s="165"/>
      <c r="D97" s="166" t="s">
        <v>72</v>
      </c>
      <c r="E97" s="167" t="s">
        <v>1156</v>
      </c>
      <c r="F97" s="167" t="s">
        <v>1461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SUM(P98:P105)</f>
        <v>0</v>
      </c>
      <c r="Q97" s="172"/>
      <c r="R97" s="173">
        <f>SUM(R98:R105)</f>
        <v>0</v>
      </c>
      <c r="S97" s="172"/>
      <c r="T97" s="174">
        <f>SUM(T98:T105)</f>
        <v>0</v>
      </c>
      <c r="AR97" s="175" t="s">
        <v>80</v>
      </c>
      <c r="AT97" s="176" t="s">
        <v>72</v>
      </c>
      <c r="AU97" s="176" t="s">
        <v>73</v>
      </c>
      <c r="AY97" s="175" t="s">
        <v>170</v>
      </c>
      <c r="BK97" s="177">
        <f>SUM(BK98:BK105)</f>
        <v>0</v>
      </c>
    </row>
    <row r="98" spans="1:65" s="2" customFormat="1" ht="16.5" customHeight="1">
      <c r="A98" s="36"/>
      <c r="B98" s="37"/>
      <c r="C98" s="216" t="s">
        <v>203</v>
      </c>
      <c r="D98" s="216" t="s">
        <v>192</v>
      </c>
      <c r="E98" s="217" t="s">
        <v>1462</v>
      </c>
      <c r="F98" s="218" t="s">
        <v>1463</v>
      </c>
      <c r="G98" s="219" t="s">
        <v>1088</v>
      </c>
      <c r="H98" s="220">
        <v>1</v>
      </c>
      <c r="I98" s="221"/>
      <c r="J98" s="222">
        <f t="shared" ref="J98:J105" si="0">ROUND(I98*H98,2)</f>
        <v>0</v>
      </c>
      <c r="K98" s="218" t="s">
        <v>19</v>
      </c>
      <c r="L98" s="223"/>
      <c r="M98" s="224" t="s">
        <v>19</v>
      </c>
      <c r="N98" s="225" t="s">
        <v>44</v>
      </c>
      <c r="O98" s="66"/>
      <c r="P98" s="189">
        <f t="shared" ref="P98:P105" si="1">O98*H98</f>
        <v>0</v>
      </c>
      <c r="Q98" s="189">
        <v>0</v>
      </c>
      <c r="R98" s="189">
        <f t="shared" ref="R98:R105" si="2">Q98*H98</f>
        <v>0</v>
      </c>
      <c r="S98" s="189">
        <v>0</v>
      </c>
      <c r="T98" s="190">
        <f t="shared" ref="T98:T105" si="3"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195</v>
      </c>
      <c r="AT98" s="191" t="s">
        <v>192</v>
      </c>
      <c r="AU98" s="191" t="s">
        <v>80</v>
      </c>
      <c r="AY98" s="19" t="s">
        <v>170</v>
      </c>
      <c r="BE98" s="192">
        <f t="shared" ref="BE98:BE105" si="4">IF(N98="základní",J98,0)</f>
        <v>0</v>
      </c>
      <c r="BF98" s="192">
        <f t="shared" ref="BF98:BF105" si="5">IF(N98="snížená",J98,0)</f>
        <v>0</v>
      </c>
      <c r="BG98" s="192">
        <f t="shared" ref="BG98:BG105" si="6">IF(N98="zákl. přenesená",J98,0)</f>
        <v>0</v>
      </c>
      <c r="BH98" s="192">
        <f t="shared" ref="BH98:BH105" si="7">IF(N98="sníž. přenesená",J98,0)</f>
        <v>0</v>
      </c>
      <c r="BI98" s="192">
        <f t="shared" ref="BI98:BI105" si="8">IF(N98="nulová",J98,0)</f>
        <v>0</v>
      </c>
      <c r="BJ98" s="19" t="s">
        <v>80</v>
      </c>
      <c r="BK98" s="192">
        <f t="shared" ref="BK98:BK105" si="9">ROUND(I98*H98,2)</f>
        <v>0</v>
      </c>
      <c r="BL98" s="19" t="s">
        <v>178</v>
      </c>
      <c r="BM98" s="191" t="s">
        <v>233</v>
      </c>
    </row>
    <row r="99" spans="1:65" s="2" customFormat="1" ht="16.5" customHeight="1">
      <c r="A99" s="36"/>
      <c r="B99" s="37"/>
      <c r="C99" s="216" t="s">
        <v>207</v>
      </c>
      <c r="D99" s="216" t="s">
        <v>192</v>
      </c>
      <c r="E99" s="217" t="s">
        <v>1464</v>
      </c>
      <c r="F99" s="218" t="s">
        <v>1465</v>
      </c>
      <c r="G99" s="219" t="s">
        <v>1088</v>
      </c>
      <c r="H99" s="220">
        <v>1</v>
      </c>
      <c r="I99" s="221"/>
      <c r="J99" s="222">
        <f t="shared" si="0"/>
        <v>0</v>
      </c>
      <c r="K99" s="218" t="s">
        <v>19</v>
      </c>
      <c r="L99" s="223"/>
      <c r="M99" s="224" t="s">
        <v>19</v>
      </c>
      <c r="N99" s="225" t="s">
        <v>44</v>
      </c>
      <c r="O99" s="66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195</v>
      </c>
      <c r="AT99" s="191" t="s">
        <v>192</v>
      </c>
      <c r="AU99" s="191" t="s">
        <v>80</v>
      </c>
      <c r="AY99" s="19" t="s">
        <v>170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19" t="s">
        <v>80</v>
      </c>
      <c r="BK99" s="192">
        <f t="shared" si="9"/>
        <v>0</v>
      </c>
      <c r="BL99" s="19" t="s">
        <v>178</v>
      </c>
      <c r="BM99" s="191" t="s">
        <v>248</v>
      </c>
    </row>
    <row r="100" spans="1:65" s="2" customFormat="1" ht="16.5" customHeight="1">
      <c r="A100" s="36"/>
      <c r="B100" s="37"/>
      <c r="C100" s="216" t="s">
        <v>195</v>
      </c>
      <c r="D100" s="216" t="s">
        <v>192</v>
      </c>
      <c r="E100" s="217" t="s">
        <v>1466</v>
      </c>
      <c r="F100" s="218" t="s">
        <v>1467</v>
      </c>
      <c r="G100" s="219" t="s">
        <v>1088</v>
      </c>
      <c r="H100" s="220">
        <v>1</v>
      </c>
      <c r="I100" s="221"/>
      <c r="J100" s="222">
        <f t="shared" si="0"/>
        <v>0</v>
      </c>
      <c r="K100" s="218" t="s">
        <v>19</v>
      </c>
      <c r="L100" s="223"/>
      <c r="M100" s="224" t="s">
        <v>19</v>
      </c>
      <c r="N100" s="225" t="s">
        <v>44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195</v>
      </c>
      <c r="AT100" s="191" t="s">
        <v>192</v>
      </c>
      <c r="AU100" s="191" t="s">
        <v>80</v>
      </c>
      <c r="AY100" s="19" t="s">
        <v>170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80</v>
      </c>
      <c r="BK100" s="192">
        <f t="shared" si="9"/>
        <v>0</v>
      </c>
      <c r="BL100" s="19" t="s">
        <v>178</v>
      </c>
      <c r="BM100" s="191" t="s">
        <v>261</v>
      </c>
    </row>
    <row r="101" spans="1:65" s="2" customFormat="1" ht="16.5" customHeight="1">
      <c r="A101" s="36"/>
      <c r="B101" s="37"/>
      <c r="C101" s="216" t="s">
        <v>214</v>
      </c>
      <c r="D101" s="216" t="s">
        <v>192</v>
      </c>
      <c r="E101" s="217" t="s">
        <v>1468</v>
      </c>
      <c r="F101" s="218" t="s">
        <v>1469</v>
      </c>
      <c r="G101" s="219" t="s">
        <v>1088</v>
      </c>
      <c r="H101" s="220">
        <v>1</v>
      </c>
      <c r="I101" s="221"/>
      <c r="J101" s="222">
        <f t="shared" si="0"/>
        <v>0</v>
      </c>
      <c r="K101" s="218" t="s">
        <v>19</v>
      </c>
      <c r="L101" s="223"/>
      <c r="M101" s="224" t="s">
        <v>19</v>
      </c>
      <c r="N101" s="225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80</v>
      </c>
      <c r="AY101" s="19" t="s">
        <v>170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178</v>
      </c>
      <c r="BM101" s="191" t="s">
        <v>272</v>
      </c>
    </row>
    <row r="102" spans="1:65" s="2" customFormat="1" ht="16.5" customHeight="1">
      <c r="A102" s="36"/>
      <c r="B102" s="37"/>
      <c r="C102" s="216" t="s">
        <v>221</v>
      </c>
      <c r="D102" s="216" t="s">
        <v>192</v>
      </c>
      <c r="E102" s="217" t="s">
        <v>1470</v>
      </c>
      <c r="F102" s="218" t="s">
        <v>1471</v>
      </c>
      <c r="G102" s="219" t="s">
        <v>310</v>
      </c>
      <c r="H102" s="220">
        <v>40</v>
      </c>
      <c r="I102" s="221"/>
      <c r="J102" s="222">
        <f t="shared" si="0"/>
        <v>0</v>
      </c>
      <c r="K102" s="218" t="s">
        <v>19</v>
      </c>
      <c r="L102" s="223"/>
      <c r="M102" s="224" t="s">
        <v>19</v>
      </c>
      <c r="N102" s="225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195</v>
      </c>
      <c r="AT102" s="191" t="s">
        <v>192</v>
      </c>
      <c r="AU102" s="191" t="s">
        <v>80</v>
      </c>
      <c r="AY102" s="19" t="s">
        <v>170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178</v>
      </c>
      <c r="BM102" s="191" t="s">
        <v>281</v>
      </c>
    </row>
    <row r="103" spans="1:65" s="2" customFormat="1" ht="16.5" customHeight="1">
      <c r="A103" s="36"/>
      <c r="B103" s="37"/>
      <c r="C103" s="216" t="s">
        <v>227</v>
      </c>
      <c r="D103" s="216" t="s">
        <v>192</v>
      </c>
      <c r="E103" s="217" t="s">
        <v>1455</v>
      </c>
      <c r="F103" s="218" t="s">
        <v>1456</v>
      </c>
      <c r="G103" s="219" t="s">
        <v>310</v>
      </c>
      <c r="H103" s="220">
        <v>30</v>
      </c>
      <c r="I103" s="221"/>
      <c r="J103" s="222">
        <f t="shared" si="0"/>
        <v>0</v>
      </c>
      <c r="K103" s="218" t="s">
        <v>19</v>
      </c>
      <c r="L103" s="223"/>
      <c r="M103" s="224" t="s">
        <v>19</v>
      </c>
      <c r="N103" s="225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195</v>
      </c>
      <c r="AT103" s="191" t="s">
        <v>192</v>
      </c>
      <c r="AU103" s="191" t="s">
        <v>80</v>
      </c>
      <c r="AY103" s="19" t="s">
        <v>170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178</v>
      </c>
      <c r="BM103" s="191" t="s">
        <v>292</v>
      </c>
    </row>
    <row r="104" spans="1:65" s="2" customFormat="1" ht="16.5" customHeight="1">
      <c r="A104" s="36"/>
      <c r="B104" s="37"/>
      <c r="C104" s="216" t="s">
        <v>233</v>
      </c>
      <c r="D104" s="216" t="s">
        <v>192</v>
      </c>
      <c r="E104" s="217" t="s">
        <v>1472</v>
      </c>
      <c r="F104" s="218" t="s">
        <v>1458</v>
      </c>
      <c r="G104" s="219" t="s">
        <v>421</v>
      </c>
      <c r="H104" s="220">
        <v>1</v>
      </c>
      <c r="I104" s="221"/>
      <c r="J104" s="222">
        <f t="shared" si="0"/>
        <v>0</v>
      </c>
      <c r="K104" s="218" t="s">
        <v>19</v>
      </c>
      <c r="L104" s="223"/>
      <c r="M104" s="224" t="s">
        <v>19</v>
      </c>
      <c r="N104" s="225" t="s">
        <v>44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195</v>
      </c>
      <c r="AT104" s="191" t="s">
        <v>192</v>
      </c>
      <c r="AU104" s="191" t="s">
        <v>80</v>
      </c>
      <c r="AY104" s="19" t="s">
        <v>170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178</v>
      </c>
      <c r="BM104" s="191" t="s">
        <v>307</v>
      </c>
    </row>
    <row r="105" spans="1:65" s="2" customFormat="1" ht="16.5" customHeight="1">
      <c r="A105" s="36"/>
      <c r="B105" s="37"/>
      <c r="C105" s="180" t="s">
        <v>243</v>
      </c>
      <c r="D105" s="180" t="s">
        <v>173</v>
      </c>
      <c r="E105" s="181" t="s">
        <v>1473</v>
      </c>
      <c r="F105" s="182" t="s">
        <v>1474</v>
      </c>
      <c r="G105" s="183" t="s">
        <v>421</v>
      </c>
      <c r="H105" s="184">
        <v>1</v>
      </c>
      <c r="I105" s="185"/>
      <c r="J105" s="186">
        <f t="shared" si="0"/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80</v>
      </c>
      <c r="AY105" s="19" t="s">
        <v>170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178</v>
      </c>
      <c r="BM105" s="191" t="s">
        <v>318</v>
      </c>
    </row>
    <row r="106" spans="1:65" s="12" customFormat="1" ht="25.9" customHeight="1">
      <c r="B106" s="164"/>
      <c r="C106" s="165"/>
      <c r="D106" s="166" t="s">
        <v>72</v>
      </c>
      <c r="E106" s="167" t="s">
        <v>1168</v>
      </c>
      <c r="F106" s="167" t="s">
        <v>1475</v>
      </c>
      <c r="G106" s="165"/>
      <c r="H106" s="165"/>
      <c r="I106" s="168"/>
      <c r="J106" s="169">
        <f>BK106</f>
        <v>0</v>
      </c>
      <c r="K106" s="165"/>
      <c r="L106" s="170"/>
      <c r="M106" s="171"/>
      <c r="N106" s="172"/>
      <c r="O106" s="172"/>
      <c r="P106" s="173">
        <f>SUM(P107:P119)</f>
        <v>0</v>
      </c>
      <c r="Q106" s="172"/>
      <c r="R106" s="173">
        <f>SUM(R107:R119)</f>
        <v>0</v>
      </c>
      <c r="S106" s="172"/>
      <c r="T106" s="174">
        <f>SUM(T107:T119)</f>
        <v>0</v>
      </c>
      <c r="AR106" s="175" t="s">
        <v>80</v>
      </c>
      <c r="AT106" s="176" t="s">
        <v>72</v>
      </c>
      <c r="AU106" s="176" t="s">
        <v>73</v>
      </c>
      <c r="AY106" s="175" t="s">
        <v>170</v>
      </c>
      <c r="BK106" s="177">
        <f>SUM(BK107:BK119)</f>
        <v>0</v>
      </c>
    </row>
    <row r="107" spans="1:65" s="2" customFormat="1" ht="16.5" customHeight="1">
      <c r="A107" s="36"/>
      <c r="B107" s="37"/>
      <c r="C107" s="216" t="s">
        <v>248</v>
      </c>
      <c r="D107" s="216" t="s">
        <v>192</v>
      </c>
      <c r="E107" s="217" t="s">
        <v>1476</v>
      </c>
      <c r="F107" s="218" t="s">
        <v>1477</v>
      </c>
      <c r="G107" s="219" t="s">
        <v>421</v>
      </c>
      <c r="H107" s="220">
        <v>1</v>
      </c>
      <c r="I107" s="221"/>
      <c r="J107" s="222">
        <f>ROUND(I107*H107,2)</f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80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178</v>
      </c>
      <c r="BM107" s="191" t="s">
        <v>328</v>
      </c>
    </row>
    <row r="108" spans="1:65" s="2" customFormat="1" ht="24">
      <c r="A108" s="36"/>
      <c r="B108" s="37"/>
      <c r="C108" s="216" t="s">
        <v>8</v>
      </c>
      <c r="D108" s="216" t="s">
        <v>192</v>
      </c>
      <c r="E108" s="217" t="s">
        <v>1478</v>
      </c>
      <c r="F108" s="218" t="s">
        <v>1479</v>
      </c>
      <c r="G108" s="219" t="s">
        <v>421</v>
      </c>
      <c r="H108" s="220">
        <v>1</v>
      </c>
      <c r="I108" s="221"/>
      <c r="J108" s="222">
        <f>ROUND(I108*H108,2)</f>
        <v>0</v>
      </c>
      <c r="K108" s="218" t="s">
        <v>19</v>
      </c>
      <c r="L108" s="223"/>
      <c r="M108" s="224" t="s">
        <v>19</v>
      </c>
      <c r="N108" s="225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195</v>
      </c>
      <c r="AT108" s="191" t="s">
        <v>192</v>
      </c>
      <c r="AU108" s="191" t="s">
        <v>80</v>
      </c>
      <c r="AY108" s="19" t="s">
        <v>170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178</v>
      </c>
      <c r="BM108" s="191" t="s">
        <v>338</v>
      </c>
    </row>
    <row r="109" spans="1:65" s="2" customFormat="1" ht="19.5">
      <c r="A109" s="36"/>
      <c r="B109" s="37"/>
      <c r="C109" s="38"/>
      <c r="D109" s="195" t="s">
        <v>363</v>
      </c>
      <c r="E109" s="38"/>
      <c r="F109" s="236" t="s">
        <v>1480</v>
      </c>
      <c r="G109" s="38"/>
      <c r="H109" s="38"/>
      <c r="I109" s="237"/>
      <c r="J109" s="38"/>
      <c r="K109" s="38"/>
      <c r="L109" s="41"/>
      <c r="M109" s="238"/>
      <c r="N109" s="239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363</v>
      </c>
      <c r="AU109" s="19" t="s">
        <v>80</v>
      </c>
    </row>
    <row r="110" spans="1:65" s="2" customFormat="1" ht="16.5" customHeight="1">
      <c r="A110" s="36"/>
      <c r="B110" s="37"/>
      <c r="C110" s="216" t="s">
        <v>261</v>
      </c>
      <c r="D110" s="216" t="s">
        <v>192</v>
      </c>
      <c r="E110" s="217" t="s">
        <v>1481</v>
      </c>
      <c r="F110" s="218" t="s">
        <v>1482</v>
      </c>
      <c r="G110" s="219" t="s">
        <v>1088</v>
      </c>
      <c r="H110" s="220">
        <v>1</v>
      </c>
      <c r="I110" s="221"/>
      <c r="J110" s="222">
        <f t="shared" ref="J110:J119" si="10">ROUND(I110*H110,2)</f>
        <v>0</v>
      </c>
      <c r="K110" s="218" t="s">
        <v>19</v>
      </c>
      <c r="L110" s="223"/>
      <c r="M110" s="224" t="s">
        <v>19</v>
      </c>
      <c r="N110" s="225" t="s">
        <v>44</v>
      </c>
      <c r="O110" s="66"/>
      <c r="P110" s="189">
        <f t="shared" ref="P110:P119" si="11">O110*H110</f>
        <v>0</v>
      </c>
      <c r="Q110" s="189">
        <v>0</v>
      </c>
      <c r="R110" s="189">
        <f t="shared" ref="R110:R119" si="12">Q110*H110</f>
        <v>0</v>
      </c>
      <c r="S110" s="189">
        <v>0</v>
      </c>
      <c r="T110" s="190">
        <f t="shared" ref="T110:T119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195</v>
      </c>
      <c r="AT110" s="191" t="s">
        <v>192</v>
      </c>
      <c r="AU110" s="191" t="s">
        <v>80</v>
      </c>
      <c r="AY110" s="19" t="s">
        <v>170</v>
      </c>
      <c r="BE110" s="192">
        <f t="shared" ref="BE110:BE119" si="14">IF(N110="základní",J110,0)</f>
        <v>0</v>
      </c>
      <c r="BF110" s="192">
        <f t="shared" ref="BF110:BF119" si="15">IF(N110="snížená",J110,0)</f>
        <v>0</v>
      </c>
      <c r="BG110" s="192">
        <f t="shared" ref="BG110:BG119" si="16">IF(N110="zákl. přenesená",J110,0)</f>
        <v>0</v>
      </c>
      <c r="BH110" s="192">
        <f t="shared" ref="BH110:BH119" si="17">IF(N110="sníž. přenesená",J110,0)</f>
        <v>0</v>
      </c>
      <c r="BI110" s="192">
        <f t="shared" ref="BI110:BI119" si="18">IF(N110="nulová",J110,0)</f>
        <v>0</v>
      </c>
      <c r="BJ110" s="19" t="s">
        <v>80</v>
      </c>
      <c r="BK110" s="192">
        <f t="shared" ref="BK110:BK119" si="19">ROUND(I110*H110,2)</f>
        <v>0</v>
      </c>
      <c r="BL110" s="19" t="s">
        <v>178</v>
      </c>
      <c r="BM110" s="191" t="s">
        <v>346</v>
      </c>
    </row>
    <row r="111" spans="1:65" s="2" customFormat="1" ht="16.5" customHeight="1">
      <c r="A111" s="36"/>
      <c r="B111" s="37"/>
      <c r="C111" s="216" t="s">
        <v>266</v>
      </c>
      <c r="D111" s="216" t="s">
        <v>192</v>
      </c>
      <c r="E111" s="217" t="s">
        <v>1483</v>
      </c>
      <c r="F111" s="218" t="s">
        <v>1484</v>
      </c>
      <c r="G111" s="219" t="s">
        <v>1088</v>
      </c>
      <c r="H111" s="220">
        <v>1</v>
      </c>
      <c r="I111" s="221"/>
      <c r="J111" s="222">
        <f t="shared" si="10"/>
        <v>0</v>
      </c>
      <c r="K111" s="218" t="s">
        <v>19</v>
      </c>
      <c r="L111" s="223"/>
      <c r="M111" s="224" t="s">
        <v>19</v>
      </c>
      <c r="N111" s="225" t="s">
        <v>44</v>
      </c>
      <c r="O111" s="66"/>
      <c r="P111" s="189">
        <f t="shared" si="11"/>
        <v>0</v>
      </c>
      <c r="Q111" s="189">
        <v>0</v>
      </c>
      <c r="R111" s="189">
        <f t="shared" si="12"/>
        <v>0</v>
      </c>
      <c r="S111" s="189">
        <v>0</v>
      </c>
      <c r="T111" s="190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195</v>
      </c>
      <c r="AT111" s="191" t="s">
        <v>192</v>
      </c>
      <c r="AU111" s="191" t="s">
        <v>80</v>
      </c>
      <c r="AY111" s="19" t="s">
        <v>170</v>
      </c>
      <c r="BE111" s="192">
        <f t="shared" si="14"/>
        <v>0</v>
      </c>
      <c r="BF111" s="192">
        <f t="shared" si="15"/>
        <v>0</v>
      </c>
      <c r="BG111" s="192">
        <f t="shared" si="16"/>
        <v>0</v>
      </c>
      <c r="BH111" s="192">
        <f t="shared" si="17"/>
        <v>0</v>
      </c>
      <c r="BI111" s="192">
        <f t="shared" si="18"/>
        <v>0</v>
      </c>
      <c r="BJ111" s="19" t="s">
        <v>80</v>
      </c>
      <c r="BK111" s="192">
        <f t="shared" si="19"/>
        <v>0</v>
      </c>
      <c r="BL111" s="19" t="s">
        <v>178</v>
      </c>
      <c r="BM111" s="191" t="s">
        <v>354</v>
      </c>
    </row>
    <row r="112" spans="1:65" s="2" customFormat="1" ht="16.5" customHeight="1">
      <c r="A112" s="36"/>
      <c r="B112" s="37"/>
      <c r="C112" s="216" t="s">
        <v>272</v>
      </c>
      <c r="D112" s="216" t="s">
        <v>192</v>
      </c>
      <c r="E112" s="217" t="s">
        <v>1485</v>
      </c>
      <c r="F112" s="218" t="s">
        <v>1486</v>
      </c>
      <c r="G112" s="219" t="s">
        <v>1088</v>
      </c>
      <c r="H112" s="220">
        <v>10</v>
      </c>
      <c r="I112" s="221"/>
      <c r="J112" s="222">
        <f t="shared" si="10"/>
        <v>0</v>
      </c>
      <c r="K112" s="218" t="s">
        <v>19</v>
      </c>
      <c r="L112" s="223"/>
      <c r="M112" s="224" t="s">
        <v>19</v>
      </c>
      <c r="N112" s="225" t="s">
        <v>44</v>
      </c>
      <c r="O112" s="66"/>
      <c r="P112" s="189">
        <f t="shared" si="11"/>
        <v>0</v>
      </c>
      <c r="Q112" s="189">
        <v>0</v>
      </c>
      <c r="R112" s="189">
        <f t="shared" si="12"/>
        <v>0</v>
      </c>
      <c r="S112" s="189">
        <v>0</v>
      </c>
      <c r="T112" s="190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195</v>
      </c>
      <c r="AT112" s="191" t="s">
        <v>192</v>
      </c>
      <c r="AU112" s="191" t="s">
        <v>80</v>
      </c>
      <c r="AY112" s="19" t="s">
        <v>170</v>
      </c>
      <c r="BE112" s="192">
        <f t="shared" si="14"/>
        <v>0</v>
      </c>
      <c r="BF112" s="192">
        <f t="shared" si="15"/>
        <v>0</v>
      </c>
      <c r="BG112" s="192">
        <f t="shared" si="16"/>
        <v>0</v>
      </c>
      <c r="BH112" s="192">
        <f t="shared" si="17"/>
        <v>0</v>
      </c>
      <c r="BI112" s="192">
        <f t="shared" si="18"/>
        <v>0</v>
      </c>
      <c r="BJ112" s="19" t="s">
        <v>80</v>
      </c>
      <c r="BK112" s="192">
        <f t="shared" si="19"/>
        <v>0</v>
      </c>
      <c r="BL112" s="19" t="s">
        <v>178</v>
      </c>
      <c r="BM112" s="191" t="s">
        <v>366</v>
      </c>
    </row>
    <row r="113" spans="1:65" s="2" customFormat="1" ht="16.5" customHeight="1">
      <c r="A113" s="36"/>
      <c r="B113" s="37"/>
      <c r="C113" s="216" t="s">
        <v>277</v>
      </c>
      <c r="D113" s="216" t="s">
        <v>192</v>
      </c>
      <c r="E113" s="217" t="s">
        <v>1487</v>
      </c>
      <c r="F113" s="218" t="s">
        <v>1488</v>
      </c>
      <c r="G113" s="219" t="s">
        <v>1088</v>
      </c>
      <c r="H113" s="220">
        <v>4</v>
      </c>
      <c r="I113" s="221"/>
      <c r="J113" s="222">
        <f t="shared" si="10"/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 t="shared" si="11"/>
        <v>0</v>
      </c>
      <c r="Q113" s="189">
        <v>0</v>
      </c>
      <c r="R113" s="189">
        <f t="shared" si="12"/>
        <v>0</v>
      </c>
      <c r="S113" s="189">
        <v>0</v>
      </c>
      <c r="T113" s="190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80</v>
      </c>
      <c r="AY113" s="19" t="s">
        <v>170</v>
      </c>
      <c r="BE113" s="192">
        <f t="shared" si="14"/>
        <v>0</v>
      </c>
      <c r="BF113" s="192">
        <f t="shared" si="15"/>
        <v>0</v>
      </c>
      <c r="BG113" s="192">
        <f t="shared" si="16"/>
        <v>0</v>
      </c>
      <c r="BH113" s="192">
        <f t="shared" si="17"/>
        <v>0</v>
      </c>
      <c r="BI113" s="192">
        <f t="shared" si="18"/>
        <v>0</v>
      </c>
      <c r="BJ113" s="19" t="s">
        <v>80</v>
      </c>
      <c r="BK113" s="192">
        <f t="shared" si="19"/>
        <v>0</v>
      </c>
      <c r="BL113" s="19" t="s">
        <v>178</v>
      </c>
      <c r="BM113" s="191" t="s">
        <v>378</v>
      </c>
    </row>
    <row r="114" spans="1:65" s="2" customFormat="1" ht="16.5" customHeight="1">
      <c r="A114" s="36"/>
      <c r="B114" s="37"/>
      <c r="C114" s="216" t="s">
        <v>281</v>
      </c>
      <c r="D114" s="216" t="s">
        <v>192</v>
      </c>
      <c r="E114" s="217" t="s">
        <v>1489</v>
      </c>
      <c r="F114" s="218" t="s">
        <v>1490</v>
      </c>
      <c r="G114" s="219" t="s">
        <v>1088</v>
      </c>
      <c r="H114" s="220">
        <v>7</v>
      </c>
      <c r="I114" s="221"/>
      <c r="J114" s="222">
        <f t="shared" si="10"/>
        <v>0</v>
      </c>
      <c r="K114" s="218" t="s">
        <v>19</v>
      </c>
      <c r="L114" s="223"/>
      <c r="M114" s="224" t="s">
        <v>19</v>
      </c>
      <c r="N114" s="225" t="s">
        <v>44</v>
      </c>
      <c r="O114" s="66"/>
      <c r="P114" s="189">
        <f t="shared" si="11"/>
        <v>0</v>
      </c>
      <c r="Q114" s="189">
        <v>0</v>
      </c>
      <c r="R114" s="189">
        <f t="shared" si="12"/>
        <v>0</v>
      </c>
      <c r="S114" s="189">
        <v>0</v>
      </c>
      <c r="T114" s="190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195</v>
      </c>
      <c r="AT114" s="191" t="s">
        <v>192</v>
      </c>
      <c r="AU114" s="191" t="s">
        <v>80</v>
      </c>
      <c r="AY114" s="19" t="s">
        <v>170</v>
      </c>
      <c r="BE114" s="192">
        <f t="shared" si="14"/>
        <v>0</v>
      </c>
      <c r="BF114" s="192">
        <f t="shared" si="15"/>
        <v>0</v>
      </c>
      <c r="BG114" s="192">
        <f t="shared" si="16"/>
        <v>0</v>
      </c>
      <c r="BH114" s="192">
        <f t="shared" si="17"/>
        <v>0</v>
      </c>
      <c r="BI114" s="192">
        <f t="shared" si="18"/>
        <v>0</v>
      </c>
      <c r="BJ114" s="19" t="s">
        <v>80</v>
      </c>
      <c r="BK114" s="192">
        <f t="shared" si="19"/>
        <v>0</v>
      </c>
      <c r="BL114" s="19" t="s">
        <v>178</v>
      </c>
      <c r="BM114" s="191" t="s">
        <v>390</v>
      </c>
    </row>
    <row r="115" spans="1:65" s="2" customFormat="1" ht="16.5" customHeight="1">
      <c r="A115" s="36"/>
      <c r="B115" s="37"/>
      <c r="C115" s="216" t="s">
        <v>7</v>
      </c>
      <c r="D115" s="216" t="s">
        <v>192</v>
      </c>
      <c r="E115" s="217" t="s">
        <v>1491</v>
      </c>
      <c r="F115" s="218" t="s">
        <v>1492</v>
      </c>
      <c r="G115" s="219" t="s">
        <v>310</v>
      </c>
      <c r="H115" s="220">
        <v>950</v>
      </c>
      <c r="I115" s="221"/>
      <c r="J115" s="222">
        <f t="shared" si="10"/>
        <v>0</v>
      </c>
      <c r="K115" s="218" t="s">
        <v>19</v>
      </c>
      <c r="L115" s="223"/>
      <c r="M115" s="224" t="s">
        <v>19</v>
      </c>
      <c r="N115" s="225" t="s">
        <v>44</v>
      </c>
      <c r="O115" s="66"/>
      <c r="P115" s="189">
        <f t="shared" si="11"/>
        <v>0</v>
      </c>
      <c r="Q115" s="189">
        <v>0</v>
      </c>
      <c r="R115" s="189">
        <f t="shared" si="12"/>
        <v>0</v>
      </c>
      <c r="S115" s="189">
        <v>0</v>
      </c>
      <c r="T115" s="190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80</v>
      </c>
      <c r="AY115" s="19" t="s">
        <v>170</v>
      </c>
      <c r="BE115" s="192">
        <f t="shared" si="14"/>
        <v>0</v>
      </c>
      <c r="BF115" s="192">
        <f t="shared" si="15"/>
        <v>0</v>
      </c>
      <c r="BG115" s="192">
        <f t="shared" si="16"/>
        <v>0</v>
      </c>
      <c r="BH115" s="192">
        <f t="shared" si="17"/>
        <v>0</v>
      </c>
      <c r="BI115" s="192">
        <f t="shared" si="18"/>
        <v>0</v>
      </c>
      <c r="BJ115" s="19" t="s">
        <v>80</v>
      </c>
      <c r="BK115" s="192">
        <f t="shared" si="19"/>
        <v>0</v>
      </c>
      <c r="BL115" s="19" t="s">
        <v>178</v>
      </c>
      <c r="BM115" s="191" t="s">
        <v>400</v>
      </c>
    </row>
    <row r="116" spans="1:65" s="2" customFormat="1" ht="16.5" customHeight="1">
      <c r="A116" s="36"/>
      <c r="B116" s="37"/>
      <c r="C116" s="216" t="s">
        <v>292</v>
      </c>
      <c r="D116" s="216" t="s">
        <v>192</v>
      </c>
      <c r="E116" s="217" t="s">
        <v>1493</v>
      </c>
      <c r="F116" s="218" t="s">
        <v>1494</v>
      </c>
      <c r="G116" s="219" t="s">
        <v>310</v>
      </c>
      <c r="H116" s="220">
        <v>20</v>
      </c>
      <c r="I116" s="221"/>
      <c r="J116" s="222">
        <f t="shared" si="10"/>
        <v>0</v>
      </c>
      <c r="K116" s="218" t="s">
        <v>19</v>
      </c>
      <c r="L116" s="223"/>
      <c r="M116" s="224" t="s">
        <v>19</v>
      </c>
      <c r="N116" s="225" t="s">
        <v>44</v>
      </c>
      <c r="O116" s="66"/>
      <c r="P116" s="189">
        <f t="shared" si="11"/>
        <v>0</v>
      </c>
      <c r="Q116" s="189">
        <v>0</v>
      </c>
      <c r="R116" s="189">
        <f t="shared" si="12"/>
        <v>0</v>
      </c>
      <c r="S116" s="189">
        <v>0</v>
      </c>
      <c r="T116" s="190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80</v>
      </c>
      <c r="AY116" s="19" t="s">
        <v>170</v>
      </c>
      <c r="BE116" s="192">
        <f t="shared" si="14"/>
        <v>0</v>
      </c>
      <c r="BF116" s="192">
        <f t="shared" si="15"/>
        <v>0</v>
      </c>
      <c r="BG116" s="192">
        <f t="shared" si="16"/>
        <v>0</v>
      </c>
      <c r="BH116" s="192">
        <f t="shared" si="17"/>
        <v>0</v>
      </c>
      <c r="BI116" s="192">
        <f t="shared" si="18"/>
        <v>0</v>
      </c>
      <c r="BJ116" s="19" t="s">
        <v>80</v>
      </c>
      <c r="BK116" s="192">
        <f t="shared" si="19"/>
        <v>0</v>
      </c>
      <c r="BL116" s="19" t="s">
        <v>178</v>
      </c>
      <c r="BM116" s="191" t="s">
        <v>413</v>
      </c>
    </row>
    <row r="117" spans="1:65" s="2" customFormat="1" ht="21.75" customHeight="1">
      <c r="A117" s="36"/>
      <c r="B117" s="37"/>
      <c r="C117" s="216" t="s">
        <v>303</v>
      </c>
      <c r="D117" s="216" t="s">
        <v>192</v>
      </c>
      <c r="E117" s="217" t="s">
        <v>1495</v>
      </c>
      <c r="F117" s="218" t="s">
        <v>1496</v>
      </c>
      <c r="G117" s="219" t="s">
        <v>310</v>
      </c>
      <c r="H117" s="220">
        <v>800</v>
      </c>
      <c r="I117" s="221"/>
      <c r="J117" s="222">
        <f t="shared" si="10"/>
        <v>0</v>
      </c>
      <c r="K117" s="218" t="s">
        <v>19</v>
      </c>
      <c r="L117" s="223"/>
      <c r="M117" s="224" t="s">
        <v>19</v>
      </c>
      <c r="N117" s="225" t="s">
        <v>44</v>
      </c>
      <c r="O117" s="66"/>
      <c r="P117" s="189">
        <f t="shared" si="11"/>
        <v>0</v>
      </c>
      <c r="Q117" s="189">
        <v>0</v>
      </c>
      <c r="R117" s="189">
        <f t="shared" si="12"/>
        <v>0</v>
      </c>
      <c r="S117" s="189">
        <v>0</v>
      </c>
      <c r="T117" s="190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195</v>
      </c>
      <c r="AT117" s="191" t="s">
        <v>192</v>
      </c>
      <c r="AU117" s="191" t="s">
        <v>80</v>
      </c>
      <c r="AY117" s="19" t="s">
        <v>170</v>
      </c>
      <c r="BE117" s="192">
        <f t="shared" si="14"/>
        <v>0</v>
      </c>
      <c r="BF117" s="192">
        <f t="shared" si="15"/>
        <v>0</v>
      </c>
      <c r="BG117" s="192">
        <f t="shared" si="16"/>
        <v>0</v>
      </c>
      <c r="BH117" s="192">
        <f t="shared" si="17"/>
        <v>0</v>
      </c>
      <c r="BI117" s="192">
        <f t="shared" si="18"/>
        <v>0</v>
      </c>
      <c r="BJ117" s="19" t="s">
        <v>80</v>
      </c>
      <c r="BK117" s="192">
        <f t="shared" si="19"/>
        <v>0</v>
      </c>
      <c r="BL117" s="19" t="s">
        <v>178</v>
      </c>
      <c r="BM117" s="191" t="s">
        <v>423</v>
      </c>
    </row>
    <row r="118" spans="1:65" s="2" customFormat="1" ht="16.5" customHeight="1">
      <c r="A118" s="36"/>
      <c r="B118" s="37"/>
      <c r="C118" s="216" t="s">
        <v>307</v>
      </c>
      <c r="D118" s="216" t="s">
        <v>192</v>
      </c>
      <c r="E118" s="217" t="s">
        <v>1497</v>
      </c>
      <c r="F118" s="218" t="s">
        <v>1458</v>
      </c>
      <c r="G118" s="219" t="s">
        <v>421</v>
      </c>
      <c r="H118" s="220">
        <v>1</v>
      </c>
      <c r="I118" s="221"/>
      <c r="J118" s="222">
        <f t="shared" si="10"/>
        <v>0</v>
      </c>
      <c r="K118" s="218" t="s">
        <v>19</v>
      </c>
      <c r="L118" s="223"/>
      <c r="M118" s="224" t="s">
        <v>19</v>
      </c>
      <c r="N118" s="225" t="s">
        <v>44</v>
      </c>
      <c r="O118" s="66"/>
      <c r="P118" s="189">
        <f t="shared" si="11"/>
        <v>0</v>
      </c>
      <c r="Q118" s="189">
        <v>0</v>
      </c>
      <c r="R118" s="189">
        <f t="shared" si="12"/>
        <v>0</v>
      </c>
      <c r="S118" s="189">
        <v>0</v>
      </c>
      <c r="T118" s="190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195</v>
      </c>
      <c r="AT118" s="191" t="s">
        <v>192</v>
      </c>
      <c r="AU118" s="191" t="s">
        <v>80</v>
      </c>
      <c r="AY118" s="19" t="s">
        <v>170</v>
      </c>
      <c r="BE118" s="192">
        <f t="shared" si="14"/>
        <v>0</v>
      </c>
      <c r="BF118" s="192">
        <f t="shared" si="15"/>
        <v>0</v>
      </c>
      <c r="BG118" s="192">
        <f t="shared" si="16"/>
        <v>0</v>
      </c>
      <c r="BH118" s="192">
        <f t="shared" si="17"/>
        <v>0</v>
      </c>
      <c r="BI118" s="192">
        <f t="shared" si="18"/>
        <v>0</v>
      </c>
      <c r="BJ118" s="19" t="s">
        <v>80</v>
      </c>
      <c r="BK118" s="192">
        <f t="shared" si="19"/>
        <v>0</v>
      </c>
      <c r="BL118" s="19" t="s">
        <v>178</v>
      </c>
      <c r="BM118" s="191" t="s">
        <v>433</v>
      </c>
    </row>
    <row r="119" spans="1:65" s="2" customFormat="1" ht="16.5" customHeight="1">
      <c r="A119" s="36"/>
      <c r="B119" s="37"/>
      <c r="C119" s="180" t="s">
        <v>313</v>
      </c>
      <c r="D119" s="180" t="s">
        <v>173</v>
      </c>
      <c r="E119" s="181" t="s">
        <v>1498</v>
      </c>
      <c r="F119" s="182" t="s">
        <v>1499</v>
      </c>
      <c r="G119" s="183" t="s">
        <v>421</v>
      </c>
      <c r="H119" s="184">
        <v>1</v>
      </c>
      <c r="I119" s="185"/>
      <c r="J119" s="186">
        <f t="shared" si="10"/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 t="shared" si="11"/>
        <v>0</v>
      </c>
      <c r="Q119" s="189">
        <v>0</v>
      </c>
      <c r="R119" s="189">
        <f t="shared" si="12"/>
        <v>0</v>
      </c>
      <c r="S119" s="189">
        <v>0</v>
      </c>
      <c r="T119" s="190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80</v>
      </c>
      <c r="AY119" s="19" t="s">
        <v>170</v>
      </c>
      <c r="BE119" s="192">
        <f t="shared" si="14"/>
        <v>0</v>
      </c>
      <c r="BF119" s="192">
        <f t="shared" si="15"/>
        <v>0</v>
      </c>
      <c r="BG119" s="192">
        <f t="shared" si="16"/>
        <v>0</v>
      </c>
      <c r="BH119" s="192">
        <f t="shared" si="17"/>
        <v>0</v>
      </c>
      <c r="BI119" s="192">
        <f t="shared" si="18"/>
        <v>0</v>
      </c>
      <c r="BJ119" s="19" t="s">
        <v>80</v>
      </c>
      <c r="BK119" s="192">
        <f t="shared" si="19"/>
        <v>0</v>
      </c>
      <c r="BL119" s="19" t="s">
        <v>178</v>
      </c>
      <c r="BM119" s="191" t="s">
        <v>443</v>
      </c>
    </row>
    <row r="120" spans="1:65" s="12" customFormat="1" ht="25.9" customHeight="1">
      <c r="B120" s="164"/>
      <c r="C120" s="165"/>
      <c r="D120" s="166" t="s">
        <v>72</v>
      </c>
      <c r="E120" s="167" t="s">
        <v>1174</v>
      </c>
      <c r="F120" s="167" t="s">
        <v>1500</v>
      </c>
      <c r="G120" s="165"/>
      <c r="H120" s="165"/>
      <c r="I120" s="168"/>
      <c r="J120" s="169">
        <f>BK120</f>
        <v>0</v>
      </c>
      <c r="K120" s="165"/>
      <c r="L120" s="170"/>
      <c r="M120" s="171"/>
      <c r="N120" s="172"/>
      <c r="O120" s="172"/>
      <c r="P120" s="173">
        <f>SUM(P121:P127)</f>
        <v>0</v>
      </c>
      <c r="Q120" s="172"/>
      <c r="R120" s="173">
        <f>SUM(R121:R127)</f>
        <v>0</v>
      </c>
      <c r="S120" s="172"/>
      <c r="T120" s="174">
        <f>SUM(T121:T127)</f>
        <v>0</v>
      </c>
      <c r="AR120" s="175" t="s">
        <v>80</v>
      </c>
      <c r="AT120" s="176" t="s">
        <v>72</v>
      </c>
      <c r="AU120" s="176" t="s">
        <v>73</v>
      </c>
      <c r="AY120" s="175" t="s">
        <v>170</v>
      </c>
      <c r="BK120" s="177">
        <f>SUM(BK121:BK127)</f>
        <v>0</v>
      </c>
    </row>
    <row r="121" spans="1:65" s="2" customFormat="1" ht="16.5" customHeight="1">
      <c r="A121" s="36"/>
      <c r="B121" s="37"/>
      <c r="C121" s="216" t="s">
        <v>318</v>
      </c>
      <c r="D121" s="216" t="s">
        <v>192</v>
      </c>
      <c r="E121" s="217" t="s">
        <v>1501</v>
      </c>
      <c r="F121" s="218" t="s">
        <v>1502</v>
      </c>
      <c r="G121" s="219" t="s">
        <v>1088</v>
      </c>
      <c r="H121" s="220">
        <v>21</v>
      </c>
      <c r="I121" s="221"/>
      <c r="J121" s="222">
        <f>ROUND(I121*H121,2)</f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80</v>
      </c>
      <c r="AY121" s="19" t="s">
        <v>170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178</v>
      </c>
      <c r="BM121" s="191" t="s">
        <v>452</v>
      </c>
    </row>
    <row r="122" spans="1:65" s="2" customFormat="1" ht="16.5" customHeight="1">
      <c r="A122" s="36"/>
      <c r="B122" s="37"/>
      <c r="C122" s="216" t="s">
        <v>323</v>
      </c>
      <c r="D122" s="216" t="s">
        <v>192</v>
      </c>
      <c r="E122" s="217" t="s">
        <v>1503</v>
      </c>
      <c r="F122" s="218" t="s">
        <v>1504</v>
      </c>
      <c r="G122" s="219" t="s">
        <v>310</v>
      </c>
      <c r="H122" s="220">
        <v>420</v>
      </c>
      <c r="I122" s="221"/>
      <c r="J122" s="222">
        <f>ROUND(I122*H122,2)</f>
        <v>0</v>
      </c>
      <c r="K122" s="218" t="s">
        <v>19</v>
      </c>
      <c r="L122" s="223"/>
      <c r="M122" s="224" t="s">
        <v>19</v>
      </c>
      <c r="N122" s="225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195</v>
      </c>
      <c r="AT122" s="191" t="s">
        <v>192</v>
      </c>
      <c r="AU122" s="191" t="s">
        <v>80</v>
      </c>
      <c r="AY122" s="19" t="s">
        <v>170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178</v>
      </c>
      <c r="BM122" s="191" t="s">
        <v>461</v>
      </c>
    </row>
    <row r="123" spans="1:65" s="2" customFormat="1" ht="19.5">
      <c r="A123" s="36"/>
      <c r="B123" s="37"/>
      <c r="C123" s="38"/>
      <c r="D123" s="195" t="s">
        <v>363</v>
      </c>
      <c r="E123" s="38"/>
      <c r="F123" s="236" t="s">
        <v>1505</v>
      </c>
      <c r="G123" s="38"/>
      <c r="H123" s="38"/>
      <c r="I123" s="237"/>
      <c r="J123" s="38"/>
      <c r="K123" s="38"/>
      <c r="L123" s="41"/>
      <c r="M123" s="238"/>
      <c r="N123" s="23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363</v>
      </c>
      <c r="AU123" s="19" t="s">
        <v>80</v>
      </c>
    </row>
    <row r="124" spans="1:65" s="2" customFormat="1" ht="16.5" customHeight="1">
      <c r="A124" s="36"/>
      <c r="B124" s="37"/>
      <c r="C124" s="216" t="s">
        <v>328</v>
      </c>
      <c r="D124" s="216" t="s">
        <v>192</v>
      </c>
      <c r="E124" s="217" t="s">
        <v>1506</v>
      </c>
      <c r="F124" s="218" t="s">
        <v>1507</v>
      </c>
      <c r="G124" s="219" t="s">
        <v>1088</v>
      </c>
      <c r="H124" s="220">
        <v>600</v>
      </c>
      <c r="I124" s="221"/>
      <c r="J124" s="222">
        <f>ROUND(I124*H124,2)</f>
        <v>0</v>
      </c>
      <c r="K124" s="218" t="s">
        <v>19</v>
      </c>
      <c r="L124" s="223"/>
      <c r="M124" s="224" t="s">
        <v>19</v>
      </c>
      <c r="N124" s="225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195</v>
      </c>
      <c r="AT124" s="191" t="s">
        <v>192</v>
      </c>
      <c r="AU124" s="191" t="s">
        <v>80</v>
      </c>
      <c r="AY124" s="19" t="s">
        <v>170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178</v>
      </c>
      <c r="BM124" s="191" t="s">
        <v>473</v>
      </c>
    </row>
    <row r="125" spans="1:65" s="2" customFormat="1" ht="21.75" customHeight="1">
      <c r="A125" s="36"/>
      <c r="B125" s="37"/>
      <c r="C125" s="216" t="s">
        <v>333</v>
      </c>
      <c r="D125" s="216" t="s">
        <v>192</v>
      </c>
      <c r="E125" s="217" t="s">
        <v>1508</v>
      </c>
      <c r="F125" s="218" t="s">
        <v>1509</v>
      </c>
      <c r="G125" s="219" t="s">
        <v>1088</v>
      </c>
      <c r="H125" s="220">
        <v>200</v>
      </c>
      <c r="I125" s="221"/>
      <c r="J125" s="222">
        <f>ROUND(I125*H125,2)</f>
        <v>0</v>
      </c>
      <c r="K125" s="218" t="s">
        <v>19</v>
      </c>
      <c r="L125" s="223"/>
      <c r="M125" s="224" t="s">
        <v>19</v>
      </c>
      <c r="N125" s="225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80</v>
      </c>
      <c r="AY125" s="19" t="s">
        <v>170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178</v>
      </c>
      <c r="BM125" s="191" t="s">
        <v>481</v>
      </c>
    </row>
    <row r="126" spans="1:65" s="2" customFormat="1" ht="16.5" customHeight="1">
      <c r="A126" s="36"/>
      <c r="B126" s="37"/>
      <c r="C126" s="216" t="s">
        <v>338</v>
      </c>
      <c r="D126" s="216" t="s">
        <v>192</v>
      </c>
      <c r="E126" s="217" t="s">
        <v>1510</v>
      </c>
      <c r="F126" s="218" t="s">
        <v>1458</v>
      </c>
      <c r="G126" s="219" t="s">
        <v>421</v>
      </c>
      <c r="H126" s="220">
        <v>1</v>
      </c>
      <c r="I126" s="221"/>
      <c r="J126" s="222">
        <f>ROUND(I126*H126,2)</f>
        <v>0</v>
      </c>
      <c r="K126" s="218" t="s">
        <v>19</v>
      </c>
      <c r="L126" s="223"/>
      <c r="M126" s="224" t="s">
        <v>19</v>
      </c>
      <c r="N126" s="225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195</v>
      </c>
      <c r="AT126" s="191" t="s">
        <v>192</v>
      </c>
      <c r="AU126" s="191" t="s">
        <v>80</v>
      </c>
      <c r="AY126" s="19" t="s">
        <v>170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178</v>
      </c>
      <c r="BM126" s="191" t="s">
        <v>492</v>
      </c>
    </row>
    <row r="127" spans="1:65" s="2" customFormat="1" ht="16.5" customHeight="1">
      <c r="A127" s="36"/>
      <c r="B127" s="37"/>
      <c r="C127" s="180" t="s">
        <v>342</v>
      </c>
      <c r="D127" s="180" t="s">
        <v>173</v>
      </c>
      <c r="E127" s="181" t="s">
        <v>1511</v>
      </c>
      <c r="F127" s="182" t="s">
        <v>1512</v>
      </c>
      <c r="G127" s="183" t="s">
        <v>421</v>
      </c>
      <c r="H127" s="184">
        <v>1</v>
      </c>
      <c r="I127" s="185"/>
      <c r="J127" s="186">
        <f>ROUND(I127*H127,2)</f>
        <v>0</v>
      </c>
      <c r="K127" s="182" t="s">
        <v>19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80</v>
      </c>
      <c r="AY127" s="19" t="s">
        <v>170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178</v>
      </c>
      <c r="BM127" s="191" t="s">
        <v>505</v>
      </c>
    </row>
    <row r="128" spans="1:65" s="12" customFormat="1" ht="25.9" customHeight="1">
      <c r="B128" s="164"/>
      <c r="C128" s="165"/>
      <c r="D128" s="166" t="s">
        <v>72</v>
      </c>
      <c r="E128" s="167" t="s">
        <v>1190</v>
      </c>
      <c r="F128" s="167" t="s">
        <v>1250</v>
      </c>
      <c r="G128" s="165"/>
      <c r="H128" s="165"/>
      <c r="I128" s="168"/>
      <c r="J128" s="169">
        <f>BK128</f>
        <v>0</v>
      </c>
      <c r="K128" s="165"/>
      <c r="L128" s="170"/>
      <c r="M128" s="171"/>
      <c r="N128" s="172"/>
      <c r="O128" s="172"/>
      <c r="P128" s="173">
        <f>SUM(P129:P137)</f>
        <v>0</v>
      </c>
      <c r="Q128" s="172"/>
      <c r="R128" s="173">
        <f>SUM(R129:R137)</f>
        <v>0</v>
      </c>
      <c r="S128" s="172"/>
      <c r="T128" s="174">
        <f>SUM(T129:T137)</f>
        <v>0</v>
      </c>
      <c r="AR128" s="175" t="s">
        <v>80</v>
      </c>
      <c r="AT128" s="176" t="s">
        <v>72</v>
      </c>
      <c r="AU128" s="176" t="s">
        <v>73</v>
      </c>
      <c r="AY128" s="175" t="s">
        <v>170</v>
      </c>
      <c r="BK128" s="177">
        <f>SUM(BK129:BK137)</f>
        <v>0</v>
      </c>
    </row>
    <row r="129" spans="1:65" s="2" customFormat="1" ht="16.5" customHeight="1">
      <c r="A129" s="36"/>
      <c r="B129" s="37"/>
      <c r="C129" s="180" t="s">
        <v>346</v>
      </c>
      <c r="D129" s="180" t="s">
        <v>173</v>
      </c>
      <c r="E129" s="181" t="s">
        <v>1513</v>
      </c>
      <c r="F129" s="182" t="s">
        <v>1439</v>
      </c>
      <c r="G129" s="183" t="s">
        <v>421</v>
      </c>
      <c r="H129" s="184">
        <v>1</v>
      </c>
      <c r="I129" s="185"/>
      <c r="J129" s="186">
        <f>ROUND(I129*H129,2)</f>
        <v>0</v>
      </c>
      <c r="K129" s="182" t="s">
        <v>19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80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513</v>
      </c>
    </row>
    <row r="130" spans="1:65" s="2" customFormat="1" ht="19.5">
      <c r="A130" s="36"/>
      <c r="B130" s="37"/>
      <c r="C130" s="38"/>
      <c r="D130" s="195" t="s">
        <v>363</v>
      </c>
      <c r="E130" s="38"/>
      <c r="F130" s="236" t="s">
        <v>1134</v>
      </c>
      <c r="G130" s="38"/>
      <c r="H130" s="38"/>
      <c r="I130" s="237"/>
      <c r="J130" s="38"/>
      <c r="K130" s="38"/>
      <c r="L130" s="41"/>
      <c r="M130" s="238"/>
      <c r="N130" s="23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363</v>
      </c>
      <c r="AU130" s="19" t="s">
        <v>80</v>
      </c>
    </row>
    <row r="131" spans="1:65" s="2" customFormat="1" ht="16.5" customHeight="1">
      <c r="A131" s="36"/>
      <c r="B131" s="37"/>
      <c r="C131" s="180" t="s">
        <v>350</v>
      </c>
      <c r="D131" s="180" t="s">
        <v>173</v>
      </c>
      <c r="E131" s="181" t="s">
        <v>1514</v>
      </c>
      <c r="F131" s="182" t="s">
        <v>1515</v>
      </c>
      <c r="G131" s="183" t="s">
        <v>421</v>
      </c>
      <c r="H131" s="184">
        <v>1</v>
      </c>
      <c r="I131" s="185"/>
      <c r="J131" s="186">
        <f t="shared" ref="J131:J137" si="20">ROUND(I131*H131,2)</f>
        <v>0</v>
      </c>
      <c r="K131" s="182" t="s">
        <v>19</v>
      </c>
      <c r="L131" s="41"/>
      <c r="M131" s="187" t="s">
        <v>19</v>
      </c>
      <c r="N131" s="188" t="s">
        <v>44</v>
      </c>
      <c r="O131" s="66"/>
      <c r="P131" s="189">
        <f t="shared" ref="P131:P137" si="21">O131*H131</f>
        <v>0</v>
      </c>
      <c r="Q131" s="189">
        <v>0</v>
      </c>
      <c r="R131" s="189">
        <f t="shared" ref="R131:R137" si="22">Q131*H131</f>
        <v>0</v>
      </c>
      <c r="S131" s="189">
        <v>0</v>
      </c>
      <c r="T131" s="190">
        <f t="shared" ref="T131:T137" si="23"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80</v>
      </c>
      <c r="AY131" s="19" t="s">
        <v>170</v>
      </c>
      <c r="BE131" s="192">
        <f t="shared" ref="BE131:BE137" si="24">IF(N131="základní",J131,0)</f>
        <v>0</v>
      </c>
      <c r="BF131" s="192">
        <f t="shared" ref="BF131:BF137" si="25">IF(N131="snížená",J131,0)</f>
        <v>0</v>
      </c>
      <c r="BG131" s="192">
        <f t="shared" ref="BG131:BG137" si="26">IF(N131="zákl. přenesená",J131,0)</f>
        <v>0</v>
      </c>
      <c r="BH131" s="192">
        <f t="shared" ref="BH131:BH137" si="27">IF(N131="sníž. přenesená",J131,0)</f>
        <v>0</v>
      </c>
      <c r="BI131" s="192">
        <f t="shared" ref="BI131:BI137" si="28">IF(N131="nulová",J131,0)</f>
        <v>0</v>
      </c>
      <c r="BJ131" s="19" t="s">
        <v>80</v>
      </c>
      <c r="BK131" s="192">
        <f t="shared" ref="BK131:BK137" si="29">ROUND(I131*H131,2)</f>
        <v>0</v>
      </c>
      <c r="BL131" s="19" t="s">
        <v>178</v>
      </c>
      <c r="BM131" s="191" t="s">
        <v>528</v>
      </c>
    </row>
    <row r="132" spans="1:65" s="2" customFormat="1" ht="24">
      <c r="A132" s="36"/>
      <c r="B132" s="37"/>
      <c r="C132" s="180" t="s">
        <v>354</v>
      </c>
      <c r="D132" s="180" t="s">
        <v>173</v>
      </c>
      <c r="E132" s="181" t="s">
        <v>1516</v>
      </c>
      <c r="F132" s="182" t="s">
        <v>1517</v>
      </c>
      <c r="G132" s="183" t="s">
        <v>421</v>
      </c>
      <c r="H132" s="184">
        <v>1</v>
      </c>
      <c r="I132" s="185"/>
      <c r="J132" s="186">
        <f t="shared" si="20"/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 t="shared" si="21"/>
        <v>0</v>
      </c>
      <c r="Q132" s="189">
        <v>0</v>
      </c>
      <c r="R132" s="189">
        <f t="shared" si="22"/>
        <v>0</v>
      </c>
      <c r="S132" s="189">
        <v>0</v>
      </c>
      <c r="T132" s="190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80</v>
      </c>
      <c r="AY132" s="19" t="s">
        <v>170</v>
      </c>
      <c r="BE132" s="192">
        <f t="shared" si="24"/>
        <v>0</v>
      </c>
      <c r="BF132" s="192">
        <f t="shared" si="25"/>
        <v>0</v>
      </c>
      <c r="BG132" s="192">
        <f t="shared" si="26"/>
        <v>0</v>
      </c>
      <c r="BH132" s="192">
        <f t="shared" si="27"/>
        <v>0</v>
      </c>
      <c r="BI132" s="192">
        <f t="shared" si="28"/>
        <v>0</v>
      </c>
      <c r="BJ132" s="19" t="s">
        <v>80</v>
      </c>
      <c r="BK132" s="192">
        <f t="shared" si="29"/>
        <v>0</v>
      </c>
      <c r="BL132" s="19" t="s">
        <v>178</v>
      </c>
      <c r="BM132" s="191" t="s">
        <v>542</v>
      </c>
    </row>
    <row r="133" spans="1:65" s="2" customFormat="1" ht="16.5" customHeight="1">
      <c r="A133" s="36"/>
      <c r="B133" s="37"/>
      <c r="C133" s="180" t="s">
        <v>359</v>
      </c>
      <c r="D133" s="180" t="s">
        <v>173</v>
      </c>
      <c r="E133" s="181" t="s">
        <v>1518</v>
      </c>
      <c r="F133" s="182" t="s">
        <v>1519</v>
      </c>
      <c r="G133" s="183" t="s">
        <v>421</v>
      </c>
      <c r="H133" s="184">
        <v>1</v>
      </c>
      <c r="I133" s="185"/>
      <c r="J133" s="186">
        <f t="shared" si="20"/>
        <v>0</v>
      </c>
      <c r="K133" s="182" t="s">
        <v>19</v>
      </c>
      <c r="L133" s="41"/>
      <c r="M133" s="187" t="s">
        <v>19</v>
      </c>
      <c r="N133" s="188" t="s">
        <v>44</v>
      </c>
      <c r="O133" s="66"/>
      <c r="P133" s="189">
        <f t="shared" si="21"/>
        <v>0</v>
      </c>
      <c r="Q133" s="189">
        <v>0</v>
      </c>
      <c r="R133" s="189">
        <f t="shared" si="22"/>
        <v>0</v>
      </c>
      <c r="S133" s="189">
        <v>0</v>
      </c>
      <c r="T133" s="190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80</v>
      </c>
      <c r="AY133" s="19" t="s">
        <v>170</v>
      </c>
      <c r="BE133" s="192">
        <f t="shared" si="24"/>
        <v>0</v>
      </c>
      <c r="BF133" s="192">
        <f t="shared" si="25"/>
        <v>0</v>
      </c>
      <c r="BG133" s="192">
        <f t="shared" si="26"/>
        <v>0</v>
      </c>
      <c r="BH133" s="192">
        <f t="shared" si="27"/>
        <v>0</v>
      </c>
      <c r="BI133" s="192">
        <f t="shared" si="28"/>
        <v>0</v>
      </c>
      <c r="BJ133" s="19" t="s">
        <v>80</v>
      </c>
      <c r="BK133" s="192">
        <f t="shared" si="29"/>
        <v>0</v>
      </c>
      <c r="BL133" s="19" t="s">
        <v>178</v>
      </c>
      <c r="BM133" s="191" t="s">
        <v>551</v>
      </c>
    </row>
    <row r="134" spans="1:65" s="2" customFormat="1" ht="16.5" customHeight="1">
      <c r="A134" s="36"/>
      <c r="B134" s="37"/>
      <c r="C134" s="180" t="s">
        <v>366</v>
      </c>
      <c r="D134" s="180" t="s">
        <v>173</v>
      </c>
      <c r="E134" s="181" t="s">
        <v>1520</v>
      </c>
      <c r="F134" s="182" t="s">
        <v>1521</v>
      </c>
      <c r="G134" s="183" t="s">
        <v>421</v>
      </c>
      <c r="H134" s="184">
        <v>1</v>
      </c>
      <c r="I134" s="185"/>
      <c r="J134" s="186">
        <f t="shared" si="20"/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 t="shared" si="21"/>
        <v>0</v>
      </c>
      <c r="Q134" s="189">
        <v>0</v>
      </c>
      <c r="R134" s="189">
        <f t="shared" si="22"/>
        <v>0</v>
      </c>
      <c r="S134" s="189">
        <v>0</v>
      </c>
      <c r="T134" s="190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178</v>
      </c>
      <c r="AT134" s="191" t="s">
        <v>173</v>
      </c>
      <c r="AU134" s="191" t="s">
        <v>80</v>
      </c>
      <c r="AY134" s="19" t="s">
        <v>170</v>
      </c>
      <c r="BE134" s="192">
        <f t="shared" si="24"/>
        <v>0</v>
      </c>
      <c r="BF134" s="192">
        <f t="shared" si="25"/>
        <v>0</v>
      </c>
      <c r="BG134" s="192">
        <f t="shared" si="26"/>
        <v>0</v>
      </c>
      <c r="BH134" s="192">
        <f t="shared" si="27"/>
        <v>0</v>
      </c>
      <c r="BI134" s="192">
        <f t="shared" si="28"/>
        <v>0</v>
      </c>
      <c r="BJ134" s="19" t="s">
        <v>80</v>
      </c>
      <c r="BK134" s="192">
        <f t="shared" si="29"/>
        <v>0</v>
      </c>
      <c r="BL134" s="19" t="s">
        <v>178</v>
      </c>
      <c r="BM134" s="191" t="s">
        <v>559</v>
      </c>
    </row>
    <row r="135" spans="1:65" s="2" customFormat="1" ht="16.5" customHeight="1">
      <c r="A135" s="36"/>
      <c r="B135" s="37"/>
      <c r="C135" s="180" t="s">
        <v>371</v>
      </c>
      <c r="D135" s="180" t="s">
        <v>173</v>
      </c>
      <c r="E135" s="181" t="s">
        <v>1522</v>
      </c>
      <c r="F135" s="182" t="s">
        <v>1523</v>
      </c>
      <c r="G135" s="183" t="s">
        <v>421</v>
      </c>
      <c r="H135" s="184">
        <v>1</v>
      </c>
      <c r="I135" s="185"/>
      <c r="J135" s="186">
        <f t="shared" si="20"/>
        <v>0</v>
      </c>
      <c r="K135" s="182" t="s">
        <v>19</v>
      </c>
      <c r="L135" s="41"/>
      <c r="M135" s="187" t="s">
        <v>19</v>
      </c>
      <c r="N135" s="188" t="s">
        <v>44</v>
      </c>
      <c r="O135" s="66"/>
      <c r="P135" s="189">
        <f t="shared" si="21"/>
        <v>0</v>
      </c>
      <c r="Q135" s="189">
        <v>0</v>
      </c>
      <c r="R135" s="189">
        <f t="shared" si="22"/>
        <v>0</v>
      </c>
      <c r="S135" s="189">
        <v>0</v>
      </c>
      <c r="T135" s="190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178</v>
      </c>
      <c r="AT135" s="191" t="s">
        <v>173</v>
      </c>
      <c r="AU135" s="191" t="s">
        <v>80</v>
      </c>
      <c r="AY135" s="19" t="s">
        <v>170</v>
      </c>
      <c r="BE135" s="192">
        <f t="shared" si="24"/>
        <v>0</v>
      </c>
      <c r="BF135" s="192">
        <f t="shared" si="25"/>
        <v>0</v>
      </c>
      <c r="BG135" s="192">
        <f t="shared" si="26"/>
        <v>0</v>
      </c>
      <c r="BH135" s="192">
        <f t="shared" si="27"/>
        <v>0</v>
      </c>
      <c r="BI135" s="192">
        <f t="shared" si="28"/>
        <v>0</v>
      </c>
      <c r="BJ135" s="19" t="s">
        <v>80</v>
      </c>
      <c r="BK135" s="192">
        <f t="shared" si="29"/>
        <v>0</v>
      </c>
      <c r="BL135" s="19" t="s">
        <v>178</v>
      </c>
      <c r="BM135" s="191" t="s">
        <v>567</v>
      </c>
    </row>
    <row r="136" spans="1:65" s="2" customFormat="1" ht="24">
      <c r="A136" s="36"/>
      <c r="B136" s="37"/>
      <c r="C136" s="180" t="s">
        <v>378</v>
      </c>
      <c r="D136" s="180" t="s">
        <v>173</v>
      </c>
      <c r="E136" s="181" t="s">
        <v>1524</v>
      </c>
      <c r="F136" s="182" t="s">
        <v>1525</v>
      </c>
      <c r="G136" s="183" t="s">
        <v>421</v>
      </c>
      <c r="H136" s="184">
        <v>1</v>
      </c>
      <c r="I136" s="185"/>
      <c r="J136" s="186">
        <f t="shared" si="20"/>
        <v>0</v>
      </c>
      <c r="K136" s="182" t="s">
        <v>19</v>
      </c>
      <c r="L136" s="41"/>
      <c r="M136" s="187" t="s">
        <v>19</v>
      </c>
      <c r="N136" s="188" t="s">
        <v>44</v>
      </c>
      <c r="O136" s="66"/>
      <c r="P136" s="189">
        <f t="shared" si="21"/>
        <v>0</v>
      </c>
      <c r="Q136" s="189">
        <v>0</v>
      </c>
      <c r="R136" s="189">
        <f t="shared" si="22"/>
        <v>0</v>
      </c>
      <c r="S136" s="189">
        <v>0</v>
      </c>
      <c r="T136" s="190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178</v>
      </c>
      <c r="AT136" s="191" t="s">
        <v>173</v>
      </c>
      <c r="AU136" s="191" t="s">
        <v>80</v>
      </c>
      <c r="AY136" s="19" t="s">
        <v>170</v>
      </c>
      <c r="BE136" s="192">
        <f t="shared" si="24"/>
        <v>0</v>
      </c>
      <c r="BF136" s="192">
        <f t="shared" si="25"/>
        <v>0</v>
      </c>
      <c r="BG136" s="192">
        <f t="shared" si="26"/>
        <v>0</v>
      </c>
      <c r="BH136" s="192">
        <f t="shared" si="27"/>
        <v>0</v>
      </c>
      <c r="BI136" s="192">
        <f t="shared" si="28"/>
        <v>0</v>
      </c>
      <c r="BJ136" s="19" t="s">
        <v>80</v>
      </c>
      <c r="BK136" s="192">
        <f t="shared" si="29"/>
        <v>0</v>
      </c>
      <c r="BL136" s="19" t="s">
        <v>178</v>
      </c>
      <c r="BM136" s="191" t="s">
        <v>1526</v>
      </c>
    </row>
    <row r="137" spans="1:65" s="2" customFormat="1" ht="16.5" customHeight="1">
      <c r="A137" s="36"/>
      <c r="B137" s="37"/>
      <c r="C137" s="180" t="s">
        <v>385</v>
      </c>
      <c r="D137" s="180" t="s">
        <v>173</v>
      </c>
      <c r="E137" s="181" t="s">
        <v>1527</v>
      </c>
      <c r="F137" s="182" t="s">
        <v>1528</v>
      </c>
      <c r="G137" s="183" t="s">
        <v>421</v>
      </c>
      <c r="H137" s="184">
        <v>1</v>
      </c>
      <c r="I137" s="185"/>
      <c r="J137" s="186">
        <f t="shared" si="20"/>
        <v>0</v>
      </c>
      <c r="K137" s="182" t="s">
        <v>19</v>
      </c>
      <c r="L137" s="41"/>
      <c r="M137" s="240" t="s">
        <v>19</v>
      </c>
      <c r="N137" s="241" t="s">
        <v>44</v>
      </c>
      <c r="O137" s="242"/>
      <c r="P137" s="243">
        <f t="shared" si="21"/>
        <v>0</v>
      </c>
      <c r="Q137" s="243">
        <v>0</v>
      </c>
      <c r="R137" s="243">
        <f t="shared" si="22"/>
        <v>0</v>
      </c>
      <c r="S137" s="243">
        <v>0</v>
      </c>
      <c r="T137" s="244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80</v>
      </c>
      <c r="AY137" s="19" t="s">
        <v>170</v>
      </c>
      <c r="BE137" s="192">
        <f t="shared" si="24"/>
        <v>0</v>
      </c>
      <c r="BF137" s="192">
        <f t="shared" si="25"/>
        <v>0</v>
      </c>
      <c r="BG137" s="192">
        <f t="shared" si="26"/>
        <v>0</v>
      </c>
      <c r="BH137" s="192">
        <f t="shared" si="27"/>
        <v>0</v>
      </c>
      <c r="BI137" s="192">
        <f t="shared" si="28"/>
        <v>0</v>
      </c>
      <c r="BJ137" s="19" t="s">
        <v>80</v>
      </c>
      <c r="BK137" s="192">
        <f t="shared" si="29"/>
        <v>0</v>
      </c>
      <c r="BL137" s="19" t="s">
        <v>178</v>
      </c>
      <c r="BM137" s="191" t="s">
        <v>1529</v>
      </c>
    </row>
    <row r="138" spans="1:65" s="2" customFormat="1" ht="6.95" customHeight="1">
      <c r="A138" s="36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1"/>
      <c r="M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</sheetData>
  <sheetProtection algorithmName="SHA-512" hashValue="rwLXPqqasH1KBEWng/rc6tlbXo043sgSy0h+j6KwXacawQJboiE0QYcz4TgzdzCy3JzyHVWNVe0KZ1AIqMjRKw==" saltValue="VlCxvAqoctax6PyeRMbj1EOQULlE32LkK2zYLTEGzKZSjql4WUW3zblUAs/Up5l2qpfz+Mo0BuhGUfz04XXeSg==" spinCount="100000" sheet="1" objects="1" scenarios="1" formatColumns="0" formatRows="0" autoFilter="0"/>
  <autoFilter ref="C89:K137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4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100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88" t="s">
        <v>129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1530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ROUND(J104,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ROUND((SUM(BE104:BE400)),  2)</f>
        <v>0</v>
      </c>
      <c r="G35" s="36"/>
      <c r="H35" s="36"/>
      <c r="I35" s="126">
        <v>0.21</v>
      </c>
      <c r="J35" s="125">
        <f>ROUND(((SUM(BE104:BE400))*I35),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ROUND((SUM(BF104:BF400)),  2)</f>
        <v>0</v>
      </c>
      <c r="G36" s="36"/>
      <c r="H36" s="36"/>
      <c r="I36" s="126">
        <v>0.15</v>
      </c>
      <c r="J36" s="125">
        <f>ROUND(((SUM(BF104:BF400))*I36),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ROUND((SUM(BG104:BG400)),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ROUND((SUM(BH104:BH400)),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ROUND((SUM(BI104:BI400)),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5" t="str">
        <f>E7</f>
        <v>ZŠ J. A. Komenského - půdní vestavba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129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SO 01.4.9 - Gastro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J104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1531</v>
      </c>
      <c r="E64" s="145"/>
      <c r="F64" s="145"/>
      <c r="G64" s="145"/>
      <c r="H64" s="145"/>
      <c r="I64" s="145"/>
      <c r="J64" s="146">
        <f>J105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1532</v>
      </c>
      <c r="E65" s="150"/>
      <c r="F65" s="150"/>
      <c r="G65" s="150"/>
      <c r="H65" s="150"/>
      <c r="I65" s="150"/>
      <c r="J65" s="151">
        <f>J106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1533</v>
      </c>
      <c r="E66" s="150"/>
      <c r="F66" s="150"/>
      <c r="G66" s="150"/>
      <c r="H66" s="150"/>
      <c r="I66" s="150"/>
      <c r="J66" s="151">
        <f>J115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1534</v>
      </c>
      <c r="E67" s="150"/>
      <c r="F67" s="150"/>
      <c r="G67" s="150"/>
      <c r="H67" s="150"/>
      <c r="I67" s="150"/>
      <c r="J67" s="151">
        <f>J120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1535</v>
      </c>
      <c r="E68" s="150"/>
      <c r="F68" s="150"/>
      <c r="G68" s="150"/>
      <c r="H68" s="150"/>
      <c r="I68" s="150"/>
      <c r="J68" s="151">
        <f>J129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1536</v>
      </c>
      <c r="E69" s="150"/>
      <c r="F69" s="150"/>
      <c r="G69" s="150"/>
      <c r="H69" s="150"/>
      <c r="I69" s="150"/>
      <c r="J69" s="151">
        <f>J148</f>
        <v>0</v>
      </c>
      <c r="K69" s="99"/>
      <c r="L69" s="152"/>
    </row>
    <row r="70" spans="2:12" s="10" customFormat="1" ht="19.899999999999999" customHeight="1">
      <c r="B70" s="148"/>
      <c r="C70" s="99"/>
      <c r="D70" s="149" t="s">
        <v>1537</v>
      </c>
      <c r="E70" s="150"/>
      <c r="F70" s="150"/>
      <c r="G70" s="150"/>
      <c r="H70" s="150"/>
      <c r="I70" s="150"/>
      <c r="J70" s="151">
        <f>J165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1538</v>
      </c>
      <c r="E71" s="150"/>
      <c r="F71" s="150"/>
      <c r="G71" s="150"/>
      <c r="H71" s="150"/>
      <c r="I71" s="150"/>
      <c r="J71" s="151">
        <f>J178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1539</v>
      </c>
      <c r="E72" s="150"/>
      <c r="F72" s="150"/>
      <c r="G72" s="150"/>
      <c r="H72" s="150"/>
      <c r="I72" s="150"/>
      <c r="J72" s="151">
        <f>J183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1540</v>
      </c>
      <c r="E73" s="150"/>
      <c r="F73" s="150"/>
      <c r="G73" s="150"/>
      <c r="H73" s="150"/>
      <c r="I73" s="150"/>
      <c r="J73" s="151">
        <f>J192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1541</v>
      </c>
      <c r="E74" s="150"/>
      <c r="F74" s="150"/>
      <c r="G74" s="150"/>
      <c r="H74" s="150"/>
      <c r="I74" s="150"/>
      <c r="J74" s="151">
        <f>J281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1542</v>
      </c>
      <c r="E75" s="150"/>
      <c r="F75" s="150"/>
      <c r="G75" s="150"/>
      <c r="H75" s="150"/>
      <c r="I75" s="150"/>
      <c r="J75" s="151">
        <f>J288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1543</v>
      </c>
      <c r="E76" s="150"/>
      <c r="F76" s="150"/>
      <c r="G76" s="150"/>
      <c r="H76" s="150"/>
      <c r="I76" s="150"/>
      <c r="J76" s="151">
        <f>J317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1544</v>
      </c>
      <c r="E77" s="150"/>
      <c r="F77" s="150"/>
      <c r="G77" s="150"/>
      <c r="H77" s="150"/>
      <c r="I77" s="150"/>
      <c r="J77" s="151">
        <f>J332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1545</v>
      </c>
      <c r="E78" s="150"/>
      <c r="F78" s="150"/>
      <c r="G78" s="150"/>
      <c r="H78" s="150"/>
      <c r="I78" s="150"/>
      <c r="J78" s="151">
        <f>J357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1546</v>
      </c>
      <c r="E79" s="150"/>
      <c r="F79" s="150"/>
      <c r="G79" s="150"/>
      <c r="H79" s="150"/>
      <c r="I79" s="150"/>
      <c r="J79" s="151">
        <f>J374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1547</v>
      </c>
      <c r="E80" s="150"/>
      <c r="F80" s="150"/>
      <c r="G80" s="150"/>
      <c r="H80" s="150"/>
      <c r="I80" s="150"/>
      <c r="J80" s="151">
        <f>J377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1548</v>
      </c>
      <c r="E81" s="150"/>
      <c r="F81" s="150"/>
      <c r="G81" s="150"/>
      <c r="H81" s="150"/>
      <c r="I81" s="150"/>
      <c r="J81" s="151">
        <f>J384</f>
        <v>0</v>
      </c>
      <c r="K81" s="99"/>
      <c r="L81" s="152"/>
    </row>
    <row r="82" spans="1:31" s="9" customFormat="1" ht="24.95" customHeight="1">
      <c r="B82" s="142"/>
      <c r="C82" s="143"/>
      <c r="D82" s="144" t="s">
        <v>1549</v>
      </c>
      <c r="E82" s="145"/>
      <c r="F82" s="145"/>
      <c r="G82" s="145"/>
      <c r="H82" s="145"/>
      <c r="I82" s="145"/>
      <c r="J82" s="146">
        <f>J387</f>
        <v>0</v>
      </c>
      <c r="K82" s="143"/>
      <c r="L82" s="147"/>
    </row>
    <row r="83" spans="1:31" s="2" customFormat="1" ht="21.7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8" spans="1:31" s="2" customFormat="1" ht="6.95" customHeight="1">
      <c r="A88" s="36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4.95" customHeight="1">
      <c r="A89" s="36"/>
      <c r="B89" s="37"/>
      <c r="C89" s="25" t="s">
        <v>155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95" t="str">
        <f>E7</f>
        <v>ZŠ J. A. Komenského - půdní vestavba</v>
      </c>
      <c r="F92" s="396"/>
      <c r="G92" s="396"/>
      <c r="H92" s="396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1" customFormat="1" ht="12" customHeight="1">
      <c r="B93" s="23"/>
      <c r="C93" s="31" t="s">
        <v>128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16.5" customHeight="1">
      <c r="A94" s="36"/>
      <c r="B94" s="37"/>
      <c r="C94" s="38"/>
      <c r="D94" s="38"/>
      <c r="E94" s="395" t="s">
        <v>129</v>
      </c>
      <c r="F94" s="397"/>
      <c r="G94" s="397"/>
      <c r="H94" s="397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1080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349" t="str">
        <f>E11</f>
        <v>SO 01.4.9 - Gastro</v>
      </c>
      <c r="F96" s="397"/>
      <c r="G96" s="397"/>
      <c r="H96" s="397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21</v>
      </c>
      <c r="D98" s="38"/>
      <c r="E98" s="38"/>
      <c r="F98" s="29" t="str">
        <f>F14</f>
        <v>U Dělnického cvičiště 1100/1, 169 00 Praha 6</v>
      </c>
      <c r="G98" s="38"/>
      <c r="H98" s="38"/>
      <c r="I98" s="31" t="s">
        <v>23</v>
      </c>
      <c r="J98" s="61" t="str">
        <f>IF(J14="","",J14)</f>
        <v>20. 12. 2020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40.15" customHeight="1">
      <c r="A100" s="36"/>
      <c r="B100" s="37"/>
      <c r="C100" s="31" t="s">
        <v>25</v>
      </c>
      <c r="D100" s="38"/>
      <c r="E100" s="38"/>
      <c r="F100" s="29" t="str">
        <f>E17</f>
        <v>MČ.Praha 6, Odbor Školství</v>
      </c>
      <c r="G100" s="38"/>
      <c r="H100" s="38"/>
      <c r="I100" s="31" t="s">
        <v>31</v>
      </c>
      <c r="J100" s="34" t="str">
        <f>E23</f>
        <v>D-PLUS PROJEKTOVÁ A INŽENÝRSKÁ a.s.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29</v>
      </c>
      <c r="D101" s="38"/>
      <c r="E101" s="38"/>
      <c r="F101" s="29" t="str">
        <f>IF(E20="","",E20)</f>
        <v>Vyplň údaj</v>
      </c>
      <c r="G101" s="38"/>
      <c r="H101" s="38"/>
      <c r="I101" s="31" t="s">
        <v>35</v>
      </c>
      <c r="J101" s="34" t="str">
        <f>E26</f>
        <v xml:space="preserve"> 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156</v>
      </c>
      <c r="D103" s="156" t="s">
        <v>58</v>
      </c>
      <c r="E103" s="156" t="s">
        <v>54</v>
      </c>
      <c r="F103" s="156" t="s">
        <v>55</v>
      </c>
      <c r="G103" s="156" t="s">
        <v>157</v>
      </c>
      <c r="H103" s="156" t="s">
        <v>158</v>
      </c>
      <c r="I103" s="156" t="s">
        <v>159</v>
      </c>
      <c r="J103" s="156" t="s">
        <v>132</v>
      </c>
      <c r="K103" s="157" t="s">
        <v>160</v>
      </c>
      <c r="L103" s="158"/>
      <c r="M103" s="70" t="s">
        <v>19</v>
      </c>
      <c r="N103" s="71" t="s">
        <v>43</v>
      </c>
      <c r="O103" s="71" t="s">
        <v>161</v>
      </c>
      <c r="P103" s="71" t="s">
        <v>162</v>
      </c>
      <c r="Q103" s="71" t="s">
        <v>163</v>
      </c>
      <c r="R103" s="71" t="s">
        <v>164</v>
      </c>
      <c r="S103" s="71" t="s">
        <v>165</v>
      </c>
      <c r="T103" s="72" t="s">
        <v>166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167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P105+P387</f>
        <v>0</v>
      </c>
      <c r="Q104" s="74"/>
      <c r="R104" s="161">
        <f>R105+R387</f>
        <v>0</v>
      </c>
      <c r="S104" s="74"/>
      <c r="T104" s="162">
        <f>T105+T387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72</v>
      </c>
      <c r="AU104" s="19" t="s">
        <v>133</v>
      </c>
      <c r="BK104" s="163">
        <f>BK105+BK387</f>
        <v>0</v>
      </c>
    </row>
    <row r="105" spans="1:65" s="12" customFormat="1" ht="25.9" customHeight="1">
      <c r="B105" s="164"/>
      <c r="C105" s="165"/>
      <c r="D105" s="166" t="s">
        <v>72</v>
      </c>
      <c r="E105" s="167" t="s">
        <v>1154</v>
      </c>
      <c r="F105" s="167" t="s">
        <v>1550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P106+P115+P120+P129+P148+P165+P178+P183+P192+P281+P288+P317+P332+P357+P374+P377+P384</f>
        <v>0</v>
      </c>
      <c r="Q105" s="172"/>
      <c r="R105" s="173">
        <f>R106+R115+R120+R129+R148+R165+R178+R183+R192+R281+R288+R317+R332+R357+R374+R377+R384</f>
        <v>0</v>
      </c>
      <c r="S105" s="172"/>
      <c r="T105" s="174">
        <f>T106+T115+T120+T129+T148+T165+T178+T183+T192+T281+T288+T317+T332+T357+T374+T377+T384</f>
        <v>0</v>
      </c>
      <c r="AR105" s="175" t="s">
        <v>80</v>
      </c>
      <c r="AT105" s="176" t="s">
        <v>72</v>
      </c>
      <c r="AU105" s="176" t="s">
        <v>73</v>
      </c>
      <c r="AY105" s="175" t="s">
        <v>170</v>
      </c>
      <c r="BK105" s="177">
        <f>BK106+BK115+BK120+BK129+BK148+BK165+BK178+BK183+BK192+BK281+BK288+BK317+BK332+BK357+BK374+BK377+BK384</f>
        <v>0</v>
      </c>
    </row>
    <row r="106" spans="1:65" s="12" customFormat="1" ht="22.9" customHeight="1">
      <c r="B106" s="164"/>
      <c r="C106" s="165"/>
      <c r="D106" s="166" t="s">
        <v>72</v>
      </c>
      <c r="E106" s="178" t="s">
        <v>1551</v>
      </c>
      <c r="F106" s="178" t="s">
        <v>1552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SUM(P107:P114)</f>
        <v>0</v>
      </c>
      <c r="Q106" s="172"/>
      <c r="R106" s="173">
        <f>SUM(R107:R114)</f>
        <v>0</v>
      </c>
      <c r="S106" s="172"/>
      <c r="T106" s="174">
        <f>SUM(T107:T114)</f>
        <v>0</v>
      </c>
      <c r="AR106" s="175" t="s">
        <v>80</v>
      </c>
      <c r="AT106" s="176" t="s">
        <v>72</v>
      </c>
      <c r="AU106" s="176" t="s">
        <v>80</v>
      </c>
      <c r="AY106" s="175" t="s">
        <v>170</v>
      </c>
      <c r="BK106" s="177">
        <f>SUM(BK107:BK114)</f>
        <v>0</v>
      </c>
    </row>
    <row r="107" spans="1:65" s="2" customFormat="1" ht="24">
      <c r="A107" s="36"/>
      <c r="B107" s="37"/>
      <c r="C107" s="216" t="s">
        <v>80</v>
      </c>
      <c r="D107" s="216" t="s">
        <v>192</v>
      </c>
      <c r="E107" s="217" t="s">
        <v>1391</v>
      </c>
      <c r="F107" s="218" t="s">
        <v>1553</v>
      </c>
      <c r="G107" s="219" t="s">
        <v>1554</v>
      </c>
      <c r="H107" s="220">
        <v>1</v>
      </c>
      <c r="I107" s="221"/>
      <c r="J107" s="222">
        <f>ROUND(I107*H107,2)</f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82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178</v>
      </c>
      <c r="BM107" s="191" t="s">
        <v>82</v>
      </c>
    </row>
    <row r="108" spans="1:65" s="2" customFormat="1" ht="19.5">
      <c r="A108" s="36"/>
      <c r="B108" s="37"/>
      <c r="C108" s="38"/>
      <c r="D108" s="195" t="s">
        <v>363</v>
      </c>
      <c r="E108" s="38"/>
      <c r="F108" s="236" t="s">
        <v>1555</v>
      </c>
      <c r="G108" s="38"/>
      <c r="H108" s="38"/>
      <c r="I108" s="406"/>
      <c r="J108" s="38"/>
      <c r="K108" s="38"/>
      <c r="L108" s="41"/>
      <c r="M108" s="238"/>
      <c r="N108" s="23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363</v>
      </c>
      <c r="AU108" s="19" t="s">
        <v>82</v>
      </c>
    </row>
    <row r="109" spans="1:65" s="2" customFormat="1" ht="24">
      <c r="A109" s="36"/>
      <c r="B109" s="37"/>
      <c r="C109" s="216" t="s">
        <v>82</v>
      </c>
      <c r="D109" s="216" t="s">
        <v>192</v>
      </c>
      <c r="E109" s="217" t="s">
        <v>1556</v>
      </c>
      <c r="F109" s="218" t="s">
        <v>1553</v>
      </c>
      <c r="G109" s="219" t="s">
        <v>1554</v>
      </c>
      <c r="H109" s="220">
        <v>2</v>
      </c>
      <c r="I109" s="221"/>
      <c r="J109" s="222">
        <f>ROUND(I109*H109,2)</f>
        <v>0</v>
      </c>
      <c r="K109" s="218" t="s">
        <v>19</v>
      </c>
      <c r="L109" s="223"/>
      <c r="M109" s="224" t="s">
        <v>19</v>
      </c>
      <c r="N109" s="225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82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178</v>
      </c>
    </row>
    <row r="110" spans="1:65" s="2" customFormat="1" ht="19.5">
      <c r="A110" s="36"/>
      <c r="B110" s="37"/>
      <c r="C110" s="38"/>
      <c r="D110" s="195" t="s">
        <v>363</v>
      </c>
      <c r="E110" s="38"/>
      <c r="F110" s="236" t="s">
        <v>1557</v>
      </c>
      <c r="G110" s="38"/>
      <c r="H110" s="38"/>
      <c r="I110" s="406"/>
      <c r="J110" s="38"/>
      <c r="K110" s="38"/>
      <c r="L110" s="41"/>
      <c r="M110" s="238"/>
      <c r="N110" s="23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363</v>
      </c>
      <c r="AU110" s="19" t="s">
        <v>82</v>
      </c>
    </row>
    <row r="111" spans="1:65" s="2" customFormat="1" ht="24">
      <c r="A111" s="36"/>
      <c r="B111" s="37"/>
      <c r="C111" s="216" t="s">
        <v>171</v>
      </c>
      <c r="D111" s="216" t="s">
        <v>192</v>
      </c>
      <c r="E111" s="217" t="s">
        <v>1558</v>
      </c>
      <c r="F111" s="218" t="s">
        <v>1553</v>
      </c>
      <c r="G111" s="219" t="s">
        <v>1554</v>
      </c>
      <c r="H111" s="220">
        <v>2</v>
      </c>
      <c r="I111" s="221"/>
      <c r="J111" s="222">
        <f>ROUND(I111*H111,2)</f>
        <v>0</v>
      </c>
      <c r="K111" s="218" t="s">
        <v>19</v>
      </c>
      <c r="L111" s="223"/>
      <c r="M111" s="224" t="s">
        <v>19</v>
      </c>
      <c r="N111" s="225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195</v>
      </c>
      <c r="AT111" s="191" t="s">
        <v>192</v>
      </c>
      <c r="AU111" s="191" t="s">
        <v>82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178</v>
      </c>
      <c r="BM111" s="191" t="s">
        <v>203</v>
      </c>
    </row>
    <row r="112" spans="1:65" s="2" customFormat="1" ht="19.5">
      <c r="A112" s="36"/>
      <c r="B112" s="37"/>
      <c r="C112" s="38"/>
      <c r="D112" s="195" t="s">
        <v>363</v>
      </c>
      <c r="E112" s="38"/>
      <c r="F112" s="236" t="s">
        <v>1559</v>
      </c>
      <c r="G112" s="38"/>
      <c r="H112" s="38"/>
      <c r="I112" s="406"/>
      <c r="J112" s="38"/>
      <c r="K112" s="38"/>
      <c r="L112" s="41"/>
      <c r="M112" s="238"/>
      <c r="N112" s="23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363</v>
      </c>
      <c r="AU112" s="19" t="s">
        <v>82</v>
      </c>
    </row>
    <row r="113" spans="1:65" s="2" customFormat="1" ht="24">
      <c r="A113" s="36"/>
      <c r="B113" s="37"/>
      <c r="C113" s="216" t="s">
        <v>178</v>
      </c>
      <c r="D113" s="216" t="s">
        <v>192</v>
      </c>
      <c r="E113" s="217" t="s">
        <v>1560</v>
      </c>
      <c r="F113" s="218" t="s">
        <v>1553</v>
      </c>
      <c r="G113" s="219" t="s">
        <v>1554</v>
      </c>
      <c r="H113" s="220">
        <v>1</v>
      </c>
      <c r="I113" s="221"/>
      <c r="J113" s="222">
        <f>ROUND(I113*H113,2)</f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82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195</v>
      </c>
    </row>
    <row r="114" spans="1:65" s="2" customFormat="1" ht="19.5">
      <c r="A114" s="36"/>
      <c r="B114" s="37"/>
      <c r="C114" s="38"/>
      <c r="D114" s="195" t="s">
        <v>363</v>
      </c>
      <c r="E114" s="38"/>
      <c r="F114" s="236" t="s">
        <v>1561</v>
      </c>
      <c r="G114" s="38"/>
      <c r="H114" s="38"/>
      <c r="I114" s="406"/>
      <c r="J114" s="38"/>
      <c r="K114" s="38"/>
      <c r="L114" s="41"/>
      <c r="M114" s="238"/>
      <c r="N114" s="23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363</v>
      </c>
      <c r="AU114" s="19" t="s">
        <v>82</v>
      </c>
    </row>
    <row r="115" spans="1:65" s="12" customFormat="1" ht="22.9" customHeight="1">
      <c r="B115" s="164"/>
      <c r="C115" s="165"/>
      <c r="D115" s="166" t="s">
        <v>72</v>
      </c>
      <c r="E115" s="178" t="s">
        <v>1562</v>
      </c>
      <c r="F115" s="178" t="s">
        <v>1563</v>
      </c>
      <c r="G115" s="165"/>
      <c r="H115" s="165"/>
      <c r="I115" s="407"/>
      <c r="J115" s="179">
        <f>BK115</f>
        <v>0</v>
      </c>
      <c r="K115" s="165"/>
      <c r="L115" s="170"/>
      <c r="M115" s="171"/>
      <c r="N115" s="172"/>
      <c r="O115" s="172"/>
      <c r="P115" s="173">
        <f>SUM(P116:P119)</f>
        <v>0</v>
      </c>
      <c r="Q115" s="172"/>
      <c r="R115" s="173">
        <f>SUM(R116:R119)</f>
        <v>0</v>
      </c>
      <c r="S115" s="172"/>
      <c r="T115" s="174">
        <f>SUM(T116:T119)</f>
        <v>0</v>
      </c>
      <c r="AR115" s="175" t="s">
        <v>80</v>
      </c>
      <c r="AT115" s="176" t="s">
        <v>72</v>
      </c>
      <c r="AU115" s="176" t="s">
        <v>80</v>
      </c>
      <c r="AY115" s="175" t="s">
        <v>170</v>
      </c>
      <c r="BK115" s="177">
        <f>SUM(BK116:BK119)</f>
        <v>0</v>
      </c>
    </row>
    <row r="116" spans="1:65" s="2" customFormat="1" ht="24">
      <c r="A116" s="36"/>
      <c r="B116" s="37"/>
      <c r="C116" s="216" t="s">
        <v>199</v>
      </c>
      <c r="D116" s="216" t="s">
        <v>192</v>
      </c>
      <c r="E116" s="217" t="s">
        <v>1393</v>
      </c>
      <c r="F116" s="218" t="s">
        <v>1553</v>
      </c>
      <c r="G116" s="219" t="s">
        <v>1554</v>
      </c>
      <c r="H116" s="220">
        <v>1</v>
      </c>
      <c r="I116" s="221"/>
      <c r="J116" s="222">
        <f>ROUND(I116*H116,2)</f>
        <v>0</v>
      </c>
      <c r="K116" s="218" t="s">
        <v>19</v>
      </c>
      <c r="L116" s="223"/>
      <c r="M116" s="224" t="s">
        <v>19</v>
      </c>
      <c r="N116" s="225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82</v>
      </c>
      <c r="AY116" s="19" t="s">
        <v>170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178</v>
      </c>
      <c r="BM116" s="191" t="s">
        <v>221</v>
      </c>
    </row>
    <row r="117" spans="1:65" s="2" customFormat="1" ht="19.5">
      <c r="A117" s="36"/>
      <c r="B117" s="37"/>
      <c r="C117" s="38"/>
      <c r="D117" s="195" t="s">
        <v>363</v>
      </c>
      <c r="E117" s="38"/>
      <c r="F117" s="236" t="s">
        <v>1564</v>
      </c>
      <c r="G117" s="38"/>
      <c r="H117" s="38"/>
      <c r="I117" s="406"/>
      <c r="J117" s="38"/>
      <c r="K117" s="38"/>
      <c r="L117" s="41"/>
      <c r="M117" s="238"/>
      <c r="N117" s="23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363</v>
      </c>
      <c r="AU117" s="19" t="s">
        <v>82</v>
      </c>
    </row>
    <row r="118" spans="1:65" s="2" customFormat="1" ht="24">
      <c r="A118" s="36"/>
      <c r="B118" s="37"/>
      <c r="C118" s="216" t="s">
        <v>203</v>
      </c>
      <c r="D118" s="216" t="s">
        <v>192</v>
      </c>
      <c r="E118" s="217" t="s">
        <v>1395</v>
      </c>
      <c r="F118" s="218" t="s">
        <v>1553</v>
      </c>
      <c r="G118" s="219" t="s">
        <v>1554</v>
      </c>
      <c r="H118" s="220">
        <v>1</v>
      </c>
      <c r="I118" s="221"/>
      <c r="J118" s="222">
        <f>ROUND(I118*H118,2)</f>
        <v>0</v>
      </c>
      <c r="K118" s="218" t="s">
        <v>19</v>
      </c>
      <c r="L118" s="223"/>
      <c r="M118" s="224" t="s">
        <v>19</v>
      </c>
      <c r="N118" s="225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195</v>
      </c>
      <c r="AT118" s="191" t="s">
        <v>192</v>
      </c>
      <c r="AU118" s="191" t="s">
        <v>82</v>
      </c>
      <c r="AY118" s="19" t="s">
        <v>170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178</v>
      </c>
      <c r="BM118" s="191" t="s">
        <v>233</v>
      </c>
    </row>
    <row r="119" spans="1:65" s="2" customFormat="1" ht="19.5">
      <c r="A119" s="36"/>
      <c r="B119" s="37"/>
      <c r="C119" s="38"/>
      <c r="D119" s="195" t="s">
        <v>363</v>
      </c>
      <c r="E119" s="38"/>
      <c r="F119" s="236" t="s">
        <v>1565</v>
      </c>
      <c r="G119" s="38"/>
      <c r="H119" s="38"/>
      <c r="I119" s="406"/>
      <c r="J119" s="38"/>
      <c r="K119" s="38"/>
      <c r="L119" s="41"/>
      <c r="M119" s="238"/>
      <c r="N119" s="23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363</v>
      </c>
      <c r="AU119" s="19" t="s">
        <v>82</v>
      </c>
    </row>
    <row r="120" spans="1:65" s="12" customFormat="1" ht="22.9" customHeight="1">
      <c r="B120" s="164"/>
      <c r="C120" s="165"/>
      <c r="D120" s="166" t="s">
        <v>72</v>
      </c>
      <c r="E120" s="178" t="s">
        <v>1566</v>
      </c>
      <c r="F120" s="178" t="s">
        <v>1567</v>
      </c>
      <c r="G120" s="165"/>
      <c r="H120" s="165"/>
      <c r="I120" s="407"/>
      <c r="J120" s="179">
        <f>BK120</f>
        <v>0</v>
      </c>
      <c r="K120" s="165"/>
      <c r="L120" s="170"/>
      <c r="M120" s="171"/>
      <c r="N120" s="172"/>
      <c r="O120" s="172"/>
      <c r="P120" s="173">
        <f>SUM(P121:P128)</f>
        <v>0</v>
      </c>
      <c r="Q120" s="172"/>
      <c r="R120" s="173">
        <f>SUM(R121:R128)</f>
        <v>0</v>
      </c>
      <c r="S120" s="172"/>
      <c r="T120" s="174">
        <f>SUM(T121:T128)</f>
        <v>0</v>
      </c>
      <c r="AR120" s="175" t="s">
        <v>80</v>
      </c>
      <c r="AT120" s="176" t="s">
        <v>72</v>
      </c>
      <c r="AU120" s="176" t="s">
        <v>80</v>
      </c>
      <c r="AY120" s="175" t="s">
        <v>170</v>
      </c>
      <c r="BK120" s="177">
        <f>SUM(BK121:BK128)</f>
        <v>0</v>
      </c>
    </row>
    <row r="121" spans="1:65" s="2" customFormat="1" ht="16.5" customHeight="1">
      <c r="A121" s="36"/>
      <c r="B121" s="37"/>
      <c r="C121" s="216" t="s">
        <v>207</v>
      </c>
      <c r="D121" s="216" t="s">
        <v>192</v>
      </c>
      <c r="E121" s="217" t="s">
        <v>1568</v>
      </c>
      <c r="F121" s="218" t="s">
        <v>1569</v>
      </c>
      <c r="G121" s="219" t="s">
        <v>1554</v>
      </c>
      <c r="H121" s="220">
        <v>2</v>
      </c>
      <c r="I121" s="221"/>
      <c r="J121" s="222">
        <f>ROUND(I121*H121,2)</f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82</v>
      </c>
      <c r="AY121" s="19" t="s">
        <v>170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178</v>
      </c>
      <c r="BM121" s="191" t="s">
        <v>248</v>
      </c>
    </row>
    <row r="122" spans="1:65" s="2" customFormat="1" ht="39">
      <c r="A122" s="36"/>
      <c r="B122" s="37"/>
      <c r="C122" s="38"/>
      <c r="D122" s="195" t="s">
        <v>363</v>
      </c>
      <c r="E122" s="38"/>
      <c r="F122" s="236" t="s">
        <v>1570</v>
      </c>
      <c r="G122" s="38"/>
      <c r="H122" s="38"/>
      <c r="I122" s="406"/>
      <c r="J122" s="38"/>
      <c r="K122" s="38"/>
      <c r="L122" s="41"/>
      <c r="M122" s="238"/>
      <c r="N122" s="23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363</v>
      </c>
      <c r="AU122" s="19" t="s">
        <v>82</v>
      </c>
    </row>
    <row r="123" spans="1:65" s="2" customFormat="1" ht="16.5" customHeight="1">
      <c r="A123" s="36"/>
      <c r="B123" s="37"/>
      <c r="C123" s="216" t="s">
        <v>195</v>
      </c>
      <c r="D123" s="216" t="s">
        <v>192</v>
      </c>
      <c r="E123" s="217" t="s">
        <v>1571</v>
      </c>
      <c r="F123" s="218" t="s">
        <v>1572</v>
      </c>
      <c r="G123" s="219" t="s">
        <v>1554</v>
      </c>
      <c r="H123" s="220">
        <v>1</v>
      </c>
      <c r="I123" s="408">
        <v>0</v>
      </c>
      <c r="J123" s="222">
        <f>ROUND(I123*H123,2)</f>
        <v>0</v>
      </c>
      <c r="K123" s="218" t="s">
        <v>19</v>
      </c>
      <c r="L123" s="223"/>
      <c r="M123" s="224" t="s">
        <v>19</v>
      </c>
      <c r="N123" s="225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195</v>
      </c>
      <c r="AT123" s="191" t="s">
        <v>192</v>
      </c>
      <c r="AU123" s="191" t="s">
        <v>82</v>
      </c>
      <c r="AY123" s="19" t="s">
        <v>170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178</v>
      </c>
      <c r="BM123" s="191" t="s">
        <v>261</v>
      </c>
    </row>
    <row r="124" spans="1:65" s="2" customFormat="1" ht="19.5">
      <c r="A124" s="36"/>
      <c r="B124" s="37"/>
      <c r="C124" s="38"/>
      <c r="D124" s="195" t="s">
        <v>363</v>
      </c>
      <c r="E124" s="38"/>
      <c r="F124" s="236" t="s">
        <v>1573</v>
      </c>
      <c r="G124" s="38"/>
      <c r="H124" s="38"/>
      <c r="I124" s="406"/>
      <c r="J124" s="38"/>
      <c r="K124" s="38"/>
      <c r="L124" s="41"/>
      <c r="M124" s="238"/>
      <c r="N124" s="23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363</v>
      </c>
      <c r="AU124" s="19" t="s">
        <v>82</v>
      </c>
    </row>
    <row r="125" spans="1:65" s="2" customFormat="1" ht="16.5" customHeight="1">
      <c r="A125" s="36"/>
      <c r="B125" s="37"/>
      <c r="C125" s="216" t="s">
        <v>214</v>
      </c>
      <c r="D125" s="216" t="s">
        <v>192</v>
      </c>
      <c r="E125" s="217" t="s">
        <v>1574</v>
      </c>
      <c r="F125" s="218" t="s">
        <v>1575</v>
      </c>
      <c r="G125" s="219" t="s">
        <v>1554</v>
      </c>
      <c r="H125" s="220">
        <v>2</v>
      </c>
      <c r="I125" s="408">
        <v>0</v>
      </c>
      <c r="J125" s="222">
        <f>ROUND(I125*H125,2)</f>
        <v>0</v>
      </c>
      <c r="K125" s="218" t="s">
        <v>19</v>
      </c>
      <c r="L125" s="223"/>
      <c r="M125" s="224" t="s">
        <v>19</v>
      </c>
      <c r="N125" s="225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82</v>
      </c>
      <c r="AY125" s="19" t="s">
        <v>170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178</v>
      </c>
      <c r="BM125" s="191" t="s">
        <v>272</v>
      </c>
    </row>
    <row r="126" spans="1:65" s="2" customFormat="1" ht="19.5">
      <c r="A126" s="36"/>
      <c r="B126" s="37"/>
      <c r="C126" s="38"/>
      <c r="D126" s="195" t="s">
        <v>363</v>
      </c>
      <c r="E126" s="38"/>
      <c r="F126" s="236" t="s">
        <v>1576</v>
      </c>
      <c r="G126" s="38"/>
      <c r="H126" s="38"/>
      <c r="I126" s="406"/>
      <c r="J126" s="38"/>
      <c r="K126" s="38"/>
      <c r="L126" s="41"/>
      <c r="M126" s="238"/>
      <c r="N126" s="23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363</v>
      </c>
      <c r="AU126" s="19" t="s">
        <v>82</v>
      </c>
    </row>
    <row r="127" spans="1:65" s="2" customFormat="1" ht="16.5" customHeight="1">
      <c r="A127" s="36"/>
      <c r="B127" s="37"/>
      <c r="C127" s="216" t="s">
        <v>221</v>
      </c>
      <c r="D127" s="216" t="s">
        <v>192</v>
      </c>
      <c r="E127" s="217" t="s">
        <v>1577</v>
      </c>
      <c r="F127" s="218" t="s">
        <v>1578</v>
      </c>
      <c r="G127" s="219" t="s">
        <v>1554</v>
      </c>
      <c r="H127" s="220">
        <v>1</v>
      </c>
      <c r="I127" s="221"/>
      <c r="J127" s="222">
        <f>ROUND(I127*H127,2)</f>
        <v>0</v>
      </c>
      <c r="K127" s="218" t="s">
        <v>19</v>
      </c>
      <c r="L127" s="223"/>
      <c r="M127" s="224" t="s">
        <v>19</v>
      </c>
      <c r="N127" s="225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195</v>
      </c>
      <c r="AT127" s="191" t="s">
        <v>192</v>
      </c>
      <c r="AU127" s="191" t="s">
        <v>82</v>
      </c>
      <c r="AY127" s="19" t="s">
        <v>170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178</v>
      </c>
      <c r="BM127" s="191" t="s">
        <v>281</v>
      </c>
    </row>
    <row r="128" spans="1:65" s="2" customFormat="1" ht="29.25">
      <c r="A128" s="36"/>
      <c r="B128" s="37"/>
      <c r="C128" s="38"/>
      <c r="D128" s="195" t="s">
        <v>363</v>
      </c>
      <c r="E128" s="38"/>
      <c r="F128" s="236" t="s">
        <v>1579</v>
      </c>
      <c r="G128" s="38"/>
      <c r="H128" s="38"/>
      <c r="I128" s="406"/>
      <c r="J128" s="38"/>
      <c r="K128" s="38"/>
      <c r="L128" s="41"/>
      <c r="M128" s="238"/>
      <c r="N128" s="23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363</v>
      </c>
      <c r="AU128" s="19" t="s">
        <v>82</v>
      </c>
    </row>
    <row r="129" spans="1:65" s="12" customFormat="1" ht="22.9" customHeight="1">
      <c r="B129" s="164"/>
      <c r="C129" s="165"/>
      <c r="D129" s="166" t="s">
        <v>72</v>
      </c>
      <c r="E129" s="178" t="s">
        <v>72</v>
      </c>
      <c r="F129" s="178" t="s">
        <v>1580</v>
      </c>
      <c r="G129" s="165"/>
      <c r="H129" s="165"/>
      <c r="I129" s="407"/>
      <c r="J129" s="179">
        <f>BK129</f>
        <v>0</v>
      </c>
      <c r="K129" s="165"/>
      <c r="L129" s="170"/>
      <c r="M129" s="171"/>
      <c r="N129" s="172"/>
      <c r="O129" s="172"/>
      <c r="P129" s="173">
        <f>SUM(P130:P147)</f>
        <v>0</v>
      </c>
      <c r="Q129" s="172"/>
      <c r="R129" s="173">
        <f>SUM(R130:R147)</f>
        <v>0</v>
      </c>
      <c r="S129" s="172"/>
      <c r="T129" s="174">
        <f>SUM(T130:T147)</f>
        <v>0</v>
      </c>
      <c r="AR129" s="175" t="s">
        <v>80</v>
      </c>
      <c r="AT129" s="176" t="s">
        <v>72</v>
      </c>
      <c r="AU129" s="176" t="s">
        <v>80</v>
      </c>
      <c r="AY129" s="175" t="s">
        <v>170</v>
      </c>
      <c r="BK129" s="177">
        <f>SUM(BK130:BK147)</f>
        <v>0</v>
      </c>
    </row>
    <row r="130" spans="1:65" s="2" customFormat="1" ht="16.5" customHeight="1">
      <c r="A130" s="36"/>
      <c r="B130" s="37"/>
      <c r="C130" s="216" t="s">
        <v>227</v>
      </c>
      <c r="D130" s="216" t="s">
        <v>192</v>
      </c>
      <c r="E130" s="217" t="s">
        <v>1154</v>
      </c>
      <c r="F130" s="218" t="s">
        <v>1581</v>
      </c>
      <c r="G130" s="219" t="s">
        <v>1554</v>
      </c>
      <c r="H130" s="220">
        <v>1</v>
      </c>
      <c r="I130" s="408">
        <v>0</v>
      </c>
      <c r="J130" s="222">
        <f>ROUND(I130*H130,2)</f>
        <v>0</v>
      </c>
      <c r="K130" s="218" t="s">
        <v>19</v>
      </c>
      <c r="L130" s="223"/>
      <c r="M130" s="224" t="s">
        <v>19</v>
      </c>
      <c r="N130" s="225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195</v>
      </c>
      <c r="AT130" s="191" t="s">
        <v>192</v>
      </c>
      <c r="AU130" s="191" t="s">
        <v>82</v>
      </c>
      <c r="AY130" s="19" t="s">
        <v>170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178</v>
      </c>
      <c r="BM130" s="191" t="s">
        <v>292</v>
      </c>
    </row>
    <row r="131" spans="1:65" s="2" customFormat="1" ht="19.5">
      <c r="A131" s="36"/>
      <c r="B131" s="37"/>
      <c r="C131" s="38"/>
      <c r="D131" s="195" t="s">
        <v>363</v>
      </c>
      <c r="E131" s="38"/>
      <c r="F131" s="236" t="s">
        <v>1582</v>
      </c>
      <c r="G131" s="38"/>
      <c r="H131" s="38"/>
      <c r="I131" s="406"/>
      <c r="J131" s="38"/>
      <c r="K131" s="38"/>
      <c r="L131" s="41"/>
      <c r="M131" s="238"/>
      <c r="N131" s="239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363</v>
      </c>
      <c r="AU131" s="19" t="s">
        <v>82</v>
      </c>
    </row>
    <row r="132" spans="1:65" s="2" customFormat="1" ht="16.5" customHeight="1">
      <c r="A132" s="36"/>
      <c r="B132" s="37"/>
      <c r="C132" s="216" t="s">
        <v>233</v>
      </c>
      <c r="D132" s="216" t="s">
        <v>192</v>
      </c>
      <c r="E132" s="217" t="s">
        <v>1156</v>
      </c>
      <c r="F132" s="218" t="s">
        <v>1583</v>
      </c>
      <c r="G132" s="219" t="s">
        <v>1554</v>
      </c>
      <c r="H132" s="220">
        <v>1</v>
      </c>
      <c r="I132" s="408">
        <v>0</v>
      </c>
      <c r="J132" s="222">
        <f>ROUND(I132*H132,2)</f>
        <v>0</v>
      </c>
      <c r="K132" s="218" t="s">
        <v>19</v>
      </c>
      <c r="L132" s="223"/>
      <c r="M132" s="224" t="s">
        <v>19</v>
      </c>
      <c r="N132" s="225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195</v>
      </c>
      <c r="AT132" s="191" t="s">
        <v>192</v>
      </c>
      <c r="AU132" s="191" t="s">
        <v>82</v>
      </c>
      <c r="AY132" s="19" t="s">
        <v>170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178</v>
      </c>
      <c r="BM132" s="191" t="s">
        <v>307</v>
      </c>
    </row>
    <row r="133" spans="1:65" s="2" customFormat="1" ht="19.5">
      <c r="A133" s="36"/>
      <c r="B133" s="37"/>
      <c r="C133" s="38"/>
      <c r="D133" s="195" t="s">
        <v>363</v>
      </c>
      <c r="E133" s="38"/>
      <c r="F133" s="236" t="s">
        <v>1584</v>
      </c>
      <c r="G133" s="38"/>
      <c r="H133" s="38"/>
      <c r="I133" s="406"/>
      <c r="J133" s="38"/>
      <c r="K133" s="38"/>
      <c r="L133" s="41"/>
      <c r="M133" s="238"/>
      <c r="N133" s="239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363</v>
      </c>
      <c r="AU133" s="19" t="s">
        <v>82</v>
      </c>
    </row>
    <row r="134" spans="1:65" s="2" customFormat="1" ht="16.5" customHeight="1">
      <c r="A134" s="36"/>
      <c r="B134" s="37"/>
      <c r="C134" s="216" t="s">
        <v>243</v>
      </c>
      <c r="D134" s="216" t="s">
        <v>192</v>
      </c>
      <c r="E134" s="217" t="s">
        <v>1168</v>
      </c>
      <c r="F134" s="218" t="s">
        <v>1585</v>
      </c>
      <c r="G134" s="219" t="s">
        <v>1554</v>
      </c>
      <c r="H134" s="220">
        <v>1</v>
      </c>
      <c r="I134" s="408">
        <v>0</v>
      </c>
      <c r="J134" s="222">
        <f>ROUND(I134*H134,2)</f>
        <v>0</v>
      </c>
      <c r="K134" s="218" t="s">
        <v>19</v>
      </c>
      <c r="L134" s="223"/>
      <c r="M134" s="224" t="s">
        <v>19</v>
      </c>
      <c r="N134" s="225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195</v>
      </c>
      <c r="AT134" s="191" t="s">
        <v>192</v>
      </c>
      <c r="AU134" s="191" t="s">
        <v>82</v>
      </c>
      <c r="AY134" s="19" t="s">
        <v>170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178</v>
      </c>
      <c r="BM134" s="191" t="s">
        <v>318</v>
      </c>
    </row>
    <row r="135" spans="1:65" s="2" customFormat="1" ht="19.5">
      <c r="A135" s="36"/>
      <c r="B135" s="37"/>
      <c r="C135" s="38"/>
      <c r="D135" s="195" t="s">
        <v>363</v>
      </c>
      <c r="E135" s="38"/>
      <c r="F135" s="236" t="s">
        <v>1582</v>
      </c>
      <c r="G135" s="38"/>
      <c r="H135" s="38"/>
      <c r="I135" s="406"/>
      <c r="J135" s="38"/>
      <c r="K135" s="38"/>
      <c r="L135" s="41"/>
      <c r="M135" s="238"/>
      <c r="N135" s="23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363</v>
      </c>
      <c r="AU135" s="19" t="s">
        <v>82</v>
      </c>
    </row>
    <row r="136" spans="1:65" s="2" customFormat="1" ht="24">
      <c r="A136" s="36"/>
      <c r="B136" s="37"/>
      <c r="C136" s="216" t="s">
        <v>248</v>
      </c>
      <c r="D136" s="216" t="s">
        <v>192</v>
      </c>
      <c r="E136" s="217" t="s">
        <v>1174</v>
      </c>
      <c r="F136" s="218" t="s">
        <v>1586</v>
      </c>
      <c r="G136" s="219" t="s">
        <v>1554</v>
      </c>
      <c r="H136" s="220">
        <v>1</v>
      </c>
      <c r="I136" s="221"/>
      <c r="J136" s="222">
        <f>ROUND(I136*H136,2)</f>
        <v>0</v>
      </c>
      <c r="K136" s="218" t="s">
        <v>19</v>
      </c>
      <c r="L136" s="223"/>
      <c r="M136" s="224" t="s">
        <v>19</v>
      </c>
      <c r="N136" s="225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195</v>
      </c>
      <c r="AT136" s="191" t="s">
        <v>192</v>
      </c>
      <c r="AU136" s="191" t="s">
        <v>82</v>
      </c>
      <c r="AY136" s="19" t="s">
        <v>170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178</v>
      </c>
      <c r="BM136" s="191" t="s">
        <v>328</v>
      </c>
    </row>
    <row r="137" spans="1:65" s="2" customFormat="1" ht="19.5">
      <c r="A137" s="36"/>
      <c r="B137" s="37"/>
      <c r="C137" s="38"/>
      <c r="D137" s="195" t="s">
        <v>363</v>
      </c>
      <c r="E137" s="38"/>
      <c r="F137" s="236" t="s">
        <v>1587</v>
      </c>
      <c r="G137" s="38"/>
      <c r="H137" s="38"/>
      <c r="I137" s="406"/>
      <c r="J137" s="38"/>
      <c r="K137" s="38"/>
      <c r="L137" s="41"/>
      <c r="M137" s="238"/>
      <c r="N137" s="23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363</v>
      </c>
      <c r="AU137" s="19" t="s">
        <v>82</v>
      </c>
    </row>
    <row r="138" spans="1:65" s="2" customFormat="1" ht="16.5" customHeight="1">
      <c r="A138" s="36"/>
      <c r="B138" s="37"/>
      <c r="C138" s="216" t="s">
        <v>8</v>
      </c>
      <c r="D138" s="216" t="s">
        <v>192</v>
      </c>
      <c r="E138" s="217" t="s">
        <v>1190</v>
      </c>
      <c r="F138" s="218" t="s">
        <v>1588</v>
      </c>
      <c r="G138" s="219" t="s">
        <v>1554</v>
      </c>
      <c r="H138" s="220">
        <v>1</v>
      </c>
      <c r="I138" s="221"/>
      <c r="J138" s="222">
        <f>ROUND(I138*H138,2)</f>
        <v>0</v>
      </c>
      <c r="K138" s="218" t="s">
        <v>19</v>
      </c>
      <c r="L138" s="223"/>
      <c r="M138" s="224" t="s">
        <v>19</v>
      </c>
      <c r="N138" s="225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195</v>
      </c>
      <c r="AT138" s="191" t="s">
        <v>192</v>
      </c>
      <c r="AU138" s="191" t="s">
        <v>82</v>
      </c>
      <c r="AY138" s="19" t="s">
        <v>170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178</v>
      </c>
      <c r="BM138" s="191" t="s">
        <v>338</v>
      </c>
    </row>
    <row r="139" spans="1:65" s="2" customFormat="1" ht="19.5">
      <c r="A139" s="36"/>
      <c r="B139" s="37"/>
      <c r="C139" s="38"/>
      <c r="D139" s="195" t="s">
        <v>363</v>
      </c>
      <c r="E139" s="38"/>
      <c r="F139" s="236" t="s">
        <v>1589</v>
      </c>
      <c r="G139" s="38"/>
      <c r="H139" s="38"/>
      <c r="I139" s="406"/>
      <c r="J139" s="38"/>
      <c r="K139" s="38"/>
      <c r="L139" s="41"/>
      <c r="M139" s="238"/>
      <c r="N139" s="23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363</v>
      </c>
      <c r="AU139" s="19" t="s">
        <v>82</v>
      </c>
    </row>
    <row r="140" spans="1:65" s="2" customFormat="1" ht="16.5" customHeight="1">
      <c r="A140" s="36"/>
      <c r="B140" s="37"/>
      <c r="C140" s="216" t="s">
        <v>261</v>
      </c>
      <c r="D140" s="216" t="s">
        <v>192</v>
      </c>
      <c r="E140" s="217" t="s">
        <v>1198</v>
      </c>
      <c r="F140" s="218" t="s">
        <v>1590</v>
      </c>
      <c r="G140" s="219" t="s">
        <v>1554</v>
      </c>
      <c r="H140" s="220">
        <v>1</v>
      </c>
      <c r="I140" s="408">
        <v>0</v>
      </c>
      <c r="J140" s="222">
        <f>ROUND(I140*H140,2)</f>
        <v>0</v>
      </c>
      <c r="K140" s="218" t="s">
        <v>19</v>
      </c>
      <c r="L140" s="223"/>
      <c r="M140" s="224" t="s">
        <v>19</v>
      </c>
      <c r="N140" s="225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195</v>
      </c>
      <c r="AT140" s="191" t="s">
        <v>192</v>
      </c>
      <c r="AU140" s="191" t="s">
        <v>82</v>
      </c>
      <c r="AY140" s="19" t="s">
        <v>170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178</v>
      </c>
      <c r="BM140" s="191" t="s">
        <v>346</v>
      </c>
    </row>
    <row r="141" spans="1:65" s="2" customFormat="1" ht="19.5">
      <c r="A141" s="36"/>
      <c r="B141" s="37"/>
      <c r="C141" s="38"/>
      <c r="D141" s="195" t="s">
        <v>363</v>
      </c>
      <c r="E141" s="38"/>
      <c r="F141" s="236" t="s">
        <v>1591</v>
      </c>
      <c r="G141" s="38"/>
      <c r="H141" s="38"/>
      <c r="I141" s="406"/>
      <c r="J141" s="38"/>
      <c r="K141" s="38"/>
      <c r="L141" s="41"/>
      <c r="M141" s="238"/>
      <c r="N141" s="239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363</v>
      </c>
      <c r="AU141" s="19" t="s">
        <v>82</v>
      </c>
    </row>
    <row r="142" spans="1:65" s="2" customFormat="1" ht="16.5" customHeight="1">
      <c r="A142" s="36"/>
      <c r="B142" s="37"/>
      <c r="C142" s="216" t="s">
        <v>266</v>
      </c>
      <c r="D142" s="216" t="s">
        <v>192</v>
      </c>
      <c r="E142" s="217" t="s">
        <v>1225</v>
      </c>
      <c r="F142" s="218" t="s">
        <v>1592</v>
      </c>
      <c r="G142" s="219" t="s">
        <v>1554</v>
      </c>
      <c r="H142" s="220">
        <v>1</v>
      </c>
      <c r="I142" s="221"/>
      <c r="J142" s="222">
        <f>ROUND(I142*H142,2)</f>
        <v>0</v>
      </c>
      <c r="K142" s="218" t="s">
        <v>19</v>
      </c>
      <c r="L142" s="223"/>
      <c r="M142" s="224" t="s">
        <v>19</v>
      </c>
      <c r="N142" s="225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195</v>
      </c>
      <c r="AT142" s="191" t="s">
        <v>192</v>
      </c>
      <c r="AU142" s="191" t="s">
        <v>82</v>
      </c>
      <c r="AY142" s="19" t="s">
        <v>170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178</v>
      </c>
      <c r="BM142" s="191" t="s">
        <v>354</v>
      </c>
    </row>
    <row r="143" spans="1:65" s="2" customFormat="1" ht="48.75">
      <c r="A143" s="36"/>
      <c r="B143" s="37"/>
      <c r="C143" s="38"/>
      <c r="D143" s="195" t="s">
        <v>363</v>
      </c>
      <c r="E143" s="38"/>
      <c r="F143" s="236" t="s">
        <v>1593</v>
      </c>
      <c r="G143" s="38"/>
      <c r="H143" s="38"/>
      <c r="I143" s="406"/>
      <c r="J143" s="38"/>
      <c r="K143" s="38"/>
      <c r="L143" s="41"/>
      <c r="M143" s="238"/>
      <c r="N143" s="23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363</v>
      </c>
      <c r="AU143" s="19" t="s">
        <v>82</v>
      </c>
    </row>
    <row r="144" spans="1:65" s="2" customFormat="1" ht="24">
      <c r="A144" s="36"/>
      <c r="B144" s="37"/>
      <c r="C144" s="216" t="s">
        <v>272</v>
      </c>
      <c r="D144" s="216" t="s">
        <v>192</v>
      </c>
      <c r="E144" s="217" t="s">
        <v>1238</v>
      </c>
      <c r="F144" s="218" t="s">
        <v>1594</v>
      </c>
      <c r="G144" s="219" t="s">
        <v>1554</v>
      </c>
      <c r="H144" s="220">
        <v>1</v>
      </c>
      <c r="I144" s="221"/>
      <c r="J144" s="222">
        <f>ROUND(I144*H144,2)</f>
        <v>0</v>
      </c>
      <c r="K144" s="218" t="s">
        <v>19</v>
      </c>
      <c r="L144" s="223"/>
      <c r="M144" s="224" t="s">
        <v>19</v>
      </c>
      <c r="N144" s="225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195</v>
      </c>
      <c r="AT144" s="191" t="s">
        <v>192</v>
      </c>
      <c r="AU144" s="191" t="s">
        <v>82</v>
      </c>
      <c r="AY144" s="19" t="s">
        <v>170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178</v>
      </c>
      <c r="BM144" s="191" t="s">
        <v>366</v>
      </c>
    </row>
    <row r="145" spans="1:65" s="2" customFormat="1" ht="19.5">
      <c r="A145" s="36"/>
      <c r="B145" s="37"/>
      <c r="C145" s="38"/>
      <c r="D145" s="195" t="s">
        <v>363</v>
      </c>
      <c r="E145" s="38"/>
      <c r="F145" s="236" t="s">
        <v>1595</v>
      </c>
      <c r="G145" s="38"/>
      <c r="H145" s="38"/>
      <c r="I145" s="406"/>
      <c r="J145" s="38"/>
      <c r="K145" s="38"/>
      <c r="L145" s="41"/>
      <c r="M145" s="238"/>
      <c r="N145" s="239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363</v>
      </c>
      <c r="AU145" s="19" t="s">
        <v>82</v>
      </c>
    </row>
    <row r="146" spans="1:65" s="2" customFormat="1" ht="21.75" customHeight="1">
      <c r="A146" s="36"/>
      <c r="B146" s="37"/>
      <c r="C146" s="216" t="s">
        <v>277</v>
      </c>
      <c r="D146" s="216" t="s">
        <v>192</v>
      </c>
      <c r="E146" s="217" t="s">
        <v>1245</v>
      </c>
      <c r="F146" s="218" t="s">
        <v>1596</v>
      </c>
      <c r="G146" s="219" t="s">
        <v>1554</v>
      </c>
      <c r="H146" s="220">
        <v>1</v>
      </c>
      <c r="I146" s="221"/>
      <c r="J146" s="222">
        <f>ROUND(I146*H146,2)</f>
        <v>0</v>
      </c>
      <c r="K146" s="218" t="s">
        <v>19</v>
      </c>
      <c r="L146" s="223"/>
      <c r="M146" s="224" t="s">
        <v>19</v>
      </c>
      <c r="N146" s="225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195</v>
      </c>
      <c r="AT146" s="191" t="s">
        <v>192</v>
      </c>
      <c r="AU146" s="191" t="s">
        <v>82</v>
      </c>
      <c r="AY146" s="19" t="s">
        <v>170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178</v>
      </c>
      <c r="BM146" s="191" t="s">
        <v>378</v>
      </c>
    </row>
    <row r="147" spans="1:65" s="2" customFormat="1" ht="19.5">
      <c r="A147" s="36"/>
      <c r="B147" s="37"/>
      <c r="C147" s="38"/>
      <c r="D147" s="195" t="s">
        <v>363</v>
      </c>
      <c r="E147" s="38"/>
      <c r="F147" s="236" t="s">
        <v>1597</v>
      </c>
      <c r="G147" s="38"/>
      <c r="H147" s="38"/>
      <c r="I147" s="406"/>
      <c r="J147" s="38"/>
      <c r="K147" s="38"/>
      <c r="L147" s="41"/>
      <c r="M147" s="238"/>
      <c r="N147" s="239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363</v>
      </c>
      <c r="AU147" s="19" t="s">
        <v>82</v>
      </c>
    </row>
    <row r="148" spans="1:65" s="12" customFormat="1" ht="22.9" customHeight="1">
      <c r="B148" s="164"/>
      <c r="C148" s="165"/>
      <c r="D148" s="166" t="s">
        <v>72</v>
      </c>
      <c r="E148" s="178" t="s">
        <v>1598</v>
      </c>
      <c r="F148" s="178" t="s">
        <v>1599</v>
      </c>
      <c r="G148" s="165"/>
      <c r="H148" s="165"/>
      <c r="I148" s="407"/>
      <c r="J148" s="179">
        <f>BK148</f>
        <v>0</v>
      </c>
      <c r="K148" s="165"/>
      <c r="L148" s="170"/>
      <c r="M148" s="171"/>
      <c r="N148" s="172"/>
      <c r="O148" s="172"/>
      <c r="P148" s="173">
        <f>SUM(P149:P164)</f>
        <v>0</v>
      </c>
      <c r="Q148" s="172"/>
      <c r="R148" s="173">
        <f>SUM(R149:R164)</f>
        <v>0</v>
      </c>
      <c r="S148" s="172"/>
      <c r="T148" s="174">
        <f>SUM(T149:T164)</f>
        <v>0</v>
      </c>
      <c r="AR148" s="175" t="s">
        <v>80</v>
      </c>
      <c r="AT148" s="176" t="s">
        <v>72</v>
      </c>
      <c r="AU148" s="176" t="s">
        <v>80</v>
      </c>
      <c r="AY148" s="175" t="s">
        <v>170</v>
      </c>
      <c r="BK148" s="177">
        <f>SUM(BK149:BK164)</f>
        <v>0</v>
      </c>
    </row>
    <row r="149" spans="1:65" s="2" customFormat="1" ht="16.5" customHeight="1">
      <c r="A149" s="36"/>
      <c r="B149" s="37"/>
      <c r="C149" s="216" t="s">
        <v>281</v>
      </c>
      <c r="D149" s="216" t="s">
        <v>192</v>
      </c>
      <c r="E149" s="217" t="s">
        <v>1600</v>
      </c>
      <c r="F149" s="218" t="s">
        <v>1601</v>
      </c>
      <c r="G149" s="219" t="s">
        <v>1554</v>
      </c>
      <c r="H149" s="220">
        <v>1</v>
      </c>
      <c r="I149" s="408">
        <v>0</v>
      </c>
      <c r="J149" s="222">
        <f>ROUND(I149*H149,2)</f>
        <v>0</v>
      </c>
      <c r="K149" s="218" t="s">
        <v>19</v>
      </c>
      <c r="L149" s="223"/>
      <c r="M149" s="224" t="s">
        <v>19</v>
      </c>
      <c r="N149" s="225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195</v>
      </c>
      <c r="AT149" s="191" t="s">
        <v>192</v>
      </c>
      <c r="AU149" s="191" t="s">
        <v>82</v>
      </c>
      <c r="AY149" s="19" t="s">
        <v>170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178</v>
      </c>
      <c r="BM149" s="191" t="s">
        <v>390</v>
      </c>
    </row>
    <row r="150" spans="1:65" s="2" customFormat="1" ht="19.5">
      <c r="A150" s="36"/>
      <c r="B150" s="37"/>
      <c r="C150" s="38"/>
      <c r="D150" s="195" t="s">
        <v>363</v>
      </c>
      <c r="E150" s="38"/>
      <c r="F150" s="236" t="s">
        <v>1582</v>
      </c>
      <c r="G150" s="38"/>
      <c r="H150" s="38"/>
      <c r="I150" s="406"/>
      <c r="J150" s="38"/>
      <c r="K150" s="38"/>
      <c r="L150" s="41"/>
      <c r="M150" s="238"/>
      <c r="N150" s="23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363</v>
      </c>
      <c r="AU150" s="19" t="s">
        <v>82</v>
      </c>
    </row>
    <row r="151" spans="1:65" s="2" customFormat="1" ht="16.5" customHeight="1">
      <c r="A151" s="36"/>
      <c r="B151" s="37"/>
      <c r="C151" s="216" t="s">
        <v>7</v>
      </c>
      <c r="D151" s="216" t="s">
        <v>192</v>
      </c>
      <c r="E151" s="217" t="s">
        <v>1602</v>
      </c>
      <c r="F151" s="218" t="s">
        <v>1603</v>
      </c>
      <c r="G151" s="219" t="s">
        <v>1554</v>
      </c>
      <c r="H151" s="220">
        <v>1</v>
      </c>
      <c r="I151" s="408">
        <v>0</v>
      </c>
      <c r="J151" s="222">
        <f>ROUND(I151*H151,2)</f>
        <v>0</v>
      </c>
      <c r="K151" s="218" t="s">
        <v>19</v>
      </c>
      <c r="L151" s="223"/>
      <c r="M151" s="224" t="s">
        <v>19</v>
      </c>
      <c r="N151" s="225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195</v>
      </c>
      <c r="AT151" s="191" t="s">
        <v>192</v>
      </c>
      <c r="AU151" s="191" t="s">
        <v>82</v>
      </c>
      <c r="AY151" s="19" t="s">
        <v>170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178</v>
      </c>
      <c r="BM151" s="191" t="s">
        <v>400</v>
      </c>
    </row>
    <row r="152" spans="1:65" s="2" customFormat="1" ht="19.5">
      <c r="A152" s="36"/>
      <c r="B152" s="37"/>
      <c r="C152" s="38"/>
      <c r="D152" s="195" t="s">
        <v>363</v>
      </c>
      <c r="E152" s="38"/>
      <c r="F152" s="236" t="s">
        <v>1604</v>
      </c>
      <c r="G152" s="38"/>
      <c r="H152" s="38"/>
      <c r="I152" s="406"/>
      <c r="J152" s="38"/>
      <c r="K152" s="38"/>
      <c r="L152" s="41"/>
      <c r="M152" s="238"/>
      <c r="N152" s="23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363</v>
      </c>
      <c r="AU152" s="19" t="s">
        <v>82</v>
      </c>
    </row>
    <row r="153" spans="1:65" s="2" customFormat="1" ht="16.5" customHeight="1">
      <c r="A153" s="36"/>
      <c r="B153" s="37"/>
      <c r="C153" s="216" t="s">
        <v>292</v>
      </c>
      <c r="D153" s="216" t="s">
        <v>192</v>
      </c>
      <c r="E153" s="217" t="s">
        <v>1605</v>
      </c>
      <c r="F153" s="218" t="s">
        <v>1606</v>
      </c>
      <c r="G153" s="219" t="s">
        <v>1554</v>
      </c>
      <c r="H153" s="220">
        <v>1</v>
      </c>
      <c r="I153" s="408">
        <v>0</v>
      </c>
      <c r="J153" s="222">
        <f>ROUND(I153*H153,2)</f>
        <v>0</v>
      </c>
      <c r="K153" s="218" t="s">
        <v>19</v>
      </c>
      <c r="L153" s="223"/>
      <c r="M153" s="224" t="s">
        <v>19</v>
      </c>
      <c r="N153" s="225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195</v>
      </c>
      <c r="AT153" s="191" t="s">
        <v>192</v>
      </c>
      <c r="AU153" s="191" t="s">
        <v>82</v>
      </c>
      <c r="AY153" s="19" t="s">
        <v>170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178</v>
      </c>
      <c r="BM153" s="191" t="s">
        <v>413</v>
      </c>
    </row>
    <row r="154" spans="1:65" s="2" customFormat="1" ht="19.5">
      <c r="A154" s="36"/>
      <c r="B154" s="37"/>
      <c r="C154" s="38"/>
      <c r="D154" s="195" t="s">
        <v>363</v>
      </c>
      <c r="E154" s="38"/>
      <c r="F154" s="236" t="s">
        <v>1582</v>
      </c>
      <c r="G154" s="38"/>
      <c r="H154" s="38"/>
      <c r="I154" s="406"/>
      <c r="J154" s="38"/>
      <c r="K154" s="38"/>
      <c r="L154" s="41"/>
      <c r="M154" s="238"/>
      <c r="N154" s="23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363</v>
      </c>
      <c r="AU154" s="19" t="s">
        <v>82</v>
      </c>
    </row>
    <row r="155" spans="1:65" s="2" customFormat="1" ht="16.5" customHeight="1">
      <c r="A155" s="36"/>
      <c r="B155" s="37"/>
      <c r="C155" s="216" t="s">
        <v>303</v>
      </c>
      <c r="D155" s="216" t="s">
        <v>192</v>
      </c>
      <c r="E155" s="217" t="s">
        <v>1607</v>
      </c>
      <c r="F155" s="218" t="s">
        <v>1608</v>
      </c>
      <c r="G155" s="219" t="s">
        <v>1554</v>
      </c>
      <c r="H155" s="220">
        <v>1</v>
      </c>
      <c r="I155" s="408">
        <v>0</v>
      </c>
      <c r="J155" s="222">
        <f>ROUND(I155*H155,2)</f>
        <v>0</v>
      </c>
      <c r="K155" s="218" t="s">
        <v>19</v>
      </c>
      <c r="L155" s="223"/>
      <c r="M155" s="224" t="s">
        <v>19</v>
      </c>
      <c r="N155" s="225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195</v>
      </c>
      <c r="AT155" s="191" t="s">
        <v>192</v>
      </c>
      <c r="AU155" s="191" t="s">
        <v>82</v>
      </c>
      <c r="AY155" s="19" t="s">
        <v>170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178</v>
      </c>
      <c r="BM155" s="191" t="s">
        <v>423</v>
      </c>
    </row>
    <row r="156" spans="1:65" s="2" customFormat="1" ht="19.5">
      <c r="A156" s="36"/>
      <c r="B156" s="37"/>
      <c r="C156" s="38"/>
      <c r="D156" s="195" t="s">
        <v>363</v>
      </c>
      <c r="E156" s="38"/>
      <c r="F156" s="236" t="s">
        <v>1609</v>
      </c>
      <c r="G156" s="38"/>
      <c r="H156" s="38"/>
      <c r="I156" s="406"/>
      <c r="J156" s="38"/>
      <c r="K156" s="38"/>
      <c r="L156" s="41"/>
      <c r="M156" s="238"/>
      <c r="N156" s="239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363</v>
      </c>
      <c r="AU156" s="19" t="s">
        <v>82</v>
      </c>
    </row>
    <row r="157" spans="1:65" s="2" customFormat="1" ht="21.75" customHeight="1">
      <c r="A157" s="36"/>
      <c r="B157" s="37"/>
      <c r="C157" s="216" t="s">
        <v>307</v>
      </c>
      <c r="D157" s="216" t="s">
        <v>192</v>
      </c>
      <c r="E157" s="217" t="s">
        <v>1610</v>
      </c>
      <c r="F157" s="218" t="s">
        <v>1611</v>
      </c>
      <c r="G157" s="219" t="s">
        <v>1554</v>
      </c>
      <c r="H157" s="220">
        <v>1</v>
      </c>
      <c r="I157" s="221"/>
      <c r="J157" s="222">
        <f>ROUND(I157*H157,2)</f>
        <v>0</v>
      </c>
      <c r="K157" s="218" t="s">
        <v>19</v>
      </c>
      <c r="L157" s="223"/>
      <c r="M157" s="224" t="s">
        <v>19</v>
      </c>
      <c r="N157" s="225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195</v>
      </c>
      <c r="AT157" s="191" t="s">
        <v>192</v>
      </c>
      <c r="AU157" s="191" t="s">
        <v>82</v>
      </c>
      <c r="AY157" s="19" t="s">
        <v>170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178</v>
      </c>
      <c r="BM157" s="191" t="s">
        <v>433</v>
      </c>
    </row>
    <row r="158" spans="1:65" s="2" customFormat="1" ht="48.75">
      <c r="A158" s="36"/>
      <c r="B158" s="37"/>
      <c r="C158" s="38"/>
      <c r="D158" s="195" t="s">
        <v>363</v>
      </c>
      <c r="E158" s="38"/>
      <c r="F158" s="236" t="s">
        <v>1612</v>
      </c>
      <c r="G158" s="38"/>
      <c r="H158" s="38"/>
      <c r="I158" s="406"/>
      <c r="J158" s="38"/>
      <c r="K158" s="38"/>
      <c r="L158" s="41"/>
      <c r="M158" s="238"/>
      <c r="N158" s="23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363</v>
      </c>
      <c r="AU158" s="19" t="s">
        <v>82</v>
      </c>
    </row>
    <row r="159" spans="1:65" s="2" customFormat="1" ht="16.5" customHeight="1">
      <c r="A159" s="36"/>
      <c r="B159" s="37"/>
      <c r="C159" s="216" t="s">
        <v>313</v>
      </c>
      <c r="D159" s="216" t="s">
        <v>192</v>
      </c>
      <c r="E159" s="217" t="s">
        <v>1613</v>
      </c>
      <c r="F159" s="218" t="s">
        <v>1614</v>
      </c>
      <c r="G159" s="219" t="s">
        <v>1554</v>
      </c>
      <c r="H159" s="220">
        <v>1</v>
      </c>
      <c r="I159" s="221"/>
      <c r="J159" s="222">
        <f>ROUND(I159*H159,2)</f>
        <v>0</v>
      </c>
      <c r="K159" s="218" t="s">
        <v>19</v>
      </c>
      <c r="L159" s="223"/>
      <c r="M159" s="224" t="s">
        <v>19</v>
      </c>
      <c r="N159" s="225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195</v>
      </c>
      <c r="AT159" s="191" t="s">
        <v>192</v>
      </c>
      <c r="AU159" s="191" t="s">
        <v>82</v>
      </c>
      <c r="AY159" s="19" t="s">
        <v>170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178</v>
      </c>
      <c r="BM159" s="191" t="s">
        <v>443</v>
      </c>
    </row>
    <row r="160" spans="1:65" s="2" customFormat="1" ht="39">
      <c r="A160" s="36"/>
      <c r="B160" s="37"/>
      <c r="C160" s="38"/>
      <c r="D160" s="195" t="s">
        <v>363</v>
      </c>
      <c r="E160" s="38"/>
      <c r="F160" s="236" t="s">
        <v>1615</v>
      </c>
      <c r="G160" s="38"/>
      <c r="H160" s="38"/>
      <c r="I160" s="406"/>
      <c r="J160" s="38"/>
      <c r="K160" s="38"/>
      <c r="L160" s="41"/>
      <c r="M160" s="238"/>
      <c r="N160" s="239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363</v>
      </c>
      <c r="AU160" s="19" t="s">
        <v>82</v>
      </c>
    </row>
    <row r="161" spans="1:65" s="2" customFormat="1" ht="16.5" customHeight="1">
      <c r="A161" s="36"/>
      <c r="B161" s="37"/>
      <c r="C161" s="216" t="s">
        <v>318</v>
      </c>
      <c r="D161" s="216" t="s">
        <v>192</v>
      </c>
      <c r="E161" s="217" t="s">
        <v>1616</v>
      </c>
      <c r="F161" s="218" t="s">
        <v>1603</v>
      </c>
      <c r="G161" s="219" t="s">
        <v>1554</v>
      </c>
      <c r="H161" s="220">
        <v>1</v>
      </c>
      <c r="I161" s="408">
        <v>0</v>
      </c>
      <c r="J161" s="222">
        <f>ROUND(I161*H161,2)</f>
        <v>0</v>
      </c>
      <c r="K161" s="218" t="s">
        <v>19</v>
      </c>
      <c r="L161" s="223"/>
      <c r="M161" s="224" t="s">
        <v>19</v>
      </c>
      <c r="N161" s="225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195</v>
      </c>
      <c r="AT161" s="191" t="s">
        <v>192</v>
      </c>
      <c r="AU161" s="191" t="s">
        <v>82</v>
      </c>
      <c r="AY161" s="19" t="s">
        <v>170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178</v>
      </c>
      <c r="BM161" s="191" t="s">
        <v>452</v>
      </c>
    </row>
    <row r="162" spans="1:65" s="2" customFormat="1" ht="19.5">
      <c r="A162" s="36"/>
      <c r="B162" s="37"/>
      <c r="C162" s="38"/>
      <c r="D162" s="195" t="s">
        <v>363</v>
      </c>
      <c r="E162" s="38"/>
      <c r="F162" s="236" t="s">
        <v>1617</v>
      </c>
      <c r="G162" s="38"/>
      <c r="H162" s="38"/>
      <c r="I162" s="406"/>
      <c r="J162" s="38"/>
      <c r="K162" s="38"/>
      <c r="L162" s="41"/>
      <c r="M162" s="238"/>
      <c r="N162" s="23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363</v>
      </c>
      <c r="AU162" s="19" t="s">
        <v>82</v>
      </c>
    </row>
    <row r="163" spans="1:65" s="2" customFormat="1" ht="16.5" customHeight="1">
      <c r="A163" s="36"/>
      <c r="B163" s="37"/>
      <c r="C163" s="216" t="s">
        <v>323</v>
      </c>
      <c r="D163" s="216" t="s">
        <v>192</v>
      </c>
      <c r="E163" s="217" t="s">
        <v>1618</v>
      </c>
      <c r="F163" s="218" t="s">
        <v>1606</v>
      </c>
      <c r="G163" s="219" t="s">
        <v>1554</v>
      </c>
      <c r="H163" s="220">
        <v>1</v>
      </c>
      <c r="I163" s="408">
        <v>0</v>
      </c>
      <c r="J163" s="222">
        <f>ROUND(I163*H163,2)</f>
        <v>0</v>
      </c>
      <c r="K163" s="218" t="s">
        <v>19</v>
      </c>
      <c r="L163" s="223"/>
      <c r="M163" s="224" t="s">
        <v>19</v>
      </c>
      <c r="N163" s="225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195</v>
      </c>
      <c r="AT163" s="191" t="s">
        <v>192</v>
      </c>
      <c r="AU163" s="191" t="s">
        <v>82</v>
      </c>
      <c r="AY163" s="19" t="s">
        <v>170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178</v>
      </c>
      <c r="BM163" s="191" t="s">
        <v>461</v>
      </c>
    </row>
    <row r="164" spans="1:65" s="2" customFormat="1" ht="19.5">
      <c r="A164" s="36"/>
      <c r="B164" s="37"/>
      <c r="C164" s="38"/>
      <c r="D164" s="195" t="s">
        <v>363</v>
      </c>
      <c r="E164" s="38"/>
      <c r="F164" s="236" t="s">
        <v>1582</v>
      </c>
      <c r="G164" s="38"/>
      <c r="H164" s="38"/>
      <c r="I164" s="406"/>
      <c r="J164" s="38"/>
      <c r="K164" s="38"/>
      <c r="L164" s="41"/>
      <c r="M164" s="238"/>
      <c r="N164" s="23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363</v>
      </c>
      <c r="AU164" s="19" t="s">
        <v>82</v>
      </c>
    </row>
    <row r="165" spans="1:65" s="12" customFormat="1" ht="22.9" customHeight="1">
      <c r="B165" s="164"/>
      <c r="C165" s="165"/>
      <c r="D165" s="166" t="s">
        <v>72</v>
      </c>
      <c r="E165" s="178" t="s">
        <v>1619</v>
      </c>
      <c r="F165" s="178" t="s">
        <v>1620</v>
      </c>
      <c r="G165" s="165"/>
      <c r="H165" s="165"/>
      <c r="I165" s="407"/>
      <c r="J165" s="179">
        <f>BK165</f>
        <v>0</v>
      </c>
      <c r="K165" s="165"/>
      <c r="L165" s="170"/>
      <c r="M165" s="171"/>
      <c r="N165" s="172"/>
      <c r="O165" s="172"/>
      <c r="P165" s="173">
        <f>SUM(P166:P177)</f>
        <v>0</v>
      </c>
      <c r="Q165" s="172"/>
      <c r="R165" s="173">
        <f>SUM(R166:R177)</f>
        <v>0</v>
      </c>
      <c r="S165" s="172"/>
      <c r="T165" s="174">
        <f>SUM(T166:T177)</f>
        <v>0</v>
      </c>
      <c r="AR165" s="175" t="s">
        <v>80</v>
      </c>
      <c r="AT165" s="176" t="s">
        <v>72</v>
      </c>
      <c r="AU165" s="176" t="s">
        <v>80</v>
      </c>
      <c r="AY165" s="175" t="s">
        <v>170</v>
      </c>
      <c r="BK165" s="177">
        <f>SUM(BK166:BK177)</f>
        <v>0</v>
      </c>
    </row>
    <row r="166" spans="1:65" s="2" customFormat="1" ht="16.5" customHeight="1">
      <c r="A166" s="36"/>
      <c r="B166" s="37"/>
      <c r="C166" s="216" t="s">
        <v>328</v>
      </c>
      <c r="D166" s="216" t="s">
        <v>192</v>
      </c>
      <c r="E166" s="217" t="s">
        <v>1621</v>
      </c>
      <c r="F166" s="218" t="s">
        <v>1601</v>
      </c>
      <c r="G166" s="219" t="s">
        <v>1554</v>
      </c>
      <c r="H166" s="220">
        <v>1</v>
      </c>
      <c r="I166" s="408">
        <v>0</v>
      </c>
      <c r="J166" s="222">
        <f>ROUND(I166*H166,2)</f>
        <v>0</v>
      </c>
      <c r="K166" s="218" t="s">
        <v>19</v>
      </c>
      <c r="L166" s="223"/>
      <c r="M166" s="224" t="s">
        <v>19</v>
      </c>
      <c r="N166" s="225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195</v>
      </c>
      <c r="AT166" s="191" t="s">
        <v>192</v>
      </c>
      <c r="AU166" s="191" t="s">
        <v>82</v>
      </c>
      <c r="AY166" s="19" t="s">
        <v>170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178</v>
      </c>
      <c r="BM166" s="191" t="s">
        <v>473</v>
      </c>
    </row>
    <row r="167" spans="1:65" s="2" customFormat="1" ht="19.5">
      <c r="A167" s="36"/>
      <c r="B167" s="37"/>
      <c r="C167" s="38"/>
      <c r="D167" s="195" t="s">
        <v>363</v>
      </c>
      <c r="E167" s="38"/>
      <c r="F167" s="236" t="s">
        <v>1582</v>
      </c>
      <c r="G167" s="38"/>
      <c r="H167" s="38"/>
      <c r="I167" s="406"/>
      <c r="J167" s="38"/>
      <c r="K167" s="38"/>
      <c r="L167" s="41"/>
      <c r="M167" s="238"/>
      <c r="N167" s="239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363</v>
      </c>
      <c r="AU167" s="19" t="s">
        <v>82</v>
      </c>
    </row>
    <row r="168" spans="1:65" s="2" customFormat="1" ht="16.5" customHeight="1">
      <c r="A168" s="36"/>
      <c r="B168" s="37"/>
      <c r="C168" s="216" t="s">
        <v>333</v>
      </c>
      <c r="D168" s="216" t="s">
        <v>192</v>
      </c>
      <c r="E168" s="217" t="s">
        <v>1622</v>
      </c>
      <c r="F168" s="218" t="s">
        <v>1623</v>
      </c>
      <c r="G168" s="219" t="s">
        <v>1554</v>
      </c>
      <c r="H168" s="220">
        <v>1</v>
      </c>
      <c r="I168" s="221"/>
      <c r="J168" s="222">
        <f>ROUND(I168*H168,2)</f>
        <v>0</v>
      </c>
      <c r="K168" s="218" t="s">
        <v>19</v>
      </c>
      <c r="L168" s="223"/>
      <c r="M168" s="224" t="s">
        <v>19</v>
      </c>
      <c r="N168" s="225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195</v>
      </c>
      <c r="AT168" s="191" t="s">
        <v>192</v>
      </c>
      <c r="AU168" s="191" t="s">
        <v>82</v>
      </c>
      <c r="AY168" s="19" t="s">
        <v>170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178</v>
      </c>
      <c r="BM168" s="191" t="s">
        <v>481</v>
      </c>
    </row>
    <row r="169" spans="1:65" s="2" customFormat="1" ht="48.75">
      <c r="A169" s="36"/>
      <c r="B169" s="37"/>
      <c r="C169" s="38"/>
      <c r="D169" s="195" t="s">
        <v>363</v>
      </c>
      <c r="E169" s="38"/>
      <c r="F169" s="236" t="s">
        <v>1624</v>
      </c>
      <c r="G169" s="38"/>
      <c r="H169" s="38"/>
      <c r="I169" s="406"/>
      <c r="J169" s="38"/>
      <c r="K169" s="38"/>
      <c r="L169" s="41"/>
      <c r="M169" s="238"/>
      <c r="N169" s="23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363</v>
      </c>
      <c r="AU169" s="19" t="s">
        <v>82</v>
      </c>
    </row>
    <row r="170" spans="1:65" s="2" customFormat="1" ht="16.5" customHeight="1">
      <c r="A170" s="36"/>
      <c r="B170" s="37"/>
      <c r="C170" s="216" t="s">
        <v>338</v>
      </c>
      <c r="D170" s="216" t="s">
        <v>192</v>
      </c>
      <c r="E170" s="217" t="s">
        <v>1625</v>
      </c>
      <c r="F170" s="218" t="s">
        <v>1626</v>
      </c>
      <c r="G170" s="219" t="s">
        <v>1554</v>
      </c>
      <c r="H170" s="220">
        <v>1</v>
      </c>
      <c r="I170" s="221"/>
      <c r="J170" s="222">
        <f>ROUND(I170*H170,2)</f>
        <v>0</v>
      </c>
      <c r="K170" s="218" t="s">
        <v>19</v>
      </c>
      <c r="L170" s="223"/>
      <c r="M170" s="224" t="s">
        <v>19</v>
      </c>
      <c r="N170" s="225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195</v>
      </c>
      <c r="AT170" s="191" t="s">
        <v>192</v>
      </c>
      <c r="AU170" s="191" t="s">
        <v>82</v>
      </c>
      <c r="AY170" s="19" t="s">
        <v>170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178</v>
      </c>
      <c r="BM170" s="191" t="s">
        <v>492</v>
      </c>
    </row>
    <row r="171" spans="1:65" s="2" customFormat="1" ht="19.5">
      <c r="A171" s="36"/>
      <c r="B171" s="37"/>
      <c r="C171" s="38"/>
      <c r="D171" s="195" t="s">
        <v>363</v>
      </c>
      <c r="E171" s="38"/>
      <c r="F171" s="236" t="s">
        <v>1627</v>
      </c>
      <c r="G171" s="38"/>
      <c r="H171" s="38"/>
      <c r="I171" s="406"/>
      <c r="J171" s="38"/>
      <c r="K171" s="38"/>
      <c r="L171" s="41"/>
      <c r="M171" s="238"/>
      <c r="N171" s="239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363</v>
      </c>
      <c r="AU171" s="19" t="s">
        <v>82</v>
      </c>
    </row>
    <row r="172" spans="1:65" s="2" customFormat="1" ht="16.5" customHeight="1">
      <c r="A172" s="36"/>
      <c r="B172" s="37"/>
      <c r="C172" s="216" t="s">
        <v>342</v>
      </c>
      <c r="D172" s="216" t="s">
        <v>192</v>
      </c>
      <c r="E172" s="217" t="s">
        <v>1628</v>
      </c>
      <c r="F172" s="218" t="s">
        <v>1629</v>
      </c>
      <c r="G172" s="219" t="s">
        <v>1554</v>
      </c>
      <c r="H172" s="220">
        <v>1</v>
      </c>
      <c r="I172" s="221"/>
      <c r="J172" s="222">
        <f>ROUND(I172*H172,2)</f>
        <v>0</v>
      </c>
      <c r="K172" s="218" t="s">
        <v>19</v>
      </c>
      <c r="L172" s="223"/>
      <c r="M172" s="224" t="s">
        <v>19</v>
      </c>
      <c r="N172" s="225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195</v>
      </c>
      <c r="AT172" s="191" t="s">
        <v>192</v>
      </c>
      <c r="AU172" s="191" t="s">
        <v>82</v>
      </c>
      <c r="AY172" s="19" t="s">
        <v>170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178</v>
      </c>
      <c r="BM172" s="191" t="s">
        <v>505</v>
      </c>
    </row>
    <row r="173" spans="1:65" s="2" customFormat="1" ht="58.5">
      <c r="A173" s="36"/>
      <c r="B173" s="37"/>
      <c r="C173" s="38"/>
      <c r="D173" s="195" t="s">
        <v>363</v>
      </c>
      <c r="E173" s="38"/>
      <c r="F173" s="236" t="s">
        <v>1630</v>
      </c>
      <c r="G173" s="38"/>
      <c r="H173" s="38"/>
      <c r="I173" s="406"/>
      <c r="J173" s="38"/>
      <c r="K173" s="38"/>
      <c r="L173" s="41"/>
      <c r="M173" s="238"/>
      <c r="N173" s="239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363</v>
      </c>
      <c r="AU173" s="19" t="s">
        <v>82</v>
      </c>
    </row>
    <row r="174" spans="1:65" s="2" customFormat="1" ht="16.5" customHeight="1">
      <c r="A174" s="36"/>
      <c r="B174" s="37"/>
      <c r="C174" s="216" t="s">
        <v>346</v>
      </c>
      <c r="D174" s="216" t="s">
        <v>192</v>
      </c>
      <c r="E174" s="217" t="s">
        <v>1631</v>
      </c>
      <c r="F174" s="218" t="s">
        <v>1632</v>
      </c>
      <c r="G174" s="219" t="s">
        <v>1554</v>
      </c>
      <c r="H174" s="220">
        <v>1</v>
      </c>
      <c r="I174" s="221"/>
      <c r="J174" s="222">
        <f>ROUND(I174*H174,2)</f>
        <v>0</v>
      </c>
      <c r="K174" s="218" t="s">
        <v>19</v>
      </c>
      <c r="L174" s="223"/>
      <c r="M174" s="224" t="s">
        <v>19</v>
      </c>
      <c r="N174" s="225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195</v>
      </c>
      <c r="AT174" s="191" t="s">
        <v>192</v>
      </c>
      <c r="AU174" s="191" t="s">
        <v>82</v>
      </c>
      <c r="AY174" s="19" t="s">
        <v>170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178</v>
      </c>
      <c r="BM174" s="191" t="s">
        <v>513</v>
      </c>
    </row>
    <row r="175" spans="1:65" s="2" customFormat="1" ht="58.5">
      <c r="A175" s="36"/>
      <c r="B175" s="37"/>
      <c r="C175" s="38"/>
      <c r="D175" s="195" t="s">
        <v>363</v>
      </c>
      <c r="E175" s="38"/>
      <c r="F175" s="236" t="s">
        <v>1633</v>
      </c>
      <c r="G175" s="38"/>
      <c r="H175" s="38"/>
      <c r="I175" s="406"/>
      <c r="J175" s="38"/>
      <c r="K175" s="38"/>
      <c r="L175" s="41"/>
      <c r="M175" s="238"/>
      <c r="N175" s="239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363</v>
      </c>
      <c r="AU175" s="19" t="s">
        <v>82</v>
      </c>
    </row>
    <row r="176" spans="1:65" s="2" customFormat="1" ht="16.5" customHeight="1">
      <c r="A176" s="36"/>
      <c r="B176" s="37"/>
      <c r="C176" s="216" t="s">
        <v>350</v>
      </c>
      <c r="D176" s="216" t="s">
        <v>192</v>
      </c>
      <c r="E176" s="217" t="s">
        <v>1634</v>
      </c>
      <c r="F176" s="218" t="s">
        <v>1635</v>
      </c>
      <c r="G176" s="219" t="s">
        <v>1554</v>
      </c>
      <c r="H176" s="220">
        <v>1</v>
      </c>
      <c r="I176" s="221"/>
      <c r="J176" s="222">
        <f>ROUND(I176*H176,2)</f>
        <v>0</v>
      </c>
      <c r="K176" s="218" t="s">
        <v>19</v>
      </c>
      <c r="L176" s="223"/>
      <c r="M176" s="224" t="s">
        <v>19</v>
      </c>
      <c r="N176" s="225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195</v>
      </c>
      <c r="AT176" s="191" t="s">
        <v>192</v>
      </c>
      <c r="AU176" s="191" t="s">
        <v>82</v>
      </c>
      <c r="AY176" s="19" t="s">
        <v>170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178</v>
      </c>
      <c r="BM176" s="191" t="s">
        <v>528</v>
      </c>
    </row>
    <row r="177" spans="1:65" s="2" customFormat="1" ht="29.25">
      <c r="A177" s="36"/>
      <c r="B177" s="37"/>
      <c r="C177" s="38"/>
      <c r="D177" s="195" t="s">
        <v>363</v>
      </c>
      <c r="E177" s="38"/>
      <c r="F177" s="236" t="s">
        <v>1636</v>
      </c>
      <c r="G177" s="38"/>
      <c r="H177" s="38"/>
      <c r="I177" s="406"/>
      <c r="J177" s="38"/>
      <c r="K177" s="38"/>
      <c r="L177" s="41"/>
      <c r="M177" s="238"/>
      <c r="N177" s="239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363</v>
      </c>
      <c r="AU177" s="19" t="s">
        <v>82</v>
      </c>
    </row>
    <row r="178" spans="1:65" s="12" customFormat="1" ht="22.9" customHeight="1">
      <c r="B178" s="164"/>
      <c r="C178" s="165"/>
      <c r="D178" s="166" t="s">
        <v>72</v>
      </c>
      <c r="E178" s="178" t="s">
        <v>1637</v>
      </c>
      <c r="F178" s="178" t="s">
        <v>1638</v>
      </c>
      <c r="G178" s="165"/>
      <c r="H178" s="165"/>
      <c r="I178" s="407"/>
      <c r="J178" s="179">
        <f>BK178</f>
        <v>0</v>
      </c>
      <c r="K178" s="165"/>
      <c r="L178" s="170"/>
      <c r="M178" s="171"/>
      <c r="N178" s="172"/>
      <c r="O178" s="172"/>
      <c r="P178" s="173">
        <f>SUM(P179:P182)</f>
        <v>0</v>
      </c>
      <c r="Q178" s="172"/>
      <c r="R178" s="173">
        <f>SUM(R179:R182)</f>
        <v>0</v>
      </c>
      <c r="S178" s="172"/>
      <c r="T178" s="174">
        <f>SUM(T179:T182)</f>
        <v>0</v>
      </c>
      <c r="AR178" s="175" t="s">
        <v>80</v>
      </c>
      <c r="AT178" s="176" t="s">
        <v>72</v>
      </c>
      <c r="AU178" s="176" t="s">
        <v>80</v>
      </c>
      <c r="AY178" s="175" t="s">
        <v>170</v>
      </c>
      <c r="BK178" s="177">
        <f>SUM(BK179:BK182)</f>
        <v>0</v>
      </c>
    </row>
    <row r="179" spans="1:65" s="2" customFormat="1" ht="16.5" customHeight="1">
      <c r="A179" s="36"/>
      <c r="B179" s="37"/>
      <c r="C179" s="216" t="s">
        <v>354</v>
      </c>
      <c r="D179" s="216" t="s">
        <v>192</v>
      </c>
      <c r="E179" s="217" t="s">
        <v>1639</v>
      </c>
      <c r="F179" s="218" t="s">
        <v>1640</v>
      </c>
      <c r="G179" s="219" t="s">
        <v>1554</v>
      </c>
      <c r="H179" s="220">
        <v>1</v>
      </c>
      <c r="I179" s="221"/>
      <c r="J179" s="222">
        <f>ROUND(I179*H179,2)</f>
        <v>0</v>
      </c>
      <c r="K179" s="218" t="s">
        <v>19</v>
      </c>
      <c r="L179" s="223"/>
      <c r="M179" s="224" t="s">
        <v>19</v>
      </c>
      <c r="N179" s="225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195</v>
      </c>
      <c r="AT179" s="191" t="s">
        <v>192</v>
      </c>
      <c r="AU179" s="191" t="s">
        <v>82</v>
      </c>
      <c r="AY179" s="19" t="s">
        <v>170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178</v>
      </c>
      <c r="BM179" s="191" t="s">
        <v>542</v>
      </c>
    </row>
    <row r="180" spans="1:65" s="2" customFormat="1" ht="19.5">
      <c r="A180" s="36"/>
      <c r="B180" s="37"/>
      <c r="C180" s="38"/>
      <c r="D180" s="195" t="s">
        <v>363</v>
      </c>
      <c r="E180" s="38"/>
      <c r="F180" s="236" t="s">
        <v>1641</v>
      </c>
      <c r="G180" s="38"/>
      <c r="H180" s="38"/>
      <c r="I180" s="406"/>
      <c r="J180" s="38"/>
      <c r="K180" s="38"/>
      <c r="L180" s="41"/>
      <c r="M180" s="238"/>
      <c r="N180" s="239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363</v>
      </c>
      <c r="AU180" s="19" t="s">
        <v>82</v>
      </c>
    </row>
    <row r="181" spans="1:65" s="2" customFormat="1" ht="21.75" customHeight="1">
      <c r="A181" s="36"/>
      <c r="B181" s="37"/>
      <c r="C181" s="216" t="s">
        <v>359</v>
      </c>
      <c r="D181" s="216" t="s">
        <v>192</v>
      </c>
      <c r="E181" s="217" t="s">
        <v>1642</v>
      </c>
      <c r="F181" s="218" t="s">
        <v>1643</v>
      </c>
      <c r="G181" s="219" t="s">
        <v>1554</v>
      </c>
      <c r="H181" s="220">
        <v>1</v>
      </c>
      <c r="I181" s="221"/>
      <c r="J181" s="222">
        <f>ROUND(I181*H181,2)</f>
        <v>0</v>
      </c>
      <c r="K181" s="218" t="s">
        <v>19</v>
      </c>
      <c r="L181" s="223"/>
      <c r="M181" s="224" t="s">
        <v>19</v>
      </c>
      <c r="N181" s="225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195</v>
      </c>
      <c r="AT181" s="191" t="s">
        <v>192</v>
      </c>
      <c r="AU181" s="191" t="s">
        <v>82</v>
      </c>
      <c r="AY181" s="19" t="s">
        <v>170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178</v>
      </c>
      <c r="BM181" s="191" t="s">
        <v>551</v>
      </c>
    </row>
    <row r="182" spans="1:65" s="2" customFormat="1" ht="48.75">
      <c r="A182" s="36"/>
      <c r="B182" s="37"/>
      <c r="C182" s="38"/>
      <c r="D182" s="195" t="s">
        <v>363</v>
      </c>
      <c r="E182" s="38"/>
      <c r="F182" s="236" t="s">
        <v>1644</v>
      </c>
      <c r="G182" s="38"/>
      <c r="H182" s="38"/>
      <c r="I182" s="406"/>
      <c r="J182" s="38"/>
      <c r="K182" s="38"/>
      <c r="L182" s="41"/>
      <c r="M182" s="238"/>
      <c r="N182" s="23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363</v>
      </c>
      <c r="AU182" s="19" t="s">
        <v>82</v>
      </c>
    </row>
    <row r="183" spans="1:65" s="12" customFormat="1" ht="22.9" customHeight="1">
      <c r="B183" s="164"/>
      <c r="C183" s="165"/>
      <c r="D183" s="166" t="s">
        <v>72</v>
      </c>
      <c r="E183" s="178" t="s">
        <v>1645</v>
      </c>
      <c r="F183" s="178" t="s">
        <v>1646</v>
      </c>
      <c r="G183" s="165"/>
      <c r="H183" s="165"/>
      <c r="I183" s="407"/>
      <c r="J183" s="179">
        <f>BK183</f>
        <v>0</v>
      </c>
      <c r="K183" s="165"/>
      <c r="L183" s="170"/>
      <c r="M183" s="171"/>
      <c r="N183" s="172"/>
      <c r="O183" s="172"/>
      <c r="P183" s="173">
        <f>SUM(P184:P191)</f>
        <v>0</v>
      </c>
      <c r="Q183" s="172"/>
      <c r="R183" s="173">
        <f>SUM(R184:R191)</f>
        <v>0</v>
      </c>
      <c r="S183" s="172"/>
      <c r="T183" s="174">
        <f>SUM(T184:T191)</f>
        <v>0</v>
      </c>
      <c r="AR183" s="175" t="s">
        <v>80</v>
      </c>
      <c r="AT183" s="176" t="s">
        <v>72</v>
      </c>
      <c r="AU183" s="176" t="s">
        <v>80</v>
      </c>
      <c r="AY183" s="175" t="s">
        <v>170</v>
      </c>
      <c r="BK183" s="177">
        <f>SUM(BK184:BK191)</f>
        <v>0</v>
      </c>
    </row>
    <row r="184" spans="1:65" s="2" customFormat="1" ht="21.75" customHeight="1">
      <c r="A184" s="36"/>
      <c r="B184" s="37"/>
      <c r="C184" s="216" t="s">
        <v>366</v>
      </c>
      <c r="D184" s="216" t="s">
        <v>192</v>
      </c>
      <c r="E184" s="217" t="s">
        <v>1647</v>
      </c>
      <c r="F184" s="218" t="s">
        <v>1648</v>
      </c>
      <c r="G184" s="219" t="s">
        <v>1554</v>
      </c>
      <c r="H184" s="220">
        <v>1</v>
      </c>
      <c r="I184" s="221"/>
      <c r="J184" s="222">
        <f>ROUND(I184*H184,2)</f>
        <v>0</v>
      </c>
      <c r="K184" s="218" t="s">
        <v>19</v>
      </c>
      <c r="L184" s="223"/>
      <c r="M184" s="224" t="s">
        <v>19</v>
      </c>
      <c r="N184" s="225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195</v>
      </c>
      <c r="AT184" s="191" t="s">
        <v>192</v>
      </c>
      <c r="AU184" s="191" t="s">
        <v>82</v>
      </c>
      <c r="AY184" s="19" t="s">
        <v>170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178</v>
      </c>
      <c r="BM184" s="191" t="s">
        <v>559</v>
      </c>
    </row>
    <row r="185" spans="1:65" s="2" customFormat="1" ht="19.5">
      <c r="A185" s="36"/>
      <c r="B185" s="37"/>
      <c r="C185" s="38"/>
      <c r="D185" s="195" t="s">
        <v>363</v>
      </c>
      <c r="E185" s="38"/>
      <c r="F185" s="236" t="s">
        <v>1641</v>
      </c>
      <c r="G185" s="38"/>
      <c r="H185" s="38"/>
      <c r="I185" s="406"/>
      <c r="J185" s="38"/>
      <c r="K185" s="38"/>
      <c r="L185" s="41"/>
      <c r="M185" s="238"/>
      <c r="N185" s="239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363</v>
      </c>
      <c r="AU185" s="19" t="s">
        <v>82</v>
      </c>
    </row>
    <row r="186" spans="1:65" s="2" customFormat="1" ht="36">
      <c r="A186" s="36"/>
      <c r="B186" s="37"/>
      <c r="C186" s="216" t="s">
        <v>371</v>
      </c>
      <c r="D186" s="216" t="s">
        <v>192</v>
      </c>
      <c r="E186" s="217" t="s">
        <v>1649</v>
      </c>
      <c r="F186" s="218" t="s">
        <v>1650</v>
      </c>
      <c r="G186" s="219" t="s">
        <v>1554</v>
      </c>
      <c r="H186" s="220">
        <v>1</v>
      </c>
      <c r="I186" s="408">
        <v>0</v>
      </c>
      <c r="J186" s="222">
        <f>ROUND(I186*H186,2)</f>
        <v>0</v>
      </c>
      <c r="K186" s="218" t="s">
        <v>19</v>
      </c>
      <c r="L186" s="223"/>
      <c r="M186" s="224" t="s">
        <v>19</v>
      </c>
      <c r="N186" s="225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195</v>
      </c>
      <c r="AT186" s="191" t="s">
        <v>192</v>
      </c>
      <c r="AU186" s="191" t="s">
        <v>82</v>
      </c>
      <c r="AY186" s="19" t="s">
        <v>170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178</v>
      </c>
      <c r="BM186" s="191" t="s">
        <v>567</v>
      </c>
    </row>
    <row r="187" spans="1:65" s="2" customFormat="1" ht="19.5">
      <c r="A187" s="36"/>
      <c r="B187" s="37"/>
      <c r="C187" s="38"/>
      <c r="D187" s="195" t="s">
        <v>363</v>
      </c>
      <c r="E187" s="38"/>
      <c r="F187" s="236" t="s">
        <v>1651</v>
      </c>
      <c r="G187" s="38"/>
      <c r="H187" s="38"/>
      <c r="I187" s="406"/>
      <c r="J187" s="38"/>
      <c r="K187" s="38"/>
      <c r="L187" s="41"/>
      <c r="M187" s="238"/>
      <c r="N187" s="239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363</v>
      </c>
      <c r="AU187" s="19" t="s">
        <v>82</v>
      </c>
    </row>
    <row r="188" spans="1:65" s="2" customFormat="1" ht="16.5" customHeight="1">
      <c r="A188" s="36"/>
      <c r="B188" s="37"/>
      <c r="C188" s="216" t="s">
        <v>378</v>
      </c>
      <c r="D188" s="216" t="s">
        <v>192</v>
      </c>
      <c r="E188" s="217" t="s">
        <v>1652</v>
      </c>
      <c r="F188" s="218" t="s">
        <v>1653</v>
      </c>
      <c r="G188" s="219" t="s">
        <v>1554</v>
      </c>
      <c r="H188" s="220">
        <v>1</v>
      </c>
      <c r="I188" s="408">
        <v>0</v>
      </c>
      <c r="J188" s="222">
        <f>ROUND(I188*H188,2)</f>
        <v>0</v>
      </c>
      <c r="K188" s="218" t="s">
        <v>19</v>
      </c>
      <c r="L188" s="223"/>
      <c r="M188" s="224" t="s">
        <v>19</v>
      </c>
      <c r="N188" s="225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195</v>
      </c>
      <c r="AT188" s="191" t="s">
        <v>192</v>
      </c>
      <c r="AU188" s="191" t="s">
        <v>82</v>
      </c>
      <c r="AY188" s="19" t="s">
        <v>170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178</v>
      </c>
      <c r="BM188" s="191" t="s">
        <v>575</v>
      </c>
    </row>
    <row r="189" spans="1:65" s="2" customFormat="1" ht="19.5">
      <c r="A189" s="36"/>
      <c r="B189" s="37"/>
      <c r="C189" s="38"/>
      <c r="D189" s="195" t="s">
        <v>363</v>
      </c>
      <c r="E189" s="38"/>
      <c r="F189" s="236" t="s">
        <v>1654</v>
      </c>
      <c r="G189" s="38"/>
      <c r="H189" s="38"/>
      <c r="I189" s="406"/>
      <c r="J189" s="38"/>
      <c r="K189" s="38"/>
      <c r="L189" s="41"/>
      <c r="M189" s="238"/>
      <c r="N189" s="23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363</v>
      </c>
      <c r="AU189" s="19" t="s">
        <v>82</v>
      </c>
    </row>
    <row r="190" spans="1:65" s="2" customFormat="1" ht="16.5" customHeight="1">
      <c r="A190" s="36"/>
      <c r="B190" s="37"/>
      <c r="C190" s="216" t="s">
        <v>385</v>
      </c>
      <c r="D190" s="216" t="s">
        <v>192</v>
      </c>
      <c r="E190" s="217" t="s">
        <v>1655</v>
      </c>
      <c r="F190" s="218" t="s">
        <v>1656</v>
      </c>
      <c r="G190" s="219" t="s">
        <v>1554</v>
      </c>
      <c r="H190" s="220">
        <v>1</v>
      </c>
      <c r="I190" s="221"/>
      <c r="J190" s="222">
        <f>ROUND(I190*H190,2)</f>
        <v>0</v>
      </c>
      <c r="K190" s="218" t="s">
        <v>19</v>
      </c>
      <c r="L190" s="223"/>
      <c r="M190" s="224" t="s">
        <v>19</v>
      </c>
      <c r="N190" s="225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195</v>
      </c>
      <c r="AT190" s="191" t="s">
        <v>192</v>
      </c>
      <c r="AU190" s="191" t="s">
        <v>82</v>
      </c>
      <c r="AY190" s="19" t="s">
        <v>170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178</v>
      </c>
      <c r="BM190" s="191" t="s">
        <v>583</v>
      </c>
    </row>
    <row r="191" spans="1:65" s="2" customFormat="1" ht="19.5">
      <c r="A191" s="36"/>
      <c r="B191" s="37"/>
      <c r="C191" s="38"/>
      <c r="D191" s="195" t="s">
        <v>363</v>
      </c>
      <c r="E191" s="38"/>
      <c r="F191" s="236" t="s">
        <v>1627</v>
      </c>
      <c r="G191" s="38"/>
      <c r="H191" s="38"/>
      <c r="I191" s="406"/>
      <c r="J191" s="38"/>
      <c r="K191" s="38"/>
      <c r="L191" s="41"/>
      <c r="M191" s="238"/>
      <c r="N191" s="239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363</v>
      </c>
      <c r="AU191" s="19" t="s">
        <v>82</v>
      </c>
    </row>
    <row r="192" spans="1:65" s="12" customFormat="1" ht="22.9" customHeight="1">
      <c r="B192" s="164"/>
      <c r="C192" s="165"/>
      <c r="D192" s="166" t="s">
        <v>72</v>
      </c>
      <c r="E192" s="178" t="s">
        <v>1657</v>
      </c>
      <c r="F192" s="178" t="s">
        <v>1658</v>
      </c>
      <c r="G192" s="165"/>
      <c r="H192" s="165"/>
      <c r="I192" s="407"/>
      <c r="J192" s="179">
        <f>BK192</f>
        <v>0</v>
      </c>
      <c r="K192" s="165"/>
      <c r="L192" s="170"/>
      <c r="M192" s="171"/>
      <c r="N192" s="172"/>
      <c r="O192" s="172"/>
      <c r="P192" s="173">
        <f>SUM(P193:P280)</f>
        <v>0</v>
      </c>
      <c r="Q192" s="172"/>
      <c r="R192" s="173">
        <f>SUM(R193:R280)</f>
        <v>0</v>
      </c>
      <c r="S192" s="172"/>
      <c r="T192" s="174">
        <f>SUM(T193:T280)</f>
        <v>0</v>
      </c>
      <c r="AR192" s="175" t="s">
        <v>80</v>
      </c>
      <c r="AT192" s="176" t="s">
        <v>72</v>
      </c>
      <c r="AU192" s="176" t="s">
        <v>80</v>
      </c>
      <c r="AY192" s="175" t="s">
        <v>170</v>
      </c>
      <c r="BK192" s="177">
        <f>SUM(BK193:BK280)</f>
        <v>0</v>
      </c>
    </row>
    <row r="193" spans="1:65" s="2" customFormat="1" ht="24">
      <c r="A193" s="36"/>
      <c r="B193" s="37"/>
      <c r="C193" s="216" t="s">
        <v>390</v>
      </c>
      <c r="D193" s="216" t="s">
        <v>192</v>
      </c>
      <c r="E193" s="217" t="s">
        <v>1659</v>
      </c>
      <c r="F193" s="218" t="s">
        <v>1660</v>
      </c>
      <c r="G193" s="219" t="s">
        <v>1554</v>
      </c>
      <c r="H193" s="220">
        <v>1</v>
      </c>
      <c r="I193" s="221"/>
      <c r="J193" s="222">
        <f>ROUND(I193*H193,2)</f>
        <v>0</v>
      </c>
      <c r="K193" s="218" t="s">
        <v>19</v>
      </c>
      <c r="L193" s="223"/>
      <c r="M193" s="224" t="s">
        <v>19</v>
      </c>
      <c r="N193" s="225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195</v>
      </c>
      <c r="AT193" s="191" t="s">
        <v>192</v>
      </c>
      <c r="AU193" s="191" t="s">
        <v>82</v>
      </c>
      <c r="AY193" s="19" t="s">
        <v>170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178</v>
      </c>
      <c r="BM193" s="191" t="s">
        <v>593</v>
      </c>
    </row>
    <row r="194" spans="1:65" s="2" customFormat="1" ht="204.75">
      <c r="A194" s="36"/>
      <c r="B194" s="37"/>
      <c r="C194" s="38"/>
      <c r="D194" s="195" t="s">
        <v>363</v>
      </c>
      <c r="E194" s="38"/>
      <c r="F194" s="236" t="s">
        <v>1661</v>
      </c>
      <c r="G194" s="38"/>
      <c r="H194" s="38"/>
      <c r="I194" s="406"/>
      <c r="J194" s="38"/>
      <c r="K194" s="38"/>
      <c r="L194" s="41"/>
      <c r="M194" s="238"/>
      <c r="N194" s="23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363</v>
      </c>
      <c r="AU194" s="19" t="s">
        <v>82</v>
      </c>
    </row>
    <row r="195" spans="1:65" s="2" customFormat="1" ht="16.5" customHeight="1">
      <c r="A195" s="36"/>
      <c r="B195" s="37"/>
      <c r="C195" s="216" t="s">
        <v>395</v>
      </c>
      <c r="D195" s="216" t="s">
        <v>192</v>
      </c>
      <c r="E195" s="217" t="s">
        <v>1662</v>
      </c>
      <c r="F195" s="218" t="s">
        <v>1663</v>
      </c>
      <c r="G195" s="219" t="s">
        <v>1554</v>
      </c>
      <c r="H195" s="220">
        <v>1</v>
      </c>
      <c r="I195" s="221"/>
      <c r="J195" s="222">
        <f>ROUND(I195*H195,2)</f>
        <v>0</v>
      </c>
      <c r="K195" s="218" t="s">
        <v>19</v>
      </c>
      <c r="L195" s="223"/>
      <c r="M195" s="224" t="s">
        <v>19</v>
      </c>
      <c r="N195" s="225" t="s">
        <v>44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195</v>
      </c>
      <c r="AT195" s="191" t="s">
        <v>192</v>
      </c>
      <c r="AU195" s="191" t="s">
        <v>82</v>
      </c>
      <c r="AY195" s="19" t="s">
        <v>170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178</v>
      </c>
      <c r="BM195" s="191" t="s">
        <v>604</v>
      </c>
    </row>
    <row r="196" spans="1:65" s="2" customFormat="1" ht="19.5">
      <c r="A196" s="36"/>
      <c r="B196" s="37"/>
      <c r="C196" s="38"/>
      <c r="D196" s="195" t="s">
        <v>363</v>
      </c>
      <c r="E196" s="38"/>
      <c r="F196" s="236" t="s">
        <v>1627</v>
      </c>
      <c r="G196" s="38"/>
      <c r="H196" s="38"/>
      <c r="I196" s="406"/>
      <c r="J196" s="38"/>
      <c r="K196" s="38"/>
      <c r="L196" s="41"/>
      <c r="M196" s="238"/>
      <c r="N196" s="23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363</v>
      </c>
      <c r="AU196" s="19" t="s">
        <v>82</v>
      </c>
    </row>
    <row r="197" spans="1:65" s="2" customFormat="1" ht="16.5" customHeight="1">
      <c r="A197" s="36"/>
      <c r="B197" s="37"/>
      <c r="C197" s="216" t="s">
        <v>400</v>
      </c>
      <c r="D197" s="216" t="s">
        <v>192</v>
      </c>
      <c r="E197" s="217" t="s">
        <v>1664</v>
      </c>
      <c r="F197" s="218" t="s">
        <v>1665</v>
      </c>
      <c r="G197" s="219" t="s">
        <v>1554</v>
      </c>
      <c r="H197" s="220">
        <v>2</v>
      </c>
      <c r="I197" s="221"/>
      <c r="J197" s="222">
        <f>ROUND(I197*H197,2)</f>
        <v>0</v>
      </c>
      <c r="K197" s="218" t="s">
        <v>19</v>
      </c>
      <c r="L197" s="223"/>
      <c r="M197" s="224" t="s">
        <v>19</v>
      </c>
      <c r="N197" s="225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195</v>
      </c>
      <c r="AT197" s="191" t="s">
        <v>192</v>
      </c>
      <c r="AU197" s="191" t="s">
        <v>82</v>
      </c>
      <c r="AY197" s="19" t="s">
        <v>170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178</v>
      </c>
      <c r="BM197" s="191" t="s">
        <v>615</v>
      </c>
    </row>
    <row r="198" spans="1:65" s="2" customFormat="1" ht="19.5">
      <c r="A198" s="36"/>
      <c r="B198" s="37"/>
      <c r="C198" s="38"/>
      <c r="D198" s="195" t="s">
        <v>363</v>
      </c>
      <c r="E198" s="38"/>
      <c r="F198" s="236" t="s">
        <v>1627</v>
      </c>
      <c r="G198" s="38"/>
      <c r="H198" s="38"/>
      <c r="I198" s="406"/>
      <c r="J198" s="38"/>
      <c r="K198" s="38"/>
      <c r="L198" s="41"/>
      <c r="M198" s="238"/>
      <c r="N198" s="239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363</v>
      </c>
      <c r="AU198" s="19" t="s">
        <v>82</v>
      </c>
    </row>
    <row r="199" spans="1:65" s="2" customFormat="1" ht="16.5" customHeight="1">
      <c r="A199" s="36"/>
      <c r="B199" s="37"/>
      <c r="C199" s="216" t="s">
        <v>407</v>
      </c>
      <c r="D199" s="216" t="s">
        <v>192</v>
      </c>
      <c r="E199" s="217" t="s">
        <v>1666</v>
      </c>
      <c r="F199" s="218" t="s">
        <v>1667</v>
      </c>
      <c r="G199" s="219" t="s">
        <v>1554</v>
      </c>
      <c r="H199" s="220">
        <v>2</v>
      </c>
      <c r="I199" s="221"/>
      <c r="J199" s="222">
        <f>ROUND(I199*H199,2)</f>
        <v>0</v>
      </c>
      <c r="K199" s="218" t="s">
        <v>19</v>
      </c>
      <c r="L199" s="223"/>
      <c r="M199" s="224" t="s">
        <v>19</v>
      </c>
      <c r="N199" s="225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195</v>
      </c>
      <c r="AT199" s="191" t="s">
        <v>192</v>
      </c>
      <c r="AU199" s="191" t="s">
        <v>82</v>
      </c>
      <c r="AY199" s="19" t="s">
        <v>170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178</v>
      </c>
      <c r="BM199" s="191" t="s">
        <v>624</v>
      </c>
    </row>
    <row r="200" spans="1:65" s="2" customFormat="1" ht="19.5">
      <c r="A200" s="36"/>
      <c r="B200" s="37"/>
      <c r="C200" s="38"/>
      <c r="D200" s="195" t="s">
        <v>363</v>
      </c>
      <c r="E200" s="38"/>
      <c r="F200" s="236" t="s">
        <v>1627</v>
      </c>
      <c r="G200" s="38"/>
      <c r="H200" s="38"/>
      <c r="I200" s="406"/>
      <c r="J200" s="38"/>
      <c r="K200" s="38"/>
      <c r="L200" s="41"/>
      <c r="M200" s="238"/>
      <c r="N200" s="239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363</v>
      </c>
      <c r="AU200" s="19" t="s">
        <v>82</v>
      </c>
    </row>
    <row r="201" spans="1:65" s="2" customFormat="1" ht="16.5" customHeight="1">
      <c r="A201" s="36"/>
      <c r="B201" s="37"/>
      <c r="C201" s="216" t="s">
        <v>413</v>
      </c>
      <c r="D201" s="216" t="s">
        <v>192</v>
      </c>
      <c r="E201" s="217" t="s">
        <v>1668</v>
      </c>
      <c r="F201" s="218" t="s">
        <v>1669</v>
      </c>
      <c r="G201" s="219" t="s">
        <v>1554</v>
      </c>
      <c r="H201" s="220">
        <v>1</v>
      </c>
      <c r="I201" s="221"/>
      <c r="J201" s="222">
        <f>ROUND(I201*H201,2)</f>
        <v>0</v>
      </c>
      <c r="K201" s="218" t="s">
        <v>19</v>
      </c>
      <c r="L201" s="223"/>
      <c r="M201" s="224" t="s">
        <v>19</v>
      </c>
      <c r="N201" s="225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195</v>
      </c>
      <c r="AT201" s="191" t="s">
        <v>192</v>
      </c>
      <c r="AU201" s="191" t="s">
        <v>82</v>
      </c>
      <c r="AY201" s="19" t="s">
        <v>170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178</v>
      </c>
      <c r="BM201" s="191" t="s">
        <v>637</v>
      </c>
    </row>
    <row r="202" spans="1:65" s="2" customFormat="1" ht="19.5">
      <c r="A202" s="36"/>
      <c r="B202" s="37"/>
      <c r="C202" s="38"/>
      <c r="D202" s="195" t="s">
        <v>363</v>
      </c>
      <c r="E202" s="38"/>
      <c r="F202" s="236" t="s">
        <v>1627</v>
      </c>
      <c r="G202" s="38"/>
      <c r="H202" s="38"/>
      <c r="I202" s="406"/>
      <c r="J202" s="38"/>
      <c r="K202" s="38"/>
      <c r="L202" s="41"/>
      <c r="M202" s="238"/>
      <c r="N202" s="239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363</v>
      </c>
      <c r="AU202" s="19" t="s">
        <v>82</v>
      </c>
    </row>
    <row r="203" spans="1:65" s="2" customFormat="1" ht="16.5" customHeight="1">
      <c r="A203" s="36"/>
      <c r="B203" s="37"/>
      <c r="C203" s="216" t="s">
        <v>418</v>
      </c>
      <c r="D203" s="216" t="s">
        <v>192</v>
      </c>
      <c r="E203" s="217" t="s">
        <v>1670</v>
      </c>
      <c r="F203" s="218" t="s">
        <v>1671</v>
      </c>
      <c r="G203" s="219" t="s">
        <v>1554</v>
      </c>
      <c r="H203" s="220">
        <v>2</v>
      </c>
      <c r="I203" s="221"/>
      <c r="J203" s="222">
        <f>ROUND(I203*H203,2)</f>
        <v>0</v>
      </c>
      <c r="K203" s="218" t="s">
        <v>19</v>
      </c>
      <c r="L203" s="223"/>
      <c r="M203" s="224" t="s">
        <v>19</v>
      </c>
      <c r="N203" s="225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195</v>
      </c>
      <c r="AT203" s="191" t="s">
        <v>192</v>
      </c>
      <c r="AU203" s="191" t="s">
        <v>82</v>
      </c>
      <c r="AY203" s="19" t="s">
        <v>170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178</v>
      </c>
      <c r="BM203" s="191" t="s">
        <v>648</v>
      </c>
    </row>
    <row r="204" spans="1:65" s="2" customFormat="1" ht="19.5">
      <c r="A204" s="36"/>
      <c r="B204" s="37"/>
      <c r="C204" s="38"/>
      <c r="D204" s="195" t="s">
        <v>363</v>
      </c>
      <c r="E204" s="38"/>
      <c r="F204" s="236" t="s">
        <v>1627</v>
      </c>
      <c r="G204" s="38"/>
      <c r="H204" s="38"/>
      <c r="I204" s="406"/>
      <c r="J204" s="38"/>
      <c r="K204" s="38"/>
      <c r="L204" s="41"/>
      <c r="M204" s="238"/>
      <c r="N204" s="239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363</v>
      </c>
      <c r="AU204" s="19" t="s">
        <v>82</v>
      </c>
    </row>
    <row r="205" spans="1:65" s="2" customFormat="1" ht="16.5" customHeight="1">
      <c r="A205" s="36"/>
      <c r="B205" s="37"/>
      <c r="C205" s="216" t="s">
        <v>423</v>
      </c>
      <c r="D205" s="216" t="s">
        <v>192</v>
      </c>
      <c r="E205" s="217" t="s">
        <v>1672</v>
      </c>
      <c r="F205" s="218" t="s">
        <v>1673</v>
      </c>
      <c r="G205" s="219" t="s">
        <v>1554</v>
      </c>
      <c r="H205" s="220">
        <v>1</v>
      </c>
      <c r="I205" s="221"/>
      <c r="J205" s="222">
        <f>ROUND(I205*H205,2)</f>
        <v>0</v>
      </c>
      <c r="K205" s="218" t="s">
        <v>19</v>
      </c>
      <c r="L205" s="223"/>
      <c r="M205" s="224" t="s">
        <v>19</v>
      </c>
      <c r="N205" s="225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195</v>
      </c>
      <c r="AT205" s="191" t="s">
        <v>192</v>
      </c>
      <c r="AU205" s="191" t="s">
        <v>82</v>
      </c>
      <c r="AY205" s="19" t="s">
        <v>170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178</v>
      </c>
      <c r="BM205" s="191" t="s">
        <v>658</v>
      </c>
    </row>
    <row r="206" spans="1:65" s="2" customFormat="1" ht="19.5">
      <c r="A206" s="36"/>
      <c r="B206" s="37"/>
      <c r="C206" s="38"/>
      <c r="D206" s="195" t="s">
        <v>363</v>
      </c>
      <c r="E206" s="38"/>
      <c r="F206" s="236" t="s">
        <v>1627</v>
      </c>
      <c r="G206" s="38"/>
      <c r="H206" s="38"/>
      <c r="I206" s="406"/>
      <c r="J206" s="38"/>
      <c r="K206" s="38"/>
      <c r="L206" s="41"/>
      <c r="M206" s="238"/>
      <c r="N206" s="239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363</v>
      </c>
      <c r="AU206" s="19" t="s">
        <v>82</v>
      </c>
    </row>
    <row r="207" spans="1:65" s="2" customFormat="1" ht="16.5" customHeight="1">
      <c r="A207" s="36"/>
      <c r="B207" s="37"/>
      <c r="C207" s="216" t="s">
        <v>428</v>
      </c>
      <c r="D207" s="216" t="s">
        <v>192</v>
      </c>
      <c r="E207" s="217" t="s">
        <v>1674</v>
      </c>
      <c r="F207" s="218" t="s">
        <v>1675</v>
      </c>
      <c r="G207" s="219" t="s">
        <v>1554</v>
      </c>
      <c r="H207" s="220">
        <v>2</v>
      </c>
      <c r="I207" s="221"/>
      <c r="J207" s="222">
        <f>ROUND(I207*H207,2)</f>
        <v>0</v>
      </c>
      <c r="K207" s="218" t="s">
        <v>19</v>
      </c>
      <c r="L207" s="223"/>
      <c r="M207" s="224" t="s">
        <v>19</v>
      </c>
      <c r="N207" s="225" t="s">
        <v>44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195</v>
      </c>
      <c r="AT207" s="191" t="s">
        <v>192</v>
      </c>
      <c r="AU207" s="191" t="s">
        <v>82</v>
      </c>
      <c r="AY207" s="19" t="s">
        <v>170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178</v>
      </c>
      <c r="BM207" s="191" t="s">
        <v>669</v>
      </c>
    </row>
    <row r="208" spans="1:65" s="2" customFormat="1" ht="19.5">
      <c r="A208" s="36"/>
      <c r="B208" s="37"/>
      <c r="C208" s="38"/>
      <c r="D208" s="195" t="s">
        <v>363</v>
      </c>
      <c r="E208" s="38"/>
      <c r="F208" s="236" t="s">
        <v>1627</v>
      </c>
      <c r="G208" s="38"/>
      <c r="H208" s="38"/>
      <c r="I208" s="406"/>
      <c r="J208" s="38"/>
      <c r="K208" s="38"/>
      <c r="L208" s="41"/>
      <c r="M208" s="238"/>
      <c r="N208" s="239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363</v>
      </c>
      <c r="AU208" s="19" t="s">
        <v>82</v>
      </c>
    </row>
    <row r="209" spans="1:65" s="2" customFormat="1" ht="24">
      <c r="A209" s="36"/>
      <c r="B209" s="37"/>
      <c r="C209" s="216" t="s">
        <v>433</v>
      </c>
      <c r="D209" s="216" t="s">
        <v>192</v>
      </c>
      <c r="E209" s="217" t="s">
        <v>1676</v>
      </c>
      <c r="F209" s="218" t="s">
        <v>1677</v>
      </c>
      <c r="G209" s="219" t="s">
        <v>1554</v>
      </c>
      <c r="H209" s="220">
        <v>1</v>
      </c>
      <c r="I209" s="221"/>
      <c r="J209" s="222">
        <f>ROUND(I209*H209,2)</f>
        <v>0</v>
      </c>
      <c r="K209" s="218" t="s">
        <v>19</v>
      </c>
      <c r="L209" s="223"/>
      <c r="M209" s="224" t="s">
        <v>19</v>
      </c>
      <c r="N209" s="225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195</v>
      </c>
      <c r="AT209" s="191" t="s">
        <v>192</v>
      </c>
      <c r="AU209" s="191" t="s">
        <v>82</v>
      </c>
      <c r="AY209" s="19" t="s">
        <v>170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178</v>
      </c>
      <c r="BM209" s="191" t="s">
        <v>679</v>
      </c>
    </row>
    <row r="210" spans="1:65" s="2" customFormat="1" ht="19.5">
      <c r="A210" s="36"/>
      <c r="B210" s="37"/>
      <c r="C210" s="38"/>
      <c r="D210" s="195" t="s">
        <v>363</v>
      </c>
      <c r="E210" s="38"/>
      <c r="F210" s="236" t="s">
        <v>1678</v>
      </c>
      <c r="G210" s="38"/>
      <c r="H210" s="38"/>
      <c r="I210" s="406"/>
      <c r="J210" s="38"/>
      <c r="K210" s="38"/>
      <c r="L210" s="41"/>
      <c r="M210" s="238"/>
      <c r="N210" s="239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363</v>
      </c>
      <c r="AU210" s="19" t="s">
        <v>82</v>
      </c>
    </row>
    <row r="211" spans="1:65" s="2" customFormat="1" ht="16.5" customHeight="1">
      <c r="A211" s="36"/>
      <c r="B211" s="37"/>
      <c r="C211" s="216" t="s">
        <v>438</v>
      </c>
      <c r="D211" s="216" t="s">
        <v>192</v>
      </c>
      <c r="E211" s="217" t="s">
        <v>1679</v>
      </c>
      <c r="F211" s="218" t="s">
        <v>1680</v>
      </c>
      <c r="G211" s="219" t="s">
        <v>1554</v>
      </c>
      <c r="H211" s="220">
        <v>1</v>
      </c>
      <c r="I211" s="408">
        <v>0</v>
      </c>
      <c r="J211" s="222">
        <f>ROUND(I211*H211,2)</f>
        <v>0</v>
      </c>
      <c r="K211" s="218" t="s">
        <v>19</v>
      </c>
      <c r="L211" s="223"/>
      <c r="M211" s="224" t="s">
        <v>19</v>
      </c>
      <c r="N211" s="225" t="s">
        <v>44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195</v>
      </c>
      <c r="AT211" s="191" t="s">
        <v>192</v>
      </c>
      <c r="AU211" s="191" t="s">
        <v>82</v>
      </c>
      <c r="AY211" s="19" t="s">
        <v>170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178</v>
      </c>
      <c r="BM211" s="191" t="s">
        <v>689</v>
      </c>
    </row>
    <row r="212" spans="1:65" s="2" customFormat="1" ht="19.5">
      <c r="A212" s="36"/>
      <c r="B212" s="37"/>
      <c r="C212" s="38"/>
      <c r="D212" s="195" t="s">
        <v>363</v>
      </c>
      <c r="E212" s="38"/>
      <c r="F212" s="236" t="s">
        <v>1681</v>
      </c>
      <c r="G212" s="38"/>
      <c r="H212" s="38"/>
      <c r="I212" s="406"/>
      <c r="J212" s="38"/>
      <c r="K212" s="38"/>
      <c r="L212" s="41"/>
      <c r="M212" s="238"/>
      <c r="N212" s="239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363</v>
      </c>
      <c r="AU212" s="19" t="s">
        <v>82</v>
      </c>
    </row>
    <row r="213" spans="1:65" s="2" customFormat="1" ht="24">
      <c r="A213" s="36"/>
      <c r="B213" s="37"/>
      <c r="C213" s="216" t="s">
        <v>443</v>
      </c>
      <c r="D213" s="216" t="s">
        <v>192</v>
      </c>
      <c r="E213" s="217" t="s">
        <v>1682</v>
      </c>
      <c r="F213" s="218" t="s">
        <v>1683</v>
      </c>
      <c r="G213" s="219" t="s">
        <v>1554</v>
      </c>
      <c r="H213" s="220">
        <v>1</v>
      </c>
      <c r="I213" s="221"/>
      <c r="J213" s="222">
        <f>ROUND(I213*H213,2)</f>
        <v>0</v>
      </c>
      <c r="K213" s="218" t="s">
        <v>19</v>
      </c>
      <c r="L213" s="223"/>
      <c r="M213" s="224" t="s">
        <v>19</v>
      </c>
      <c r="N213" s="225" t="s">
        <v>44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195</v>
      </c>
      <c r="AT213" s="191" t="s">
        <v>192</v>
      </c>
      <c r="AU213" s="191" t="s">
        <v>82</v>
      </c>
      <c r="AY213" s="19" t="s">
        <v>170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178</v>
      </c>
      <c r="BM213" s="191" t="s">
        <v>701</v>
      </c>
    </row>
    <row r="214" spans="1:65" s="2" customFormat="1" ht="19.5">
      <c r="A214" s="36"/>
      <c r="B214" s="37"/>
      <c r="C214" s="38"/>
      <c r="D214" s="195" t="s">
        <v>363</v>
      </c>
      <c r="E214" s="38"/>
      <c r="F214" s="236" t="s">
        <v>1684</v>
      </c>
      <c r="G214" s="38"/>
      <c r="H214" s="38"/>
      <c r="I214" s="406"/>
      <c r="J214" s="38"/>
      <c r="K214" s="38"/>
      <c r="L214" s="41"/>
      <c r="M214" s="238"/>
      <c r="N214" s="239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363</v>
      </c>
      <c r="AU214" s="19" t="s">
        <v>82</v>
      </c>
    </row>
    <row r="215" spans="1:65" s="2" customFormat="1" ht="16.5" customHeight="1">
      <c r="A215" s="36"/>
      <c r="B215" s="37"/>
      <c r="C215" s="216" t="s">
        <v>448</v>
      </c>
      <c r="D215" s="216" t="s">
        <v>192</v>
      </c>
      <c r="E215" s="217" t="s">
        <v>1685</v>
      </c>
      <c r="F215" s="218" t="s">
        <v>1686</v>
      </c>
      <c r="G215" s="219" t="s">
        <v>1554</v>
      </c>
      <c r="H215" s="220">
        <v>1</v>
      </c>
      <c r="I215" s="221"/>
      <c r="J215" s="222">
        <f>ROUND(I215*H215,2)</f>
        <v>0</v>
      </c>
      <c r="K215" s="218" t="s">
        <v>19</v>
      </c>
      <c r="L215" s="223"/>
      <c r="M215" s="224" t="s">
        <v>19</v>
      </c>
      <c r="N215" s="225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195</v>
      </c>
      <c r="AT215" s="191" t="s">
        <v>192</v>
      </c>
      <c r="AU215" s="191" t="s">
        <v>82</v>
      </c>
      <c r="AY215" s="19" t="s">
        <v>170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178</v>
      </c>
      <c r="BM215" s="191" t="s">
        <v>710</v>
      </c>
    </row>
    <row r="216" spans="1:65" s="2" customFormat="1" ht="117">
      <c r="A216" s="36"/>
      <c r="B216" s="37"/>
      <c r="C216" s="38"/>
      <c r="D216" s="195" t="s">
        <v>363</v>
      </c>
      <c r="E216" s="38"/>
      <c r="F216" s="236" t="s">
        <v>1687</v>
      </c>
      <c r="G216" s="38"/>
      <c r="H216" s="38"/>
      <c r="I216" s="406"/>
      <c r="J216" s="38"/>
      <c r="K216" s="38"/>
      <c r="L216" s="41"/>
      <c r="M216" s="238"/>
      <c r="N216" s="239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363</v>
      </c>
      <c r="AU216" s="19" t="s">
        <v>82</v>
      </c>
    </row>
    <row r="217" spans="1:65" s="2" customFormat="1" ht="16.5" customHeight="1">
      <c r="A217" s="36"/>
      <c r="B217" s="37"/>
      <c r="C217" s="216" t="s">
        <v>452</v>
      </c>
      <c r="D217" s="216" t="s">
        <v>192</v>
      </c>
      <c r="E217" s="217" t="s">
        <v>1688</v>
      </c>
      <c r="F217" s="218" t="s">
        <v>1689</v>
      </c>
      <c r="G217" s="219" t="s">
        <v>1554</v>
      </c>
      <c r="H217" s="220">
        <v>1</v>
      </c>
      <c r="I217" s="221"/>
      <c r="J217" s="222">
        <f>ROUND(I217*H217,2)</f>
        <v>0</v>
      </c>
      <c r="K217" s="218" t="s">
        <v>19</v>
      </c>
      <c r="L217" s="223"/>
      <c r="M217" s="224" t="s">
        <v>19</v>
      </c>
      <c r="N217" s="225" t="s">
        <v>44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195</v>
      </c>
      <c r="AT217" s="191" t="s">
        <v>192</v>
      </c>
      <c r="AU217" s="191" t="s">
        <v>82</v>
      </c>
      <c r="AY217" s="19" t="s">
        <v>170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178</v>
      </c>
      <c r="BM217" s="191" t="s">
        <v>719</v>
      </c>
    </row>
    <row r="218" spans="1:65" s="2" customFormat="1" ht="19.5">
      <c r="A218" s="36"/>
      <c r="B218" s="37"/>
      <c r="C218" s="38"/>
      <c r="D218" s="195" t="s">
        <v>363</v>
      </c>
      <c r="E218" s="38"/>
      <c r="F218" s="236" t="s">
        <v>1627</v>
      </c>
      <c r="G218" s="38"/>
      <c r="H218" s="38"/>
      <c r="I218" s="406"/>
      <c r="J218" s="38"/>
      <c r="K218" s="38"/>
      <c r="L218" s="41"/>
      <c r="M218" s="238"/>
      <c r="N218" s="239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363</v>
      </c>
      <c r="AU218" s="19" t="s">
        <v>82</v>
      </c>
    </row>
    <row r="219" spans="1:65" s="2" customFormat="1" ht="24">
      <c r="A219" s="36"/>
      <c r="B219" s="37"/>
      <c r="C219" s="216" t="s">
        <v>457</v>
      </c>
      <c r="D219" s="216" t="s">
        <v>192</v>
      </c>
      <c r="E219" s="217" t="s">
        <v>1690</v>
      </c>
      <c r="F219" s="218" t="s">
        <v>1691</v>
      </c>
      <c r="G219" s="219" t="s">
        <v>1554</v>
      </c>
      <c r="H219" s="220">
        <v>1</v>
      </c>
      <c r="I219" s="221"/>
      <c r="J219" s="222">
        <f>ROUND(I219*H219,2)</f>
        <v>0</v>
      </c>
      <c r="K219" s="218" t="s">
        <v>19</v>
      </c>
      <c r="L219" s="223"/>
      <c r="M219" s="224" t="s">
        <v>19</v>
      </c>
      <c r="N219" s="225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195</v>
      </c>
      <c r="AT219" s="191" t="s">
        <v>192</v>
      </c>
      <c r="AU219" s="191" t="s">
        <v>82</v>
      </c>
      <c r="AY219" s="19" t="s">
        <v>170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178</v>
      </c>
      <c r="BM219" s="191" t="s">
        <v>727</v>
      </c>
    </row>
    <row r="220" spans="1:65" s="2" customFormat="1" ht="19.5">
      <c r="A220" s="36"/>
      <c r="B220" s="37"/>
      <c r="C220" s="38"/>
      <c r="D220" s="195" t="s">
        <v>363</v>
      </c>
      <c r="E220" s="38"/>
      <c r="F220" s="236" t="s">
        <v>1627</v>
      </c>
      <c r="G220" s="38"/>
      <c r="H220" s="38"/>
      <c r="I220" s="406"/>
      <c r="J220" s="38"/>
      <c r="K220" s="38"/>
      <c r="L220" s="41"/>
      <c r="M220" s="238"/>
      <c r="N220" s="239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363</v>
      </c>
      <c r="AU220" s="19" t="s">
        <v>82</v>
      </c>
    </row>
    <row r="221" spans="1:65" s="2" customFormat="1" ht="36">
      <c r="A221" s="36"/>
      <c r="B221" s="37"/>
      <c r="C221" s="216" t="s">
        <v>461</v>
      </c>
      <c r="D221" s="216" t="s">
        <v>192</v>
      </c>
      <c r="E221" s="217" t="s">
        <v>1692</v>
      </c>
      <c r="F221" s="218" t="s">
        <v>1693</v>
      </c>
      <c r="G221" s="219" t="s">
        <v>1554</v>
      </c>
      <c r="H221" s="220">
        <v>1</v>
      </c>
      <c r="I221" s="221"/>
      <c r="J221" s="222">
        <f>ROUND(I221*H221,2)</f>
        <v>0</v>
      </c>
      <c r="K221" s="218" t="s">
        <v>19</v>
      </c>
      <c r="L221" s="223"/>
      <c r="M221" s="224" t="s">
        <v>19</v>
      </c>
      <c r="N221" s="225" t="s">
        <v>44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195</v>
      </c>
      <c r="AT221" s="191" t="s">
        <v>192</v>
      </c>
      <c r="AU221" s="191" t="s">
        <v>82</v>
      </c>
      <c r="AY221" s="19" t="s">
        <v>170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178</v>
      </c>
      <c r="BM221" s="191" t="s">
        <v>735</v>
      </c>
    </row>
    <row r="222" spans="1:65" s="2" customFormat="1" ht="19.5">
      <c r="A222" s="36"/>
      <c r="B222" s="37"/>
      <c r="C222" s="38"/>
      <c r="D222" s="195" t="s">
        <v>363</v>
      </c>
      <c r="E222" s="38"/>
      <c r="F222" s="236" t="s">
        <v>1627</v>
      </c>
      <c r="G222" s="38"/>
      <c r="H222" s="38"/>
      <c r="I222" s="406"/>
      <c r="J222" s="38"/>
      <c r="K222" s="38"/>
      <c r="L222" s="41"/>
      <c r="M222" s="238"/>
      <c r="N222" s="239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363</v>
      </c>
      <c r="AU222" s="19" t="s">
        <v>82</v>
      </c>
    </row>
    <row r="223" spans="1:65" s="2" customFormat="1" ht="16.5" customHeight="1">
      <c r="A223" s="36"/>
      <c r="B223" s="37"/>
      <c r="C223" s="216" t="s">
        <v>466</v>
      </c>
      <c r="D223" s="216" t="s">
        <v>192</v>
      </c>
      <c r="E223" s="217" t="s">
        <v>1694</v>
      </c>
      <c r="F223" s="218" t="s">
        <v>1695</v>
      </c>
      <c r="G223" s="219" t="s">
        <v>1554</v>
      </c>
      <c r="H223" s="220">
        <v>1</v>
      </c>
      <c r="I223" s="221"/>
      <c r="J223" s="222">
        <f>ROUND(I223*H223,2)</f>
        <v>0</v>
      </c>
      <c r="K223" s="218" t="s">
        <v>19</v>
      </c>
      <c r="L223" s="223"/>
      <c r="M223" s="224" t="s">
        <v>19</v>
      </c>
      <c r="N223" s="225" t="s">
        <v>44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195</v>
      </c>
      <c r="AT223" s="191" t="s">
        <v>192</v>
      </c>
      <c r="AU223" s="191" t="s">
        <v>82</v>
      </c>
      <c r="AY223" s="19" t="s">
        <v>170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178</v>
      </c>
      <c r="BM223" s="191" t="s">
        <v>743</v>
      </c>
    </row>
    <row r="224" spans="1:65" s="2" customFormat="1" ht="19.5">
      <c r="A224" s="36"/>
      <c r="B224" s="37"/>
      <c r="C224" s="38"/>
      <c r="D224" s="195" t="s">
        <v>363</v>
      </c>
      <c r="E224" s="38"/>
      <c r="F224" s="236" t="s">
        <v>1627</v>
      </c>
      <c r="G224" s="38"/>
      <c r="H224" s="38"/>
      <c r="I224" s="406"/>
      <c r="J224" s="38"/>
      <c r="K224" s="38"/>
      <c r="L224" s="41"/>
      <c r="M224" s="238"/>
      <c r="N224" s="239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363</v>
      </c>
      <c r="AU224" s="19" t="s">
        <v>82</v>
      </c>
    </row>
    <row r="225" spans="1:65" s="2" customFormat="1" ht="16.5" customHeight="1">
      <c r="A225" s="36"/>
      <c r="B225" s="37"/>
      <c r="C225" s="216" t="s">
        <v>473</v>
      </c>
      <c r="D225" s="216" t="s">
        <v>192</v>
      </c>
      <c r="E225" s="217" t="s">
        <v>1696</v>
      </c>
      <c r="F225" s="218" t="s">
        <v>1697</v>
      </c>
      <c r="G225" s="219" t="s">
        <v>1554</v>
      </c>
      <c r="H225" s="220">
        <v>1</v>
      </c>
      <c r="I225" s="221"/>
      <c r="J225" s="222">
        <f>ROUND(I225*H225,2)</f>
        <v>0</v>
      </c>
      <c r="K225" s="218" t="s">
        <v>19</v>
      </c>
      <c r="L225" s="223"/>
      <c r="M225" s="224" t="s">
        <v>19</v>
      </c>
      <c r="N225" s="225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195</v>
      </c>
      <c r="AT225" s="191" t="s">
        <v>192</v>
      </c>
      <c r="AU225" s="191" t="s">
        <v>82</v>
      </c>
      <c r="AY225" s="19" t="s">
        <v>170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178</v>
      </c>
      <c r="BM225" s="191" t="s">
        <v>751</v>
      </c>
    </row>
    <row r="226" spans="1:65" s="2" customFormat="1" ht="19.5">
      <c r="A226" s="36"/>
      <c r="B226" s="37"/>
      <c r="C226" s="38"/>
      <c r="D226" s="195" t="s">
        <v>363</v>
      </c>
      <c r="E226" s="38"/>
      <c r="F226" s="236" t="s">
        <v>1627</v>
      </c>
      <c r="G226" s="38"/>
      <c r="H226" s="38"/>
      <c r="I226" s="406"/>
      <c r="J226" s="38"/>
      <c r="K226" s="38"/>
      <c r="L226" s="41"/>
      <c r="M226" s="238"/>
      <c r="N226" s="239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363</v>
      </c>
      <c r="AU226" s="19" t="s">
        <v>82</v>
      </c>
    </row>
    <row r="227" spans="1:65" s="2" customFormat="1" ht="16.5" customHeight="1">
      <c r="A227" s="36"/>
      <c r="B227" s="37"/>
      <c r="C227" s="216" t="s">
        <v>477</v>
      </c>
      <c r="D227" s="216" t="s">
        <v>192</v>
      </c>
      <c r="E227" s="217" t="s">
        <v>1698</v>
      </c>
      <c r="F227" s="218" t="s">
        <v>1699</v>
      </c>
      <c r="G227" s="219" t="s">
        <v>1554</v>
      </c>
      <c r="H227" s="220">
        <v>1</v>
      </c>
      <c r="I227" s="221"/>
      <c r="J227" s="222">
        <f>ROUND(I227*H227,2)</f>
        <v>0</v>
      </c>
      <c r="K227" s="218" t="s">
        <v>19</v>
      </c>
      <c r="L227" s="223"/>
      <c r="M227" s="224" t="s">
        <v>19</v>
      </c>
      <c r="N227" s="225" t="s">
        <v>44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195</v>
      </c>
      <c r="AT227" s="191" t="s">
        <v>192</v>
      </c>
      <c r="AU227" s="191" t="s">
        <v>82</v>
      </c>
      <c r="AY227" s="19" t="s">
        <v>170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178</v>
      </c>
      <c r="BM227" s="191" t="s">
        <v>760</v>
      </c>
    </row>
    <row r="228" spans="1:65" s="2" customFormat="1" ht="19.5">
      <c r="A228" s="36"/>
      <c r="B228" s="37"/>
      <c r="C228" s="38"/>
      <c r="D228" s="195" t="s">
        <v>363</v>
      </c>
      <c r="E228" s="38"/>
      <c r="F228" s="236" t="s">
        <v>1627</v>
      </c>
      <c r="G228" s="38"/>
      <c r="H228" s="38"/>
      <c r="I228" s="406"/>
      <c r="J228" s="38"/>
      <c r="K228" s="38"/>
      <c r="L228" s="41"/>
      <c r="M228" s="238"/>
      <c r="N228" s="239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363</v>
      </c>
      <c r="AU228" s="19" t="s">
        <v>82</v>
      </c>
    </row>
    <row r="229" spans="1:65" s="2" customFormat="1" ht="16.5" customHeight="1">
      <c r="A229" s="36"/>
      <c r="B229" s="37"/>
      <c r="C229" s="216" t="s">
        <v>481</v>
      </c>
      <c r="D229" s="216" t="s">
        <v>192</v>
      </c>
      <c r="E229" s="217" t="s">
        <v>1700</v>
      </c>
      <c r="F229" s="218" t="s">
        <v>1701</v>
      </c>
      <c r="G229" s="219" t="s">
        <v>1554</v>
      </c>
      <c r="H229" s="220">
        <v>1</v>
      </c>
      <c r="I229" s="221"/>
      <c r="J229" s="222">
        <f>ROUND(I229*H229,2)</f>
        <v>0</v>
      </c>
      <c r="K229" s="218" t="s">
        <v>19</v>
      </c>
      <c r="L229" s="223"/>
      <c r="M229" s="224" t="s">
        <v>19</v>
      </c>
      <c r="N229" s="225" t="s">
        <v>44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195</v>
      </c>
      <c r="AT229" s="191" t="s">
        <v>192</v>
      </c>
      <c r="AU229" s="191" t="s">
        <v>82</v>
      </c>
      <c r="AY229" s="19" t="s">
        <v>170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178</v>
      </c>
      <c r="BM229" s="191" t="s">
        <v>769</v>
      </c>
    </row>
    <row r="230" spans="1:65" s="2" customFormat="1" ht="19.5">
      <c r="A230" s="36"/>
      <c r="B230" s="37"/>
      <c r="C230" s="38"/>
      <c r="D230" s="195" t="s">
        <v>363</v>
      </c>
      <c r="E230" s="38"/>
      <c r="F230" s="236" t="s">
        <v>1627</v>
      </c>
      <c r="G230" s="38"/>
      <c r="H230" s="38"/>
      <c r="I230" s="406"/>
      <c r="J230" s="38"/>
      <c r="K230" s="38"/>
      <c r="L230" s="41"/>
      <c r="M230" s="238"/>
      <c r="N230" s="239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363</v>
      </c>
      <c r="AU230" s="19" t="s">
        <v>82</v>
      </c>
    </row>
    <row r="231" spans="1:65" s="2" customFormat="1" ht="16.5" customHeight="1">
      <c r="A231" s="36"/>
      <c r="B231" s="37"/>
      <c r="C231" s="216" t="s">
        <v>486</v>
      </c>
      <c r="D231" s="216" t="s">
        <v>192</v>
      </c>
      <c r="E231" s="217" t="s">
        <v>1702</v>
      </c>
      <c r="F231" s="218" t="s">
        <v>1703</v>
      </c>
      <c r="G231" s="219" t="s">
        <v>1554</v>
      </c>
      <c r="H231" s="220">
        <v>1</v>
      </c>
      <c r="I231" s="221"/>
      <c r="J231" s="222">
        <f>ROUND(I231*H231,2)</f>
        <v>0</v>
      </c>
      <c r="K231" s="218" t="s">
        <v>19</v>
      </c>
      <c r="L231" s="223"/>
      <c r="M231" s="224" t="s">
        <v>19</v>
      </c>
      <c r="N231" s="225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195</v>
      </c>
      <c r="AT231" s="191" t="s">
        <v>192</v>
      </c>
      <c r="AU231" s="191" t="s">
        <v>82</v>
      </c>
      <c r="AY231" s="19" t="s">
        <v>170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178</v>
      </c>
      <c r="BM231" s="191" t="s">
        <v>777</v>
      </c>
    </row>
    <row r="232" spans="1:65" s="2" customFormat="1" ht="19.5">
      <c r="A232" s="36"/>
      <c r="B232" s="37"/>
      <c r="C232" s="38"/>
      <c r="D232" s="195" t="s">
        <v>363</v>
      </c>
      <c r="E232" s="38"/>
      <c r="F232" s="236" t="s">
        <v>1627</v>
      </c>
      <c r="G232" s="38"/>
      <c r="H232" s="38"/>
      <c r="I232" s="406"/>
      <c r="J232" s="38"/>
      <c r="K232" s="38"/>
      <c r="L232" s="41"/>
      <c r="M232" s="238"/>
      <c r="N232" s="239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363</v>
      </c>
      <c r="AU232" s="19" t="s">
        <v>82</v>
      </c>
    </row>
    <row r="233" spans="1:65" s="2" customFormat="1" ht="24">
      <c r="A233" s="36"/>
      <c r="B233" s="37"/>
      <c r="C233" s="216" t="s">
        <v>492</v>
      </c>
      <c r="D233" s="216" t="s">
        <v>192</v>
      </c>
      <c r="E233" s="217" t="s">
        <v>1704</v>
      </c>
      <c r="F233" s="218" t="s">
        <v>1677</v>
      </c>
      <c r="G233" s="219" t="s">
        <v>1554</v>
      </c>
      <c r="H233" s="220">
        <v>1</v>
      </c>
      <c r="I233" s="221"/>
      <c r="J233" s="222">
        <f>ROUND(I233*H233,2)</f>
        <v>0</v>
      </c>
      <c r="K233" s="218" t="s">
        <v>19</v>
      </c>
      <c r="L233" s="223"/>
      <c r="M233" s="224" t="s">
        <v>19</v>
      </c>
      <c r="N233" s="225" t="s">
        <v>44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195</v>
      </c>
      <c r="AT233" s="191" t="s">
        <v>192</v>
      </c>
      <c r="AU233" s="191" t="s">
        <v>82</v>
      </c>
      <c r="AY233" s="19" t="s">
        <v>170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178</v>
      </c>
      <c r="BM233" s="191" t="s">
        <v>785</v>
      </c>
    </row>
    <row r="234" spans="1:65" s="2" customFormat="1" ht="19.5">
      <c r="A234" s="36"/>
      <c r="B234" s="37"/>
      <c r="C234" s="38"/>
      <c r="D234" s="195" t="s">
        <v>363</v>
      </c>
      <c r="E234" s="38"/>
      <c r="F234" s="236" t="s">
        <v>1705</v>
      </c>
      <c r="G234" s="38"/>
      <c r="H234" s="38"/>
      <c r="I234" s="406"/>
      <c r="J234" s="38"/>
      <c r="K234" s="38"/>
      <c r="L234" s="41"/>
      <c r="M234" s="238"/>
      <c r="N234" s="239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363</v>
      </c>
      <c r="AU234" s="19" t="s">
        <v>82</v>
      </c>
    </row>
    <row r="235" spans="1:65" s="2" customFormat="1" ht="16.5" customHeight="1">
      <c r="A235" s="36"/>
      <c r="B235" s="37"/>
      <c r="C235" s="216" t="s">
        <v>500</v>
      </c>
      <c r="D235" s="216" t="s">
        <v>192</v>
      </c>
      <c r="E235" s="217" t="s">
        <v>1706</v>
      </c>
      <c r="F235" s="218" t="s">
        <v>1707</v>
      </c>
      <c r="G235" s="219" t="s">
        <v>1554</v>
      </c>
      <c r="H235" s="220">
        <v>1</v>
      </c>
      <c r="I235" s="221"/>
      <c r="J235" s="222">
        <f>ROUND(I235*H235,2)</f>
        <v>0</v>
      </c>
      <c r="K235" s="218" t="s">
        <v>19</v>
      </c>
      <c r="L235" s="223"/>
      <c r="M235" s="224" t="s">
        <v>19</v>
      </c>
      <c r="N235" s="225" t="s">
        <v>44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195</v>
      </c>
      <c r="AT235" s="191" t="s">
        <v>192</v>
      </c>
      <c r="AU235" s="191" t="s">
        <v>82</v>
      </c>
      <c r="AY235" s="19" t="s">
        <v>170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178</v>
      </c>
      <c r="BM235" s="191" t="s">
        <v>793</v>
      </c>
    </row>
    <row r="236" spans="1:65" s="2" customFormat="1" ht="68.25">
      <c r="A236" s="36"/>
      <c r="B236" s="37"/>
      <c r="C236" s="38"/>
      <c r="D236" s="195" t="s">
        <v>363</v>
      </c>
      <c r="E236" s="38"/>
      <c r="F236" s="236" t="s">
        <v>1708</v>
      </c>
      <c r="G236" s="38"/>
      <c r="H236" s="38"/>
      <c r="I236" s="406"/>
      <c r="J236" s="38"/>
      <c r="K236" s="38"/>
      <c r="L236" s="41"/>
      <c r="M236" s="238"/>
      <c r="N236" s="239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363</v>
      </c>
      <c r="AU236" s="19" t="s">
        <v>82</v>
      </c>
    </row>
    <row r="237" spans="1:65" s="2" customFormat="1" ht="24">
      <c r="A237" s="36"/>
      <c r="B237" s="37"/>
      <c r="C237" s="216" t="s">
        <v>505</v>
      </c>
      <c r="D237" s="216" t="s">
        <v>192</v>
      </c>
      <c r="E237" s="217" t="s">
        <v>1709</v>
      </c>
      <c r="F237" s="218" t="s">
        <v>1710</v>
      </c>
      <c r="G237" s="219" t="s">
        <v>1554</v>
      </c>
      <c r="H237" s="220">
        <v>1</v>
      </c>
      <c r="I237" s="221"/>
      <c r="J237" s="222">
        <f>ROUND(I237*H237,2)</f>
        <v>0</v>
      </c>
      <c r="K237" s="218" t="s">
        <v>19</v>
      </c>
      <c r="L237" s="223"/>
      <c r="M237" s="224" t="s">
        <v>19</v>
      </c>
      <c r="N237" s="225" t="s">
        <v>44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195</v>
      </c>
      <c r="AT237" s="191" t="s">
        <v>192</v>
      </c>
      <c r="AU237" s="191" t="s">
        <v>82</v>
      </c>
      <c r="AY237" s="19" t="s">
        <v>170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80</v>
      </c>
      <c r="BK237" s="192">
        <f>ROUND(I237*H237,2)</f>
        <v>0</v>
      </c>
      <c r="BL237" s="19" t="s">
        <v>178</v>
      </c>
      <c r="BM237" s="191" t="s">
        <v>801</v>
      </c>
    </row>
    <row r="238" spans="1:65" s="2" customFormat="1" ht="19.5">
      <c r="A238" s="36"/>
      <c r="B238" s="37"/>
      <c r="C238" s="38"/>
      <c r="D238" s="195" t="s">
        <v>363</v>
      </c>
      <c r="E238" s="38"/>
      <c r="F238" s="236" t="s">
        <v>1627</v>
      </c>
      <c r="G238" s="38"/>
      <c r="H238" s="38"/>
      <c r="I238" s="406"/>
      <c r="J238" s="38"/>
      <c r="K238" s="38"/>
      <c r="L238" s="41"/>
      <c r="M238" s="238"/>
      <c r="N238" s="239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363</v>
      </c>
      <c r="AU238" s="19" t="s">
        <v>82</v>
      </c>
    </row>
    <row r="239" spans="1:65" s="2" customFormat="1" ht="36">
      <c r="A239" s="36"/>
      <c r="B239" s="37"/>
      <c r="C239" s="216" t="s">
        <v>509</v>
      </c>
      <c r="D239" s="216" t="s">
        <v>192</v>
      </c>
      <c r="E239" s="217" t="s">
        <v>1711</v>
      </c>
      <c r="F239" s="218" t="s">
        <v>1712</v>
      </c>
      <c r="G239" s="219" t="s">
        <v>1554</v>
      </c>
      <c r="H239" s="220">
        <v>1</v>
      </c>
      <c r="I239" s="221"/>
      <c r="J239" s="222">
        <f>ROUND(I239*H239,2)</f>
        <v>0</v>
      </c>
      <c r="K239" s="218" t="s">
        <v>19</v>
      </c>
      <c r="L239" s="223"/>
      <c r="M239" s="224" t="s">
        <v>19</v>
      </c>
      <c r="N239" s="225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195</v>
      </c>
      <c r="AT239" s="191" t="s">
        <v>192</v>
      </c>
      <c r="AU239" s="191" t="s">
        <v>82</v>
      </c>
      <c r="AY239" s="19" t="s">
        <v>170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178</v>
      </c>
      <c r="BM239" s="191" t="s">
        <v>812</v>
      </c>
    </row>
    <row r="240" spans="1:65" s="2" customFormat="1" ht="19.5">
      <c r="A240" s="36"/>
      <c r="B240" s="37"/>
      <c r="C240" s="38"/>
      <c r="D240" s="195" t="s">
        <v>363</v>
      </c>
      <c r="E240" s="38"/>
      <c r="F240" s="236" t="s">
        <v>1627</v>
      </c>
      <c r="G240" s="38"/>
      <c r="H240" s="38"/>
      <c r="I240" s="406"/>
      <c r="J240" s="38"/>
      <c r="K240" s="38"/>
      <c r="L240" s="41"/>
      <c r="M240" s="238"/>
      <c r="N240" s="239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363</v>
      </c>
      <c r="AU240" s="19" t="s">
        <v>82</v>
      </c>
    </row>
    <row r="241" spans="1:65" s="2" customFormat="1" ht="16.5" customHeight="1">
      <c r="A241" s="36"/>
      <c r="B241" s="37"/>
      <c r="C241" s="216" t="s">
        <v>513</v>
      </c>
      <c r="D241" s="216" t="s">
        <v>192</v>
      </c>
      <c r="E241" s="217" t="s">
        <v>1713</v>
      </c>
      <c r="F241" s="218" t="s">
        <v>1714</v>
      </c>
      <c r="G241" s="219" t="s">
        <v>1554</v>
      </c>
      <c r="H241" s="220">
        <v>1</v>
      </c>
      <c r="I241" s="221"/>
      <c r="J241" s="222">
        <f>ROUND(I241*H241,2)</f>
        <v>0</v>
      </c>
      <c r="K241" s="218" t="s">
        <v>19</v>
      </c>
      <c r="L241" s="223"/>
      <c r="M241" s="224" t="s">
        <v>19</v>
      </c>
      <c r="N241" s="225" t="s">
        <v>44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195</v>
      </c>
      <c r="AT241" s="191" t="s">
        <v>192</v>
      </c>
      <c r="AU241" s="191" t="s">
        <v>82</v>
      </c>
      <c r="AY241" s="19" t="s">
        <v>170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178</v>
      </c>
      <c r="BM241" s="191" t="s">
        <v>822</v>
      </c>
    </row>
    <row r="242" spans="1:65" s="2" customFormat="1" ht="19.5">
      <c r="A242" s="36"/>
      <c r="B242" s="37"/>
      <c r="C242" s="38"/>
      <c r="D242" s="195" t="s">
        <v>363</v>
      </c>
      <c r="E242" s="38"/>
      <c r="F242" s="236" t="s">
        <v>1627</v>
      </c>
      <c r="G242" s="38"/>
      <c r="H242" s="38"/>
      <c r="I242" s="406"/>
      <c r="J242" s="38"/>
      <c r="K242" s="38"/>
      <c r="L242" s="41"/>
      <c r="M242" s="238"/>
      <c r="N242" s="239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363</v>
      </c>
      <c r="AU242" s="19" t="s">
        <v>82</v>
      </c>
    </row>
    <row r="243" spans="1:65" s="2" customFormat="1" ht="16.5" customHeight="1">
      <c r="A243" s="36"/>
      <c r="B243" s="37"/>
      <c r="C243" s="216" t="s">
        <v>523</v>
      </c>
      <c r="D243" s="216" t="s">
        <v>192</v>
      </c>
      <c r="E243" s="217" t="s">
        <v>1715</v>
      </c>
      <c r="F243" s="218" t="s">
        <v>1716</v>
      </c>
      <c r="G243" s="219" t="s">
        <v>1554</v>
      </c>
      <c r="H243" s="220">
        <v>1</v>
      </c>
      <c r="I243" s="221"/>
      <c r="J243" s="222">
        <f>ROUND(I243*H243,2)</f>
        <v>0</v>
      </c>
      <c r="K243" s="218" t="s">
        <v>19</v>
      </c>
      <c r="L243" s="223"/>
      <c r="M243" s="224" t="s">
        <v>19</v>
      </c>
      <c r="N243" s="225" t="s">
        <v>44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195</v>
      </c>
      <c r="AT243" s="191" t="s">
        <v>192</v>
      </c>
      <c r="AU243" s="191" t="s">
        <v>82</v>
      </c>
      <c r="AY243" s="19" t="s">
        <v>170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80</v>
      </c>
      <c r="BK243" s="192">
        <f>ROUND(I243*H243,2)</f>
        <v>0</v>
      </c>
      <c r="BL243" s="19" t="s">
        <v>178</v>
      </c>
      <c r="BM243" s="191" t="s">
        <v>831</v>
      </c>
    </row>
    <row r="244" spans="1:65" s="2" customFormat="1" ht="19.5">
      <c r="A244" s="36"/>
      <c r="B244" s="37"/>
      <c r="C244" s="38"/>
      <c r="D244" s="195" t="s">
        <v>363</v>
      </c>
      <c r="E244" s="38"/>
      <c r="F244" s="236" t="s">
        <v>1627</v>
      </c>
      <c r="G244" s="38"/>
      <c r="H244" s="38"/>
      <c r="I244" s="406"/>
      <c r="J244" s="38"/>
      <c r="K244" s="38"/>
      <c r="L244" s="41"/>
      <c r="M244" s="238"/>
      <c r="N244" s="239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363</v>
      </c>
      <c r="AU244" s="19" t="s">
        <v>82</v>
      </c>
    </row>
    <row r="245" spans="1:65" s="2" customFormat="1" ht="16.5" customHeight="1">
      <c r="A245" s="36"/>
      <c r="B245" s="37"/>
      <c r="C245" s="216" t="s">
        <v>528</v>
      </c>
      <c r="D245" s="216" t="s">
        <v>192</v>
      </c>
      <c r="E245" s="217" t="s">
        <v>1717</v>
      </c>
      <c r="F245" s="218" t="s">
        <v>1718</v>
      </c>
      <c r="G245" s="219" t="s">
        <v>1554</v>
      </c>
      <c r="H245" s="220">
        <v>1</v>
      </c>
      <c r="I245" s="221"/>
      <c r="J245" s="222">
        <f>ROUND(I245*H245,2)</f>
        <v>0</v>
      </c>
      <c r="K245" s="218" t="s">
        <v>19</v>
      </c>
      <c r="L245" s="223"/>
      <c r="M245" s="224" t="s">
        <v>19</v>
      </c>
      <c r="N245" s="225" t="s">
        <v>44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195</v>
      </c>
      <c r="AT245" s="191" t="s">
        <v>192</v>
      </c>
      <c r="AU245" s="191" t="s">
        <v>82</v>
      </c>
      <c r="AY245" s="19" t="s">
        <v>170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80</v>
      </c>
      <c r="BK245" s="192">
        <f>ROUND(I245*H245,2)</f>
        <v>0</v>
      </c>
      <c r="BL245" s="19" t="s">
        <v>178</v>
      </c>
      <c r="BM245" s="191" t="s">
        <v>839</v>
      </c>
    </row>
    <row r="246" spans="1:65" s="2" customFormat="1" ht="19.5">
      <c r="A246" s="36"/>
      <c r="B246" s="37"/>
      <c r="C246" s="38"/>
      <c r="D246" s="195" t="s">
        <v>363</v>
      </c>
      <c r="E246" s="38"/>
      <c r="F246" s="236" t="s">
        <v>1627</v>
      </c>
      <c r="G246" s="38"/>
      <c r="H246" s="38"/>
      <c r="I246" s="406"/>
      <c r="J246" s="38"/>
      <c r="K246" s="38"/>
      <c r="L246" s="41"/>
      <c r="M246" s="238"/>
      <c r="N246" s="239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363</v>
      </c>
      <c r="AU246" s="19" t="s">
        <v>82</v>
      </c>
    </row>
    <row r="247" spans="1:65" s="2" customFormat="1" ht="16.5" customHeight="1">
      <c r="A247" s="36"/>
      <c r="B247" s="37"/>
      <c r="C247" s="216" t="s">
        <v>534</v>
      </c>
      <c r="D247" s="216" t="s">
        <v>192</v>
      </c>
      <c r="E247" s="217" t="s">
        <v>1719</v>
      </c>
      <c r="F247" s="218" t="s">
        <v>1720</v>
      </c>
      <c r="G247" s="219" t="s">
        <v>1554</v>
      </c>
      <c r="H247" s="220">
        <v>1</v>
      </c>
      <c r="I247" s="221"/>
      <c r="J247" s="222">
        <f>ROUND(I247*H247,2)</f>
        <v>0</v>
      </c>
      <c r="K247" s="218" t="s">
        <v>19</v>
      </c>
      <c r="L247" s="223"/>
      <c r="M247" s="224" t="s">
        <v>19</v>
      </c>
      <c r="N247" s="225" t="s">
        <v>44</v>
      </c>
      <c r="O247" s="66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195</v>
      </c>
      <c r="AT247" s="191" t="s">
        <v>192</v>
      </c>
      <c r="AU247" s="191" t="s">
        <v>82</v>
      </c>
      <c r="AY247" s="19" t="s">
        <v>170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178</v>
      </c>
      <c r="BM247" s="191" t="s">
        <v>856</v>
      </c>
    </row>
    <row r="248" spans="1:65" s="2" customFormat="1" ht="19.5">
      <c r="A248" s="36"/>
      <c r="B248" s="37"/>
      <c r="C248" s="38"/>
      <c r="D248" s="195" t="s">
        <v>363</v>
      </c>
      <c r="E248" s="38"/>
      <c r="F248" s="236" t="s">
        <v>1627</v>
      </c>
      <c r="G248" s="38"/>
      <c r="H248" s="38"/>
      <c r="I248" s="406"/>
      <c r="J248" s="38"/>
      <c r="K248" s="38"/>
      <c r="L248" s="41"/>
      <c r="M248" s="238"/>
      <c r="N248" s="239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363</v>
      </c>
      <c r="AU248" s="19" t="s">
        <v>82</v>
      </c>
    </row>
    <row r="249" spans="1:65" s="2" customFormat="1" ht="16.5" customHeight="1">
      <c r="A249" s="36"/>
      <c r="B249" s="37"/>
      <c r="C249" s="216" t="s">
        <v>542</v>
      </c>
      <c r="D249" s="216" t="s">
        <v>192</v>
      </c>
      <c r="E249" s="217" t="s">
        <v>1721</v>
      </c>
      <c r="F249" s="218" t="s">
        <v>1722</v>
      </c>
      <c r="G249" s="219" t="s">
        <v>1554</v>
      </c>
      <c r="H249" s="220">
        <v>1</v>
      </c>
      <c r="I249" s="221"/>
      <c r="J249" s="222">
        <f>ROUND(I249*H249,2)</f>
        <v>0</v>
      </c>
      <c r="K249" s="218" t="s">
        <v>19</v>
      </c>
      <c r="L249" s="223"/>
      <c r="M249" s="224" t="s">
        <v>19</v>
      </c>
      <c r="N249" s="225" t="s">
        <v>44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195</v>
      </c>
      <c r="AT249" s="191" t="s">
        <v>192</v>
      </c>
      <c r="AU249" s="191" t="s">
        <v>82</v>
      </c>
      <c r="AY249" s="19" t="s">
        <v>170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178</v>
      </c>
      <c r="BM249" s="191" t="s">
        <v>865</v>
      </c>
    </row>
    <row r="250" spans="1:65" s="2" customFormat="1" ht="19.5">
      <c r="A250" s="36"/>
      <c r="B250" s="37"/>
      <c r="C250" s="38"/>
      <c r="D250" s="195" t="s">
        <v>363</v>
      </c>
      <c r="E250" s="38"/>
      <c r="F250" s="236" t="s">
        <v>1627</v>
      </c>
      <c r="G250" s="38"/>
      <c r="H250" s="38"/>
      <c r="I250" s="406"/>
      <c r="J250" s="38"/>
      <c r="K250" s="38"/>
      <c r="L250" s="41"/>
      <c r="M250" s="238"/>
      <c r="N250" s="239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363</v>
      </c>
      <c r="AU250" s="19" t="s">
        <v>82</v>
      </c>
    </row>
    <row r="251" spans="1:65" s="2" customFormat="1" ht="16.5" customHeight="1">
      <c r="A251" s="36"/>
      <c r="B251" s="37"/>
      <c r="C251" s="216" t="s">
        <v>547</v>
      </c>
      <c r="D251" s="216" t="s">
        <v>192</v>
      </c>
      <c r="E251" s="217" t="s">
        <v>1723</v>
      </c>
      <c r="F251" s="218" t="s">
        <v>1724</v>
      </c>
      <c r="G251" s="219" t="s">
        <v>1554</v>
      </c>
      <c r="H251" s="220">
        <v>1</v>
      </c>
      <c r="I251" s="221"/>
      <c r="J251" s="222">
        <f>ROUND(I251*H251,2)</f>
        <v>0</v>
      </c>
      <c r="K251" s="218" t="s">
        <v>19</v>
      </c>
      <c r="L251" s="223"/>
      <c r="M251" s="224" t="s">
        <v>19</v>
      </c>
      <c r="N251" s="225" t="s">
        <v>44</v>
      </c>
      <c r="O251" s="66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195</v>
      </c>
      <c r="AT251" s="191" t="s">
        <v>192</v>
      </c>
      <c r="AU251" s="191" t="s">
        <v>82</v>
      </c>
      <c r="AY251" s="19" t="s">
        <v>170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80</v>
      </c>
      <c r="BK251" s="192">
        <f>ROUND(I251*H251,2)</f>
        <v>0</v>
      </c>
      <c r="BL251" s="19" t="s">
        <v>178</v>
      </c>
      <c r="BM251" s="191" t="s">
        <v>876</v>
      </c>
    </row>
    <row r="252" spans="1:65" s="2" customFormat="1" ht="19.5">
      <c r="A252" s="36"/>
      <c r="B252" s="37"/>
      <c r="C252" s="38"/>
      <c r="D252" s="195" t="s">
        <v>363</v>
      </c>
      <c r="E252" s="38"/>
      <c r="F252" s="236" t="s">
        <v>1627</v>
      </c>
      <c r="G252" s="38"/>
      <c r="H252" s="38"/>
      <c r="I252" s="406"/>
      <c r="J252" s="38"/>
      <c r="K252" s="38"/>
      <c r="L252" s="41"/>
      <c r="M252" s="238"/>
      <c r="N252" s="239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363</v>
      </c>
      <c r="AU252" s="19" t="s">
        <v>82</v>
      </c>
    </row>
    <row r="253" spans="1:65" s="2" customFormat="1" ht="16.5" customHeight="1">
      <c r="A253" s="36"/>
      <c r="B253" s="37"/>
      <c r="C253" s="216" t="s">
        <v>551</v>
      </c>
      <c r="D253" s="216" t="s">
        <v>192</v>
      </c>
      <c r="E253" s="217" t="s">
        <v>1725</v>
      </c>
      <c r="F253" s="218" t="s">
        <v>1726</v>
      </c>
      <c r="G253" s="219" t="s">
        <v>1554</v>
      </c>
      <c r="H253" s="220">
        <v>1</v>
      </c>
      <c r="I253" s="221"/>
      <c r="J253" s="222">
        <f>ROUND(I253*H253,2)</f>
        <v>0</v>
      </c>
      <c r="K253" s="218" t="s">
        <v>19</v>
      </c>
      <c r="L253" s="223"/>
      <c r="M253" s="224" t="s">
        <v>19</v>
      </c>
      <c r="N253" s="225" t="s">
        <v>44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195</v>
      </c>
      <c r="AT253" s="191" t="s">
        <v>192</v>
      </c>
      <c r="AU253" s="191" t="s">
        <v>82</v>
      </c>
      <c r="AY253" s="19" t="s">
        <v>170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178</v>
      </c>
      <c r="BM253" s="191" t="s">
        <v>887</v>
      </c>
    </row>
    <row r="254" spans="1:65" s="2" customFormat="1" ht="19.5">
      <c r="A254" s="36"/>
      <c r="B254" s="37"/>
      <c r="C254" s="38"/>
      <c r="D254" s="195" t="s">
        <v>363</v>
      </c>
      <c r="E254" s="38"/>
      <c r="F254" s="236" t="s">
        <v>1627</v>
      </c>
      <c r="G254" s="38"/>
      <c r="H254" s="38"/>
      <c r="I254" s="406"/>
      <c r="J254" s="38"/>
      <c r="K254" s="38"/>
      <c r="L254" s="41"/>
      <c r="M254" s="238"/>
      <c r="N254" s="23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363</v>
      </c>
      <c r="AU254" s="19" t="s">
        <v>82</v>
      </c>
    </row>
    <row r="255" spans="1:65" s="2" customFormat="1" ht="16.5" customHeight="1">
      <c r="A255" s="36"/>
      <c r="B255" s="37"/>
      <c r="C255" s="216" t="s">
        <v>555</v>
      </c>
      <c r="D255" s="216" t="s">
        <v>192</v>
      </c>
      <c r="E255" s="217" t="s">
        <v>1727</v>
      </c>
      <c r="F255" s="218" t="s">
        <v>1728</v>
      </c>
      <c r="G255" s="219" t="s">
        <v>1554</v>
      </c>
      <c r="H255" s="220">
        <v>1</v>
      </c>
      <c r="I255" s="221"/>
      <c r="J255" s="222">
        <f>ROUND(I255*H255,2)</f>
        <v>0</v>
      </c>
      <c r="K255" s="218" t="s">
        <v>19</v>
      </c>
      <c r="L255" s="223"/>
      <c r="M255" s="224" t="s">
        <v>19</v>
      </c>
      <c r="N255" s="225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195</v>
      </c>
      <c r="AT255" s="191" t="s">
        <v>192</v>
      </c>
      <c r="AU255" s="191" t="s">
        <v>82</v>
      </c>
      <c r="AY255" s="19" t="s">
        <v>170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178</v>
      </c>
      <c r="BM255" s="191" t="s">
        <v>898</v>
      </c>
    </row>
    <row r="256" spans="1:65" s="2" customFormat="1" ht="19.5">
      <c r="A256" s="36"/>
      <c r="B256" s="37"/>
      <c r="C256" s="38"/>
      <c r="D256" s="195" t="s">
        <v>363</v>
      </c>
      <c r="E256" s="38"/>
      <c r="F256" s="236" t="s">
        <v>1627</v>
      </c>
      <c r="G256" s="38"/>
      <c r="H256" s="38"/>
      <c r="I256" s="406"/>
      <c r="J256" s="38"/>
      <c r="K256" s="38"/>
      <c r="L256" s="41"/>
      <c r="M256" s="238"/>
      <c r="N256" s="239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363</v>
      </c>
      <c r="AU256" s="19" t="s">
        <v>82</v>
      </c>
    </row>
    <row r="257" spans="1:65" s="2" customFormat="1" ht="24">
      <c r="A257" s="36"/>
      <c r="B257" s="37"/>
      <c r="C257" s="216" t="s">
        <v>559</v>
      </c>
      <c r="D257" s="216" t="s">
        <v>192</v>
      </c>
      <c r="E257" s="217" t="s">
        <v>1729</v>
      </c>
      <c r="F257" s="218" t="s">
        <v>1677</v>
      </c>
      <c r="G257" s="219" t="s">
        <v>1554</v>
      </c>
      <c r="H257" s="220">
        <v>1</v>
      </c>
      <c r="I257" s="221"/>
      <c r="J257" s="222">
        <f>ROUND(I257*H257,2)</f>
        <v>0</v>
      </c>
      <c r="K257" s="218" t="s">
        <v>19</v>
      </c>
      <c r="L257" s="223"/>
      <c r="M257" s="224" t="s">
        <v>19</v>
      </c>
      <c r="N257" s="225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195</v>
      </c>
      <c r="AT257" s="191" t="s">
        <v>192</v>
      </c>
      <c r="AU257" s="191" t="s">
        <v>82</v>
      </c>
      <c r="AY257" s="19" t="s">
        <v>170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178</v>
      </c>
      <c r="BM257" s="191" t="s">
        <v>909</v>
      </c>
    </row>
    <row r="258" spans="1:65" s="2" customFormat="1" ht="19.5">
      <c r="A258" s="36"/>
      <c r="B258" s="37"/>
      <c r="C258" s="38"/>
      <c r="D258" s="195" t="s">
        <v>363</v>
      </c>
      <c r="E258" s="38"/>
      <c r="F258" s="236" t="s">
        <v>1730</v>
      </c>
      <c r="G258" s="38"/>
      <c r="H258" s="38"/>
      <c r="I258" s="406"/>
      <c r="J258" s="38"/>
      <c r="K258" s="38"/>
      <c r="L258" s="41"/>
      <c r="M258" s="238"/>
      <c r="N258" s="239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363</v>
      </c>
      <c r="AU258" s="19" t="s">
        <v>82</v>
      </c>
    </row>
    <row r="259" spans="1:65" s="2" customFormat="1" ht="16.5" customHeight="1">
      <c r="A259" s="36"/>
      <c r="B259" s="37"/>
      <c r="C259" s="216" t="s">
        <v>563</v>
      </c>
      <c r="D259" s="216" t="s">
        <v>192</v>
      </c>
      <c r="E259" s="217" t="s">
        <v>1731</v>
      </c>
      <c r="F259" s="218" t="s">
        <v>1732</v>
      </c>
      <c r="G259" s="219" t="s">
        <v>1554</v>
      </c>
      <c r="H259" s="220">
        <v>1</v>
      </c>
      <c r="I259" s="408">
        <v>0</v>
      </c>
      <c r="J259" s="222">
        <f>ROUND(I259*H259,2)</f>
        <v>0</v>
      </c>
      <c r="K259" s="218" t="s">
        <v>19</v>
      </c>
      <c r="L259" s="223"/>
      <c r="M259" s="224" t="s">
        <v>19</v>
      </c>
      <c r="N259" s="225" t="s">
        <v>44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195</v>
      </c>
      <c r="AT259" s="191" t="s">
        <v>192</v>
      </c>
      <c r="AU259" s="191" t="s">
        <v>82</v>
      </c>
      <c r="AY259" s="19" t="s">
        <v>170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178</v>
      </c>
      <c r="BM259" s="191" t="s">
        <v>919</v>
      </c>
    </row>
    <row r="260" spans="1:65" s="2" customFormat="1" ht="19.5">
      <c r="A260" s="36"/>
      <c r="B260" s="37"/>
      <c r="C260" s="38"/>
      <c r="D260" s="195" t="s">
        <v>363</v>
      </c>
      <c r="E260" s="38"/>
      <c r="F260" s="236" t="s">
        <v>1733</v>
      </c>
      <c r="G260" s="38"/>
      <c r="H260" s="38"/>
      <c r="I260" s="406"/>
      <c r="J260" s="38"/>
      <c r="K260" s="38"/>
      <c r="L260" s="41"/>
      <c r="M260" s="238"/>
      <c r="N260" s="239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363</v>
      </c>
      <c r="AU260" s="19" t="s">
        <v>82</v>
      </c>
    </row>
    <row r="261" spans="1:65" s="2" customFormat="1" ht="24">
      <c r="A261" s="36"/>
      <c r="B261" s="37"/>
      <c r="C261" s="216" t="s">
        <v>567</v>
      </c>
      <c r="D261" s="216" t="s">
        <v>192</v>
      </c>
      <c r="E261" s="217" t="s">
        <v>1734</v>
      </c>
      <c r="F261" s="218" t="s">
        <v>1677</v>
      </c>
      <c r="G261" s="219" t="s">
        <v>1554</v>
      </c>
      <c r="H261" s="220">
        <v>1</v>
      </c>
      <c r="I261" s="221"/>
      <c r="J261" s="222">
        <f>ROUND(I261*H261,2)</f>
        <v>0</v>
      </c>
      <c r="K261" s="218" t="s">
        <v>19</v>
      </c>
      <c r="L261" s="223"/>
      <c r="M261" s="224" t="s">
        <v>19</v>
      </c>
      <c r="N261" s="225" t="s">
        <v>44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195</v>
      </c>
      <c r="AT261" s="191" t="s">
        <v>192</v>
      </c>
      <c r="AU261" s="191" t="s">
        <v>82</v>
      </c>
      <c r="AY261" s="19" t="s">
        <v>170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178</v>
      </c>
      <c r="BM261" s="191" t="s">
        <v>927</v>
      </c>
    </row>
    <row r="262" spans="1:65" s="2" customFormat="1" ht="19.5">
      <c r="A262" s="36"/>
      <c r="B262" s="37"/>
      <c r="C262" s="38"/>
      <c r="D262" s="195" t="s">
        <v>363</v>
      </c>
      <c r="E262" s="38"/>
      <c r="F262" s="236" t="s">
        <v>1735</v>
      </c>
      <c r="G262" s="38"/>
      <c r="H262" s="38"/>
      <c r="I262" s="406"/>
      <c r="J262" s="38"/>
      <c r="K262" s="38"/>
      <c r="L262" s="41"/>
      <c r="M262" s="238"/>
      <c r="N262" s="239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363</v>
      </c>
      <c r="AU262" s="19" t="s">
        <v>82</v>
      </c>
    </row>
    <row r="263" spans="1:65" s="2" customFormat="1" ht="36">
      <c r="A263" s="36"/>
      <c r="B263" s="37"/>
      <c r="C263" s="216" t="s">
        <v>571</v>
      </c>
      <c r="D263" s="216" t="s">
        <v>192</v>
      </c>
      <c r="E263" s="217" t="s">
        <v>1736</v>
      </c>
      <c r="F263" s="218" t="s">
        <v>1737</v>
      </c>
      <c r="G263" s="219" t="s">
        <v>1554</v>
      </c>
      <c r="H263" s="220">
        <v>1</v>
      </c>
      <c r="I263" s="221"/>
      <c r="J263" s="222">
        <f>ROUND(I263*H263,2)</f>
        <v>0</v>
      </c>
      <c r="K263" s="218" t="s">
        <v>19</v>
      </c>
      <c r="L263" s="223"/>
      <c r="M263" s="224" t="s">
        <v>19</v>
      </c>
      <c r="N263" s="225" t="s">
        <v>44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195</v>
      </c>
      <c r="AT263" s="191" t="s">
        <v>192</v>
      </c>
      <c r="AU263" s="191" t="s">
        <v>82</v>
      </c>
      <c r="AY263" s="19" t="s">
        <v>170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80</v>
      </c>
      <c r="BK263" s="192">
        <f>ROUND(I263*H263,2)</f>
        <v>0</v>
      </c>
      <c r="BL263" s="19" t="s">
        <v>178</v>
      </c>
      <c r="BM263" s="191" t="s">
        <v>937</v>
      </c>
    </row>
    <row r="264" spans="1:65" s="2" customFormat="1" ht="19.5">
      <c r="A264" s="36"/>
      <c r="B264" s="37"/>
      <c r="C264" s="38"/>
      <c r="D264" s="195" t="s">
        <v>363</v>
      </c>
      <c r="E264" s="38"/>
      <c r="F264" s="236" t="s">
        <v>1738</v>
      </c>
      <c r="G264" s="38"/>
      <c r="H264" s="38"/>
      <c r="I264" s="406"/>
      <c r="J264" s="38"/>
      <c r="K264" s="38"/>
      <c r="L264" s="41"/>
      <c r="M264" s="238"/>
      <c r="N264" s="239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363</v>
      </c>
      <c r="AU264" s="19" t="s">
        <v>82</v>
      </c>
    </row>
    <row r="265" spans="1:65" s="2" customFormat="1" ht="24">
      <c r="A265" s="36"/>
      <c r="B265" s="37"/>
      <c r="C265" s="216" t="s">
        <v>575</v>
      </c>
      <c r="D265" s="216" t="s">
        <v>192</v>
      </c>
      <c r="E265" s="217" t="s">
        <v>1739</v>
      </c>
      <c r="F265" s="218" t="s">
        <v>1740</v>
      </c>
      <c r="G265" s="219" t="s">
        <v>1554</v>
      </c>
      <c r="H265" s="220">
        <v>1</v>
      </c>
      <c r="I265" s="221"/>
      <c r="J265" s="222">
        <f>ROUND(I265*H265,2)</f>
        <v>0</v>
      </c>
      <c r="K265" s="218" t="s">
        <v>19</v>
      </c>
      <c r="L265" s="223"/>
      <c r="M265" s="224" t="s">
        <v>19</v>
      </c>
      <c r="N265" s="225" t="s">
        <v>44</v>
      </c>
      <c r="O265" s="66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195</v>
      </c>
      <c r="AT265" s="191" t="s">
        <v>192</v>
      </c>
      <c r="AU265" s="191" t="s">
        <v>82</v>
      </c>
      <c r="AY265" s="19" t="s">
        <v>170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80</v>
      </c>
      <c r="BK265" s="192">
        <f>ROUND(I265*H265,2)</f>
        <v>0</v>
      </c>
      <c r="BL265" s="19" t="s">
        <v>178</v>
      </c>
      <c r="BM265" s="191" t="s">
        <v>947</v>
      </c>
    </row>
    <row r="266" spans="1:65" s="2" customFormat="1" ht="165.75">
      <c r="A266" s="36"/>
      <c r="B266" s="37"/>
      <c r="C266" s="38"/>
      <c r="D266" s="195" t="s">
        <v>363</v>
      </c>
      <c r="E266" s="38"/>
      <c r="F266" s="236" t="s">
        <v>1741</v>
      </c>
      <c r="G266" s="38"/>
      <c r="H266" s="38"/>
      <c r="I266" s="406"/>
      <c r="J266" s="38"/>
      <c r="K266" s="38"/>
      <c r="L266" s="41"/>
      <c r="M266" s="238"/>
      <c r="N266" s="239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363</v>
      </c>
      <c r="AU266" s="19" t="s">
        <v>82</v>
      </c>
    </row>
    <row r="267" spans="1:65" s="2" customFormat="1" ht="16.5" customHeight="1">
      <c r="A267" s="36"/>
      <c r="B267" s="37"/>
      <c r="C267" s="216" t="s">
        <v>579</v>
      </c>
      <c r="D267" s="216" t="s">
        <v>192</v>
      </c>
      <c r="E267" s="217" t="s">
        <v>1742</v>
      </c>
      <c r="F267" s="218" t="s">
        <v>1743</v>
      </c>
      <c r="G267" s="219" t="s">
        <v>1554</v>
      </c>
      <c r="H267" s="220">
        <v>2</v>
      </c>
      <c r="I267" s="408">
        <v>0</v>
      </c>
      <c r="J267" s="222">
        <f>ROUND(I267*H267,2)</f>
        <v>0</v>
      </c>
      <c r="K267" s="218" t="s">
        <v>19</v>
      </c>
      <c r="L267" s="223"/>
      <c r="M267" s="224" t="s">
        <v>19</v>
      </c>
      <c r="N267" s="225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195</v>
      </c>
      <c r="AT267" s="191" t="s">
        <v>192</v>
      </c>
      <c r="AU267" s="191" t="s">
        <v>82</v>
      </c>
      <c r="AY267" s="19" t="s">
        <v>170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178</v>
      </c>
      <c r="BM267" s="191" t="s">
        <v>956</v>
      </c>
    </row>
    <row r="268" spans="1:65" s="2" customFormat="1" ht="19.5">
      <c r="A268" s="36"/>
      <c r="B268" s="37"/>
      <c r="C268" s="38"/>
      <c r="D268" s="195" t="s">
        <v>363</v>
      </c>
      <c r="E268" s="38"/>
      <c r="F268" s="236" t="s">
        <v>1744</v>
      </c>
      <c r="G268" s="38"/>
      <c r="H268" s="38"/>
      <c r="I268" s="406"/>
      <c r="J268" s="38"/>
      <c r="K268" s="38"/>
      <c r="L268" s="41"/>
      <c r="M268" s="238"/>
      <c r="N268" s="239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363</v>
      </c>
      <c r="AU268" s="19" t="s">
        <v>82</v>
      </c>
    </row>
    <row r="269" spans="1:65" s="2" customFormat="1" ht="16.5" customHeight="1">
      <c r="A269" s="36"/>
      <c r="B269" s="37"/>
      <c r="C269" s="216" t="s">
        <v>583</v>
      </c>
      <c r="D269" s="216" t="s">
        <v>192</v>
      </c>
      <c r="E269" s="217" t="s">
        <v>1745</v>
      </c>
      <c r="F269" s="218" t="s">
        <v>1746</v>
      </c>
      <c r="G269" s="219" t="s">
        <v>1554</v>
      </c>
      <c r="H269" s="220">
        <v>1</v>
      </c>
      <c r="I269" s="408">
        <v>0</v>
      </c>
      <c r="J269" s="222">
        <f>ROUND(I269*H269,2)</f>
        <v>0</v>
      </c>
      <c r="K269" s="218" t="s">
        <v>19</v>
      </c>
      <c r="L269" s="223"/>
      <c r="M269" s="224" t="s">
        <v>19</v>
      </c>
      <c r="N269" s="225" t="s">
        <v>44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195</v>
      </c>
      <c r="AT269" s="191" t="s">
        <v>192</v>
      </c>
      <c r="AU269" s="191" t="s">
        <v>82</v>
      </c>
      <c r="AY269" s="19" t="s">
        <v>170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178</v>
      </c>
      <c r="BM269" s="191" t="s">
        <v>966</v>
      </c>
    </row>
    <row r="270" spans="1:65" s="2" customFormat="1" ht="19.5">
      <c r="A270" s="36"/>
      <c r="B270" s="37"/>
      <c r="C270" s="38"/>
      <c r="D270" s="195" t="s">
        <v>363</v>
      </c>
      <c r="E270" s="38"/>
      <c r="F270" s="236" t="s">
        <v>1582</v>
      </c>
      <c r="G270" s="38"/>
      <c r="H270" s="38"/>
      <c r="I270" s="406"/>
      <c r="J270" s="38"/>
      <c r="K270" s="38"/>
      <c r="L270" s="41"/>
      <c r="M270" s="238"/>
      <c r="N270" s="239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363</v>
      </c>
      <c r="AU270" s="19" t="s">
        <v>82</v>
      </c>
    </row>
    <row r="271" spans="1:65" s="2" customFormat="1" ht="16.5" customHeight="1">
      <c r="A271" s="36"/>
      <c r="B271" s="37"/>
      <c r="C271" s="216" t="s">
        <v>587</v>
      </c>
      <c r="D271" s="216" t="s">
        <v>192</v>
      </c>
      <c r="E271" s="217" t="s">
        <v>1747</v>
      </c>
      <c r="F271" s="218" t="s">
        <v>1748</v>
      </c>
      <c r="G271" s="219" t="s">
        <v>1554</v>
      </c>
      <c r="H271" s="220">
        <v>1</v>
      </c>
      <c r="I271" s="408">
        <v>0</v>
      </c>
      <c r="J271" s="222">
        <f>ROUND(I271*H271,2)</f>
        <v>0</v>
      </c>
      <c r="K271" s="218" t="s">
        <v>19</v>
      </c>
      <c r="L271" s="223"/>
      <c r="M271" s="224" t="s">
        <v>19</v>
      </c>
      <c r="N271" s="225" t="s">
        <v>44</v>
      </c>
      <c r="O271" s="66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195</v>
      </c>
      <c r="AT271" s="191" t="s">
        <v>192</v>
      </c>
      <c r="AU271" s="191" t="s">
        <v>82</v>
      </c>
      <c r="AY271" s="19" t="s">
        <v>170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80</v>
      </c>
      <c r="BK271" s="192">
        <f>ROUND(I271*H271,2)</f>
        <v>0</v>
      </c>
      <c r="BL271" s="19" t="s">
        <v>178</v>
      </c>
      <c r="BM271" s="191" t="s">
        <v>975</v>
      </c>
    </row>
    <row r="272" spans="1:65" s="2" customFormat="1" ht="19.5">
      <c r="A272" s="36"/>
      <c r="B272" s="37"/>
      <c r="C272" s="38"/>
      <c r="D272" s="195" t="s">
        <v>363</v>
      </c>
      <c r="E272" s="38"/>
      <c r="F272" s="236" t="s">
        <v>1749</v>
      </c>
      <c r="G272" s="38"/>
      <c r="H272" s="38"/>
      <c r="I272" s="406"/>
      <c r="J272" s="38"/>
      <c r="K272" s="38"/>
      <c r="L272" s="41"/>
      <c r="M272" s="238"/>
      <c r="N272" s="239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363</v>
      </c>
      <c r="AU272" s="19" t="s">
        <v>82</v>
      </c>
    </row>
    <row r="273" spans="1:65" s="2" customFormat="1" ht="24">
      <c r="A273" s="36"/>
      <c r="B273" s="37"/>
      <c r="C273" s="216" t="s">
        <v>593</v>
      </c>
      <c r="D273" s="216" t="s">
        <v>192</v>
      </c>
      <c r="E273" s="217" t="s">
        <v>1750</v>
      </c>
      <c r="F273" s="218" t="s">
        <v>1751</v>
      </c>
      <c r="G273" s="219" t="s">
        <v>1554</v>
      </c>
      <c r="H273" s="220">
        <v>1</v>
      </c>
      <c r="I273" s="221"/>
      <c r="J273" s="222">
        <f>ROUND(I273*H273,2)</f>
        <v>0</v>
      </c>
      <c r="K273" s="218" t="s">
        <v>19</v>
      </c>
      <c r="L273" s="223"/>
      <c r="M273" s="224" t="s">
        <v>19</v>
      </c>
      <c r="N273" s="225" t="s">
        <v>44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195</v>
      </c>
      <c r="AT273" s="191" t="s">
        <v>192</v>
      </c>
      <c r="AU273" s="191" t="s">
        <v>82</v>
      </c>
      <c r="AY273" s="19" t="s">
        <v>170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178</v>
      </c>
      <c r="BM273" s="191" t="s">
        <v>983</v>
      </c>
    </row>
    <row r="274" spans="1:65" s="2" customFormat="1" ht="19.5">
      <c r="A274" s="36"/>
      <c r="B274" s="37"/>
      <c r="C274" s="38"/>
      <c r="D274" s="195" t="s">
        <v>363</v>
      </c>
      <c r="E274" s="38"/>
      <c r="F274" s="236" t="s">
        <v>1752</v>
      </c>
      <c r="G274" s="38"/>
      <c r="H274" s="38"/>
      <c r="I274" s="406"/>
      <c r="J274" s="38"/>
      <c r="K274" s="38"/>
      <c r="L274" s="41"/>
      <c r="M274" s="238"/>
      <c r="N274" s="239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363</v>
      </c>
      <c r="AU274" s="19" t="s">
        <v>82</v>
      </c>
    </row>
    <row r="275" spans="1:65" s="2" customFormat="1" ht="16.5" customHeight="1">
      <c r="A275" s="36"/>
      <c r="B275" s="37"/>
      <c r="C275" s="216" t="s">
        <v>597</v>
      </c>
      <c r="D275" s="216" t="s">
        <v>192</v>
      </c>
      <c r="E275" s="217" t="s">
        <v>1753</v>
      </c>
      <c r="F275" s="218" t="s">
        <v>1754</v>
      </c>
      <c r="G275" s="219" t="s">
        <v>1554</v>
      </c>
      <c r="H275" s="220">
        <v>2</v>
      </c>
      <c r="I275" s="408">
        <v>0</v>
      </c>
      <c r="J275" s="222">
        <f>ROUND(I275*H275,2)</f>
        <v>0</v>
      </c>
      <c r="K275" s="218" t="s">
        <v>19</v>
      </c>
      <c r="L275" s="223"/>
      <c r="M275" s="224" t="s">
        <v>19</v>
      </c>
      <c r="N275" s="225" t="s">
        <v>44</v>
      </c>
      <c r="O275" s="66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195</v>
      </c>
      <c r="AT275" s="191" t="s">
        <v>192</v>
      </c>
      <c r="AU275" s="191" t="s">
        <v>82</v>
      </c>
      <c r="AY275" s="19" t="s">
        <v>170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178</v>
      </c>
      <c r="BM275" s="191" t="s">
        <v>992</v>
      </c>
    </row>
    <row r="276" spans="1:65" s="2" customFormat="1" ht="19.5">
      <c r="A276" s="36"/>
      <c r="B276" s="37"/>
      <c r="C276" s="38"/>
      <c r="D276" s="195" t="s">
        <v>363</v>
      </c>
      <c r="E276" s="38"/>
      <c r="F276" s="236" t="s">
        <v>1755</v>
      </c>
      <c r="G276" s="38"/>
      <c r="H276" s="38"/>
      <c r="I276" s="406"/>
      <c r="J276" s="38"/>
      <c r="K276" s="38"/>
      <c r="L276" s="41"/>
      <c r="M276" s="238"/>
      <c r="N276" s="239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363</v>
      </c>
      <c r="AU276" s="19" t="s">
        <v>82</v>
      </c>
    </row>
    <row r="277" spans="1:65" s="2" customFormat="1" ht="16.5" customHeight="1">
      <c r="A277" s="36"/>
      <c r="B277" s="37"/>
      <c r="C277" s="216" t="s">
        <v>604</v>
      </c>
      <c r="D277" s="216" t="s">
        <v>192</v>
      </c>
      <c r="E277" s="217" t="s">
        <v>1756</v>
      </c>
      <c r="F277" s="218" t="s">
        <v>1757</v>
      </c>
      <c r="G277" s="219" t="s">
        <v>1554</v>
      </c>
      <c r="H277" s="220">
        <v>1</v>
      </c>
      <c r="I277" s="408">
        <v>0</v>
      </c>
      <c r="J277" s="222">
        <f>ROUND(I277*H277,2)</f>
        <v>0</v>
      </c>
      <c r="K277" s="218" t="s">
        <v>19</v>
      </c>
      <c r="L277" s="223"/>
      <c r="M277" s="224" t="s">
        <v>19</v>
      </c>
      <c r="N277" s="225" t="s">
        <v>44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195</v>
      </c>
      <c r="AT277" s="191" t="s">
        <v>192</v>
      </c>
      <c r="AU277" s="191" t="s">
        <v>82</v>
      </c>
      <c r="AY277" s="19" t="s">
        <v>170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80</v>
      </c>
      <c r="BK277" s="192">
        <f>ROUND(I277*H277,2)</f>
        <v>0</v>
      </c>
      <c r="BL277" s="19" t="s">
        <v>178</v>
      </c>
      <c r="BM277" s="191" t="s">
        <v>1002</v>
      </c>
    </row>
    <row r="278" spans="1:65" s="2" customFormat="1" ht="19.5">
      <c r="A278" s="36"/>
      <c r="B278" s="37"/>
      <c r="C278" s="38"/>
      <c r="D278" s="195" t="s">
        <v>363</v>
      </c>
      <c r="E278" s="38"/>
      <c r="F278" s="236" t="s">
        <v>1758</v>
      </c>
      <c r="G278" s="38"/>
      <c r="H278" s="38"/>
      <c r="I278" s="406"/>
      <c r="J278" s="38"/>
      <c r="K278" s="38"/>
      <c r="L278" s="41"/>
      <c r="M278" s="238"/>
      <c r="N278" s="239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363</v>
      </c>
      <c r="AU278" s="19" t="s">
        <v>82</v>
      </c>
    </row>
    <row r="279" spans="1:65" s="2" customFormat="1" ht="24">
      <c r="A279" s="36"/>
      <c r="B279" s="37"/>
      <c r="C279" s="216" t="s">
        <v>608</v>
      </c>
      <c r="D279" s="216" t="s">
        <v>192</v>
      </c>
      <c r="E279" s="217" t="s">
        <v>1759</v>
      </c>
      <c r="F279" s="218" t="s">
        <v>1760</v>
      </c>
      <c r="G279" s="219" t="s">
        <v>1554</v>
      </c>
      <c r="H279" s="220">
        <v>1</v>
      </c>
      <c r="I279" s="221"/>
      <c r="J279" s="222">
        <f>ROUND(I279*H279,2)</f>
        <v>0</v>
      </c>
      <c r="K279" s="218" t="s">
        <v>19</v>
      </c>
      <c r="L279" s="223"/>
      <c r="M279" s="224" t="s">
        <v>19</v>
      </c>
      <c r="N279" s="225" t="s">
        <v>44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195</v>
      </c>
      <c r="AT279" s="191" t="s">
        <v>192</v>
      </c>
      <c r="AU279" s="191" t="s">
        <v>82</v>
      </c>
      <c r="AY279" s="19" t="s">
        <v>170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178</v>
      </c>
      <c r="BM279" s="191" t="s">
        <v>1010</v>
      </c>
    </row>
    <row r="280" spans="1:65" s="2" customFormat="1" ht="19.5">
      <c r="A280" s="36"/>
      <c r="B280" s="37"/>
      <c r="C280" s="38"/>
      <c r="D280" s="195" t="s">
        <v>363</v>
      </c>
      <c r="E280" s="38"/>
      <c r="F280" s="236" t="s">
        <v>1761</v>
      </c>
      <c r="G280" s="38"/>
      <c r="H280" s="38"/>
      <c r="I280" s="406"/>
      <c r="J280" s="38"/>
      <c r="K280" s="38"/>
      <c r="L280" s="41"/>
      <c r="M280" s="238"/>
      <c r="N280" s="239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363</v>
      </c>
      <c r="AU280" s="19" t="s">
        <v>82</v>
      </c>
    </row>
    <row r="281" spans="1:65" s="12" customFormat="1" ht="22.9" customHeight="1">
      <c r="B281" s="164"/>
      <c r="C281" s="165"/>
      <c r="D281" s="166" t="s">
        <v>72</v>
      </c>
      <c r="E281" s="178" t="s">
        <v>1762</v>
      </c>
      <c r="F281" s="178" t="s">
        <v>1763</v>
      </c>
      <c r="G281" s="165"/>
      <c r="H281" s="165"/>
      <c r="I281" s="407"/>
      <c r="J281" s="179">
        <f>BK281</f>
        <v>0</v>
      </c>
      <c r="K281" s="165"/>
      <c r="L281" s="170"/>
      <c r="M281" s="171"/>
      <c r="N281" s="172"/>
      <c r="O281" s="172"/>
      <c r="P281" s="173">
        <f>SUM(P282:P287)</f>
        <v>0</v>
      </c>
      <c r="Q281" s="172"/>
      <c r="R281" s="173">
        <f>SUM(R282:R287)</f>
        <v>0</v>
      </c>
      <c r="S281" s="172"/>
      <c r="T281" s="174">
        <f>SUM(T282:T287)</f>
        <v>0</v>
      </c>
      <c r="AR281" s="175" t="s">
        <v>80</v>
      </c>
      <c r="AT281" s="176" t="s">
        <v>72</v>
      </c>
      <c r="AU281" s="176" t="s">
        <v>80</v>
      </c>
      <c r="AY281" s="175" t="s">
        <v>170</v>
      </c>
      <c r="BK281" s="177">
        <f>SUM(BK282:BK287)</f>
        <v>0</v>
      </c>
    </row>
    <row r="282" spans="1:65" s="2" customFormat="1" ht="36">
      <c r="A282" s="36"/>
      <c r="B282" s="37"/>
      <c r="C282" s="216" t="s">
        <v>615</v>
      </c>
      <c r="D282" s="216" t="s">
        <v>192</v>
      </c>
      <c r="E282" s="217" t="s">
        <v>1764</v>
      </c>
      <c r="F282" s="218" t="s">
        <v>1765</v>
      </c>
      <c r="G282" s="219" t="s">
        <v>1554</v>
      </c>
      <c r="H282" s="220">
        <v>1</v>
      </c>
      <c r="I282" s="221"/>
      <c r="J282" s="222">
        <f>ROUND(I282*H282,2)</f>
        <v>0</v>
      </c>
      <c r="K282" s="218" t="s">
        <v>19</v>
      </c>
      <c r="L282" s="223"/>
      <c r="M282" s="224" t="s">
        <v>19</v>
      </c>
      <c r="N282" s="225" t="s">
        <v>44</v>
      </c>
      <c r="O282" s="66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195</v>
      </c>
      <c r="AT282" s="191" t="s">
        <v>192</v>
      </c>
      <c r="AU282" s="191" t="s">
        <v>82</v>
      </c>
      <c r="AY282" s="19" t="s">
        <v>170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80</v>
      </c>
      <c r="BK282" s="192">
        <f>ROUND(I282*H282,2)</f>
        <v>0</v>
      </c>
      <c r="BL282" s="19" t="s">
        <v>178</v>
      </c>
      <c r="BM282" s="191" t="s">
        <v>1022</v>
      </c>
    </row>
    <row r="283" spans="1:65" s="2" customFormat="1" ht="19.5">
      <c r="A283" s="36"/>
      <c r="B283" s="37"/>
      <c r="C283" s="38"/>
      <c r="D283" s="195" t="s">
        <v>363</v>
      </c>
      <c r="E283" s="38"/>
      <c r="F283" s="236" t="s">
        <v>1766</v>
      </c>
      <c r="G283" s="38"/>
      <c r="H283" s="38"/>
      <c r="I283" s="406"/>
      <c r="J283" s="38"/>
      <c r="K283" s="38"/>
      <c r="L283" s="41"/>
      <c r="M283" s="238"/>
      <c r="N283" s="239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363</v>
      </c>
      <c r="AU283" s="19" t="s">
        <v>82</v>
      </c>
    </row>
    <row r="284" spans="1:65" s="2" customFormat="1" ht="16.5" customHeight="1">
      <c r="A284" s="36"/>
      <c r="B284" s="37"/>
      <c r="C284" s="216" t="s">
        <v>620</v>
      </c>
      <c r="D284" s="216" t="s">
        <v>192</v>
      </c>
      <c r="E284" s="217" t="s">
        <v>1767</v>
      </c>
      <c r="F284" s="218" t="s">
        <v>1768</v>
      </c>
      <c r="G284" s="219" t="s">
        <v>1554</v>
      </c>
      <c r="H284" s="220">
        <v>1</v>
      </c>
      <c r="I284" s="408">
        <v>0</v>
      </c>
      <c r="J284" s="222">
        <f>ROUND(I284*H284,2)</f>
        <v>0</v>
      </c>
      <c r="K284" s="218" t="s">
        <v>19</v>
      </c>
      <c r="L284" s="223"/>
      <c r="M284" s="224" t="s">
        <v>19</v>
      </c>
      <c r="N284" s="225" t="s">
        <v>44</v>
      </c>
      <c r="O284" s="66"/>
      <c r="P284" s="189">
        <f>O284*H284</f>
        <v>0</v>
      </c>
      <c r="Q284" s="189">
        <v>0</v>
      </c>
      <c r="R284" s="189">
        <f>Q284*H284</f>
        <v>0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195</v>
      </c>
      <c r="AT284" s="191" t="s">
        <v>192</v>
      </c>
      <c r="AU284" s="191" t="s">
        <v>82</v>
      </c>
      <c r="AY284" s="19" t="s">
        <v>170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9" t="s">
        <v>80</v>
      </c>
      <c r="BK284" s="192">
        <f>ROUND(I284*H284,2)</f>
        <v>0</v>
      </c>
      <c r="BL284" s="19" t="s">
        <v>178</v>
      </c>
      <c r="BM284" s="191" t="s">
        <v>1033</v>
      </c>
    </row>
    <row r="285" spans="1:65" s="2" customFormat="1" ht="19.5">
      <c r="A285" s="36"/>
      <c r="B285" s="37"/>
      <c r="C285" s="38"/>
      <c r="D285" s="195" t="s">
        <v>363</v>
      </c>
      <c r="E285" s="38"/>
      <c r="F285" s="236" t="s">
        <v>1769</v>
      </c>
      <c r="G285" s="38"/>
      <c r="H285" s="38"/>
      <c r="I285" s="406"/>
      <c r="J285" s="38"/>
      <c r="K285" s="38"/>
      <c r="L285" s="41"/>
      <c r="M285" s="238"/>
      <c r="N285" s="239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363</v>
      </c>
      <c r="AU285" s="19" t="s">
        <v>82</v>
      </c>
    </row>
    <row r="286" spans="1:65" s="2" customFormat="1" ht="16.5" customHeight="1">
      <c r="A286" s="36"/>
      <c r="B286" s="37"/>
      <c r="C286" s="216" t="s">
        <v>624</v>
      </c>
      <c r="D286" s="216" t="s">
        <v>192</v>
      </c>
      <c r="E286" s="217" t="s">
        <v>1770</v>
      </c>
      <c r="F286" s="218" t="s">
        <v>1771</v>
      </c>
      <c r="G286" s="219" t="s">
        <v>1554</v>
      </c>
      <c r="H286" s="220">
        <v>1</v>
      </c>
      <c r="I286" s="408">
        <v>0</v>
      </c>
      <c r="J286" s="222">
        <f>ROUND(I286*H286,2)</f>
        <v>0</v>
      </c>
      <c r="K286" s="218" t="s">
        <v>19</v>
      </c>
      <c r="L286" s="223"/>
      <c r="M286" s="224" t="s">
        <v>19</v>
      </c>
      <c r="N286" s="225" t="s">
        <v>44</v>
      </c>
      <c r="O286" s="66"/>
      <c r="P286" s="189">
        <f>O286*H286</f>
        <v>0</v>
      </c>
      <c r="Q286" s="189">
        <v>0</v>
      </c>
      <c r="R286" s="189">
        <f>Q286*H286</f>
        <v>0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195</v>
      </c>
      <c r="AT286" s="191" t="s">
        <v>192</v>
      </c>
      <c r="AU286" s="191" t="s">
        <v>82</v>
      </c>
      <c r="AY286" s="19" t="s">
        <v>170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80</v>
      </c>
      <c r="BK286" s="192">
        <f>ROUND(I286*H286,2)</f>
        <v>0</v>
      </c>
      <c r="BL286" s="19" t="s">
        <v>178</v>
      </c>
      <c r="BM286" s="191" t="s">
        <v>1047</v>
      </c>
    </row>
    <row r="287" spans="1:65" s="2" customFormat="1" ht="19.5">
      <c r="A287" s="36"/>
      <c r="B287" s="37"/>
      <c r="C287" s="38"/>
      <c r="D287" s="195" t="s">
        <v>363</v>
      </c>
      <c r="E287" s="38"/>
      <c r="F287" s="236" t="s">
        <v>1582</v>
      </c>
      <c r="G287" s="38"/>
      <c r="H287" s="38"/>
      <c r="I287" s="406"/>
      <c r="J287" s="38"/>
      <c r="K287" s="38"/>
      <c r="L287" s="41"/>
      <c r="M287" s="238"/>
      <c r="N287" s="239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363</v>
      </c>
      <c r="AU287" s="19" t="s">
        <v>82</v>
      </c>
    </row>
    <row r="288" spans="1:65" s="12" customFormat="1" ht="22.9" customHeight="1">
      <c r="B288" s="164"/>
      <c r="C288" s="165"/>
      <c r="D288" s="166" t="s">
        <v>72</v>
      </c>
      <c r="E288" s="178" t="s">
        <v>173</v>
      </c>
      <c r="F288" s="178" t="s">
        <v>1772</v>
      </c>
      <c r="G288" s="165"/>
      <c r="H288" s="165"/>
      <c r="I288" s="407"/>
      <c r="J288" s="179">
        <f>BK288</f>
        <v>0</v>
      </c>
      <c r="K288" s="165"/>
      <c r="L288" s="170"/>
      <c r="M288" s="171"/>
      <c r="N288" s="172"/>
      <c r="O288" s="172"/>
      <c r="P288" s="173">
        <f>SUM(P289:P316)</f>
        <v>0</v>
      </c>
      <c r="Q288" s="172"/>
      <c r="R288" s="173">
        <f>SUM(R289:R316)</f>
        <v>0</v>
      </c>
      <c r="S288" s="172"/>
      <c r="T288" s="174">
        <f>SUM(T289:T316)</f>
        <v>0</v>
      </c>
      <c r="AR288" s="175" t="s">
        <v>80</v>
      </c>
      <c r="AT288" s="176" t="s">
        <v>72</v>
      </c>
      <c r="AU288" s="176" t="s">
        <v>80</v>
      </c>
      <c r="AY288" s="175" t="s">
        <v>170</v>
      </c>
      <c r="BK288" s="177">
        <f>SUM(BK289:BK316)</f>
        <v>0</v>
      </c>
    </row>
    <row r="289" spans="1:65" s="2" customFormat="1" ht="16.5" customHeight="1">
      <c r="A289" s="36"/>
      <c r="B289" s="37"/>
      <c r="C289" s="216" t="s">
        <v>630</v>
      </c>
      <c r="D289" s="216" t="s">
        <v>192</v>
      </c>
      <c r="E289" s="217" t="s">
        <v>1773</v>
      </c>
      <c r="F289" s="218" t="s">
        <v>1774</v>
      </c>
      <c r="G289" s="219" t="s">
        <v>1554</v>
      </c>
      <c r="H289" s="220">
        <v>1</v>
      </c>
      <c r="I289" s="221"/>
      <c r="J289" s="222">
        <f>ROUND(I289*H289,2)</f>
        <v>0</v>
      </c>
      <c r="K289" s="218" t="s">
        <v>19</v>
      </c>
      <c r="L289" s="223"/>
      <c r="M289" s="224" t="s">
        <v>19</v>
      </c>
      <c r="N289" s="225" t="s">
        <v>44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195</v>
      </c>
      <c r="AT289" s="191" t="s">
        <v>192</v>
      </c>
      <c r="AU289" s="191" t="s">
        <v>82</v>
      </c>
      <c r="AY289" s="19" t="s">
        <v>170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80</v>
      </c>
      <c r="BK289" s="192">
        <f>ROUND(I289*H289,2)</f>
        <v>0</v>
      </c>
      <c r="BL289" s="19" t="s">
        <v>178</v>
      </c>
      <c r="BM289" s="191" t="s">
        <v>1059</v>
      </c>
    </row>
    <row r="290" spans="1:65" s="2" customFormat="1" ht="19.5">
      <c r="A290" s="36"/>
      <c r="B290" s="37"/>
      <c r="C290" s="38"/>
      <c r="D290" s="195" t="s">
        <v>363</v>
      </c>
      <c r="E290" s="38"/>
      <c r="F290" s="236" t="s">
        <v>1775</v>
      </c>
      <c r="G290" s="38"/>
      <c r="H290" s="38"/>
      <c r="I290" s="406"/>
      <c r="J290" s="38"/>
      <c r="K290" s="38"/>
      <c r="L290" s="41"/>
      <c r="M290" s="238"/>
      <c r="N290" s="239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363</v>
      </c>
      <c r="AU290" s="19" t="s">
        <v>82</v>
      </c>
    </row>
    <row r="291" spans="1:65" s="2" customFormat="1" ht="16.5" customHeight="1">
      <c r="A291" s="36"/>
      <c r="B291" s="37"/>
      <c r="C291" s="216" t="s">
        <v>637</v>
      </c>
      <c r="D291" s="216" t="s">
        <v>192</v>
      </c>
      <c r="E291" s="217" t="s">
        <v>1776</v>
      </c>
      <c r="F291" s="218" t="s">
        <v>1777</v>
      </c>
      <c r="G291" s="219" t="s">
        <v>1554</v>
      </c>
      <c r="H291" s="220">
        <v>1</v>
      </c>
      <c r="I291" s="408">
        <v>0</v>
      </c>
      <c r="J291" s="222">
        <f>ROUND(I291*H291,2)</f>
        <v>0</v>
      </c>
      <c r="K291" s="218" t="s">
        <v>19</v>
      </c>
      <c r="L291" s="223"/>
      <c r="M291" s="224" t="s">
        <v>19</v>
      </c>
      <c r="N291" s="225" t="s">
        <v>44</v>
      </c>
      <c r="O291" s="66"/>
      <c r="P291" s="189">
        <f>O291*H291</f>
        <v>0</v>
      </c>
      <c r="Q291" s="189">
        <v>0</v>
      </c>
      <c r="R291" s="189">
        <f>Q291*H291</f>
        <v>0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195</v>
      </c>
      <c r="AT291" s="191" t="s">
        <v>192</v>
      </c>
      <c r="AU291" s="191" t="s">
        <v>82</v>
      </c>
      <c r="AY291" s="19" t="s">
        <v>170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80</v>
      </c>
      <c r="BK291" s="192">
        <f>ROUND(I291*H291,2)</f>
        <v>0</v>
      </c>
      <c r="BL291" s="19" t="s">
        <v>178</v>
      </c>
      <c r="BM291" s="191" t="s">
        <v>1070</v>
      </c>
    </row>
    <row r="292" spans="1:65" s="2" customFormat="1" ht="19.5">
      <c r="A292" s="36"/>
      <c r="B292" s="37"/>
      <c r="C292" s="38"/>
      <c r="D292" s="195" t="s">
        <v>363</v>
      </c>
      <c r="E292" s="38"/>
      <c r="F292" s="236" t="s">
        <v>1778</v>
      </c>
      <c r="G292" s="38"/>
      <c r="H292" s="38"/>
      <c r="I292" s="406"/>
      <c r="J292" s="38"/>
      <c r="K292" s="38"/>
      <c r="L292" s="41"/>
      <c r="M292" s="238"/>
      <c r="N292" s="239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363</v>
      </c>
      <c r="AU292" s="19" t="s">
        <v>82</v>
      </c>
    </row>
    <row r="293" spans="1:65" s="2" customFormat="1" ht="16.5" customHeight="1">
      <c r="A293" s="36"/>
      <c r="B293" s="37"/>
      <c r="C293" s="216" t="s">
        <v>642</v>
      </c>
      <c r="D293" s="216" t="s">
        <v>192</v>
      </c>
      <c r="E293" s="217" t="s">
        <v>1779</v>
      </c>
      <c r="F293" s="218" t="s">
        <v>1780</v>
      </c>
      <c r="G293" s="219" t="s">
        <v>1554</v>
      </c>
      <c r="H293" s="220">
        <v>2</v>
      </c>
      <c r="I293" s="221"/>
      <c r="J293" s="222">
        <f>ROUND(I293*H293,2)</f>
        <v>0</v>
      </c>
      <c r="K293" s="218" t="s">
        <v>19</v>
      </c>
      <c r="L293" s="223"/>
      <c r="M293" s="224" t="s">
        <v>19</v>
      </c>
      <c r="N293" s="225" t="s">
        <v>44</v>
      </c>
      <c r="O293" s="66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195</v>
      </c>
      <c r="AT293" s="191" t="s">
        <v>192</v>
      </c>
      <c r="AU293" s="191" t="s">
        <v>82</v>
      </c>
      <c r="AY293" s="19" t="s">
        <v>170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178</v>
      </c>
      <c r="BM293" s="191" t="s">
        <v>1781</v>
      </c>
    </row>
    <row r="294" spans="1:65" s="2" customFormat="1" ht="48.75">
      <c r="A294" s="36"/>
      <c r="B294" s="37"/>
      <c r="C294" s="38"/>
      <c r="D294" s="195" t="s">
        <v>363</v>
      </c>
      <c r="E294" s="38"/>
      <c r="F294" s="236" t="s">
        <v>1782</v>
      </c>
      <c r="G294" s="38"/>
      <c r="H294" s="38"/>
      <c r="I294" s="406"/>
      <c r="J294" s="38"/>
      <c r="K294" s="38"/>
      <c r="L294" s="41"/>
      <c r="M294" s="238"/>
      <c r="N294" s="239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363</v>
      </c>
      <c r="AU294" s="19" t="s">
        <v>82</v>
      </c>
    </row>
    <row r="295" spans="1:65" s="2" customFormat="1" ht="16.5" customHeight="1">
      <c r="A295" s="36"/>
      <c r="B295" s="37"/>
      <c r="C295" s="216" t="s">
        <v>648</v>
      </c>
      <c r="D295" s="216" t="s">
        <v>192</v>
      </c>
      <c r="E295" s="217" t="s">
        <v>1783</v>
      </c>
      <c r="F295" s="218" t="s">
        <v>1784</v>
      </c>
      <c r="G295" s="219" t="s">
        <v>1554</v>
      </c>
      <c r="H295" s="220">
        <v>1</v>
      </c>
      <c r="I295" s="408">
        <v>0</v>
      </c>
      <c r="J295" s="222">
        <f>ROUND(I295*H295,2)</f>
        <v>0</v>
      </c>
      <c r="K295" s="218" t="s">
        <v>19</v>
      </c>
      <c r="L295" s="223"/>
      <c r="M295" s="224" t="s">
        <v>19</v>
      </c>
      <c r="N295" s="225" t="s">
        <v>44</v>
      </c>
      <c r="O295" s="66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195</v>
      </c>
      <c r="AT295" s="191" t="s">
        <v>192</v>
      </c>
      <c r="AU295" s="191" t="s">
        <v>82</v>
      </c>
      <c r="AY295" s="19" t="s">
        <v>170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80</v>
      </c>
      <c r="BK295" s="192">
        <f>ROUND(I295*H295,2)</f>
        <v>0</v>
      </c>
      <c r="BL295" s="19" t="s">
        <v>178</v>
      </c>
      <c r="BM295" s="191" t="s">
        <v>1785</v>
      </c>
    </row>
    <row r="296" spans="1:65" s="2" customFormat="1" ht="19.5">
      <c r="A296" s="36"/>
      <c r="B296" s="37"/>
      <c r="C296" s="38"/>
      <c r="D296" s="195" t="s">
        <v>363</v>
      </c>
      <c r="E296" s="38"/>
      <c r="F296" s="236" t="s">
        <v>1786</v>
      </c>
      <c r="G296" s="38"/>
      <c r="H296" s="38"/>
      <c r="I296" s="406"/>
      <c r="J296" s="38"/>
      <c r="K296" s="38"/>
      <c r="L296" s="41"/>
      <c r="M296" s="238"/>
      <c r="N296" s="239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363</v>
      </c>
      <c r="AU296" s="19" t="s">
        <v>82</v>
      </c>
    </row>
    <row r="297" spans="1:65" s="2" customFormat="1" ht="24">
      <c r="A297" s="36"/>
      <c r="B297" s="37"/>
      <c r="C297" s="216" t="s">
        <v>653</v>
      </c>
      <c r="D297" s="216" t="s">
        <v>192</v>
      </c>
      <c r="E297" s="217" t="s">
        <v>1787</v>
      </c>
      <c r="F297" s="218" t="s">
        <v>1788</v>
      </c>
      <c r="G297" s="219" t="s">
        <v>1554</v>
      </c>
      <c r="H297" s="220">
        <v>1</v>
      </c>
      <c r="I297" s="221"/>
      <c r="J297" s="222">
        <f>ROUND(I297*H297,2)</f>
        <v>0</v>
      </c>
      <c r="K297" s="218" t="s">
        <v>19</v>
      </c>
      <c r="L297" s="223"/>
      <c r="M297" s="224" t="s">
        <v>19</v>
      </c>
      <c r="N297" s="225" t="s">
        <v>44</v>
      </c>
      <c r="O297" s="66"/>
      <c r="P297" s="189">
        <f>O297*H297</f>
        <v>0</v>
      </c>
      <c r="Q297" s="189">
        <v>0</v>
      </c>
      <c r="R297" s="189">
        <f>Q297*H297</f>
        <v>0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195</v>
      </c>
      <c r="AT297" s="191" t="s">
        <v>192</v>
      </c>
      <c r="AU297" s="191" t="s">
        <v>82</v>
      </c>
      <c r="AY297" s="19" t="s">
        <v>170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80</v>
      </c>
      <c r="BK297" s="192">
        <f>ROUND(I297*H297,2)</f>
        <v>0</v>
      </c>
      <c r="BL297" s="19" t="s">
        <v>178</v>
      </c>
      <c r="BM297" s="191" t="s">
        <v>1789</v>
      </c>
    </row>
    <row r="298" spans="1:65" s="2" customFormat="1" ht="19.5">
      <c r="A298" s="36"/>
      <c r="B298" s="37"/>
      <c r="C298" s="38"/>
      <c r="D298" s="195" t="s">
        <v>363</v>
      </c>
      <c r="E298" s="38"/>
      <c r="F298" s="236" t="s">
        <v>1790</v>
      </c>
      <c r="G298" s="38"/>
      <c r="H298" s="38"/>
      <c r="I298" s="406"/>
      <c r="J298" s="38"/>
      <c r="K298" s="38"/>
      <c r="L298" s="41"/>
      <c r="M298" s="238"/>
      <c r="N298" s="239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363</v>
      </c>
      <c r="AU298" s="19" t="s">
        <v>82</v>
      </c>
    </row>
    <row r="299" spans="1:65" s="2" customFormat="1" ht="24">
      <c r="A299" s="36"/>
      <c r="B299" s="37"/>
      <c r="C299" s="216" t="s">
        <v>658</v>
      </c>
      <c r="D299" s="216" t="s">
        <v>192</v>
      </c>
      <c r="E299" s="217" t="s">
        <v>1791</v>
      </c>
      <c r="F299" s="218" t="s">
        <v>1788</v>
      </c>
      <c r="G299" s="219" t="s">
        <v>1554</v>
      </c>
      <c r="H299" s="220">
        <v>1</v>
      </c>
      <c r="I299" s="221"/>
      <c r="J299" s="222">
        <f>ROUND(I299*H299,2)</f>
        <v>0</v>
      </c>
      <c r="K299" s="218" t="s">
        <v>19</v>
      </c>
      <c r="L299" s="223"/>
      <c r="M299" s="224" t="s">
        <v>19</v>
      </c>
      <c r="N299" s="225" t="s">
        <v>44</v>
      </c>
      <c r="O299" s="66"/>
      <c r="P299" s="189">
        <f>O299*H299</f>
        <v>0</v>
      </c>
      <c r="Q299" s="189">
        <v>0</v>
      </c>
      <c r="R299" s="189">
        <f>Q299*H299</f>
        <v>0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195</v>
      </c>
      <c r="AT299" s="191" t="s">
        <v>192</v>
      </c>
      <c r="AU299" s="191" t="s">
        <v>82</v>
      </c>
      <c r="AY299" s="19" t="s">
        <v>170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80</v>
      </c>
      <c r="BK299" s="192">
        <f>ROUND(I299*H299,2)</f>
        <v>0</v>
      </c>
      <c r="BL299" s="19" t="s">
        <v>178</v>
      </c>
      <c r="BM299" s="191" t="s">
        <v>1792</v>
      </c>
    </row>
    <row r="300" spans="1:65" s="2" customFormat="1" ht="19.5">
      <c r="A300" s="36"/>
      <c r="B300" s="37"/>
      <c r="C300" s="38"/>
      <c r="D300" s="195" t="s">
        <v>363</v>
      </c>
      <c r="E300" s="38"/>
      <c r="F300" s="236" t="s">
        <v>1793</v>
      </c>
      <c r="G300" s="38"/>
      <c r="H300" s="38"/>
      <c r="I300" s="406"/>
      <c r="J300" s="38"/>
      <c r="K300" s="38"/>
      <c r="L300" s="41"/>
      <c r="M300" s="238"/>
      <c r="N300" s="239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363</v>
      </c>
      <c r="AU300" s="19" t="s">
        <v>82</v>
      </c>
    </row>
    <row r="301" spans="1:65" s="2" customFormat="1" ht="24">
      <c r="A301" s="36"/>
      <c r="B301" s="37"/>
      <c r="C301" s="216" t="s">
        <v>663</v>
      </c>
      <c r="D301" s="216" t="s">
        <v>192</v>
      </c>
      <c r="E301" s="217" t="s">
        <v>1794</v>
      </c>
      <c r="F301" s="218" t="s">
        <v>1795</v>
      </c>
      <c r="G301" s="219" t="s">
        <v>1554</v>
      </c>
      <c r="H301" s="220">
        <v>1</v>
      </c>
      <c r="I301" s="221"/>
      <c r="J301" s="222">
        <f>ROUND(I301*H301,2)</f>
        <v>0</v>
      </c>
      <c r="K301" s="218" t="s">
        <v>19</v>
      </c>
      <c r="L301" s="223"/>
      <c r="M301" s="224" t="s">
        <v>19</v>
      </c>
      <c r="N301" s="225" t="s">
        <v>44</v>
      </c>
      <c r="O301" s="66"/>
      <c r="P301" s="189">
        <f>O301*H301</f>
        <v>0</v>
      </c>
      <c r="Q301" s="189">
        <v>0</v>
      </c>
      <c r="R301" s="189">
        <f>Q301*H301</f>
        <v>0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195</v>
      </c>
      <c r="AT301" s="191" t="s">
        <v>192</v>
      </c>
      <c r="AU301" s="191" t="s">
        <v>82</v>
      </c>
      <c r="AY301" s="19" t="s">
        <v>170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178</v>
      </c>
      <c r="BM301" s="191" t="s">
        <v>1796</v>
      </c>
    </row>
    <row r="302" spans="1:65" s="2" customFormat="1" ht="19.5">
      <c r="A302" s="36"/>
      <c r="B302" s="37"/>
      <c r="C302" s="38"/>
      <c r="D302" s="195" t="s">
        <v>363</v>
      </c>
      <c r="E302" s="38"/>
      <c r="F302" s="236" t="s">
        <v>1797</v>
      </c>
      <c r="G302" s="38"/>
      <c r="H302" s="38"/>
      <c r="I302" s="406"/>
      <c r="J302" s="38"/>
      <c r="K302" s="38"/>
      <c r="L302" s="41"/>
      <c r="M302" s="238"/>
      <c r="N302" s="239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363</v>
      </c>
      <c r="AU302" s="19" t="s">
        <v>82</v>
      </c>
    </row>
    <row r="303" spans="1:65" s="2" customFormat="1" ht="24">
      <c r="A303" s="36"/>
      <c r="B303" s="37"/>
      <c r="C303" s="216" t="s">
        <v>669</v>
      </c>
      <c r="D303" s="216" t="s">
        <v>192</v>
      </c>
      <c r="E303" s="217" t="s">
        <v>1798</v>
      </c>
      <c r="F303" s="218" t="s">
        <v>1795</v>
      </c>
      <c r="G303" s="219" t="s">
        <v>1554</v>
      </c>
      <c r="H303" s="220">
        <v>1</v>
      </c>
      <c r="I303" s="221"/>
      <c r="J303" s="222">
        <f>ROUND(I303*H303,2)</f>
        <v>0</v>
      </c>
      <c r="K303" s="218" t="s">
        <v>19</v>
      </c>
      <c r="L303" s="223"/>
      <c r="M303" s="224" t="s">
        <v>19</v>
      </c>
      <c r="N303" s="225" t="s">
        <v>44</v>
      </c>
      <c r="O303" s="66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195</v>
      </c>
      <c r="AT303" s="191" t="s">
        <v>192</v>
      </c>
      <c r="AU303" s="191" t="s">
        <v>82</v>
      </c>
      <c r="AY303" s="19" t="s">
        <v>170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178</v>
      </c>
      <c r="BM303" s="191" t="s">
        <v>1799</v>
      </c>
    </row>
    <row r="304" spans="1:65" s="2" customFormat="1" ht="19.5">
      <c r="A304" s="36"/>
      <c r="B304" s="37"/>
      <c r="C304" s="38"/>
      <c r="D304" s="195" t="s">
        <v>363</v>
      </c>
      <c r="E304" s="38"/>
      <c r="F304" s="236" t="s">
        <v>1800</v>
      </c>
      <c r="G304" s="38"/>
      <c r="H304" s="38"/>
      <c r="I304" s="406"/>
      <c r="J304" s="38"/>
      <c r="K304" s="38"/>
      <c r="L304" s="41"/>
      <c r="M304" s="238"/>
      <c r="N304" s="239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363</v>
      </c>
      <c r="AU304" s="19" t="s">
        <v>82</v>
      </c>
    </row>
    <row r="305" spans="1:65" s="2" customFormat="1" ht="21.75" customHeight="1">
      <c r="A305" s="36"/>
      <c r="B305" s="37"/>
      <c r="C305" s="216" t="s">
        <v>674</v>
      </c>
      <c r="D305" s="216" t="s">
        <v>192</v>
      </c>
      <c r="E305" s="217" t="s">
        <v>1801</v>
      </c>
      <c r="F305" s="218" t="s">
        <v>1802</v>
      </c>
      <c r="G305" s="219" t="s">
        <v>1554</v>
      </c>
      <c r="H305" s="220">
        <v>1</v>
      </c>
      <c r="I305" s="221"/>
      <c r="J305" s="222">
        <f>ROUND(I305*H305,2)</f>
        <v>0</v>
      </c>
      <c r="K305" s="218" t="s">
        <v>19</v>
      </c>
      <c r="L305" s="223"/>
      <c r="M305" s="224" t="s">
        <v>19</v>
      </c>
      <c r="N305" s="225" t="s">
        <v>44</v>
      </c>
      <c r="O305" s="66"/>
      <c r="P305" s="189">
        <f>O305*H305</f>
        <v>0</v>
      </c>
      <c r="Q305" s="189">
        <v>0</v>
      </c>
      <c r="R305" s="189">
        <f>Q305*H305</f>
        <v>0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195</v>
      </c>
      <c r="AT305" s="191" t="s">
        <v>192</v>
      </c>
      <c r="AU305" s="191" t="s">
        <v>82</v>
      </c>
      <c r="AY305" s="19" t="s">
        <v>170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9" t="s">
        <v>80</v>
      </c>
      <c r="BK305" s="192">
        <f>ROUND(I305*H305,2)</f>
        <v>0</v>
      </c>
      <c r="BL305" s="19" t="s">
        <v>178</v>
      </c>
      <c r="BM305" s="191" t="s">
        <v>1803</v>
      </c>
    </row>
    <row r="306" spans="1:65" s="2" customFormat="1" ht="19.5">
      <c r="A306" s="36"/>
      <c r="B306" s="37"/>
      <c r="C306" s="38"/>
      <c r="D306" s="195" t="s">
        <v>363</v>
      </c>
      <c r="E306" s="38"/>
      <c r="F306" s="236" t="s">
        <v>1804</v>
      </c>
      <c r="G306" s="38"/>
      <c r="H306" s="38"/>
      <c r="I306" s="406"/>
      <c r="J306" s="38"/>
      <c r="K306" s="38"/>
      <c r="L306" s="41"/>
      <c r="M306" s="238"/>
      <c r="N306" s="239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363</v>
      </c>
      <c r="AU306" s="19" t="s">
        <v>82</v>
      </c>
    </row>
    <row r="307" spans="1:65" s="2" customFormat="1" ht="16.5" customHeight="1">
      <c r="A307" s="36"/>
      <c r="B307" s="37"/>
      <c r="C307" s="216" t="s">
        <v>679</v>
      </c>
      <c r="D307" s="216" t="s">
        <v>192</v>
      </c>
      <c r="E307" s="217" t="s">
        <v>1805</v>
      </c>
      <c r="F307" s="218" t="s">
        <v>1806</v>
      </c>
      <c r="G307" s="219" t="s">
        <v>1554</v>
      </c>
      <c r="H307" s="220">
        <v>1</v>
      </c>
      <c r="I307" s="221"/>
      <c r="J307" s="222">
        <f>ROUND(I307*H307,2)</f>
        <v>0</v>
      </c>
      <c r="K307" s="218" t="s">
        <v>19</v>
      </c>
      <c r="L307" s="223"/>
      <c r="M307" s="224" t="s">
        <v>19</v>
      </c>
      <c r="N307" s="225" t="s">
        <v>44</v>
      </c>
      <c r="O307" s="66"/>
      <c r="P307" s="189">
        <f>O307*H307</f>
        <v>0</v>
      </c>
      <c r="Q307" s="189">
        <v>0</v>
      </c>
      <c r="R307" s="189">
        <f>Q307*H307</f>
        <v>0</v>
      </c>
      <c r="S307" s="189">
        <v>0</v>
      </c>
      <c r="T307" s="19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1" t="s">
        <v>195</v>
      </c>
      <c r="AT307" s="191" t="s">
        <v>192</v>
      </c>
      <c r="AU307" s="191" t="s">
        <v>82</v>
      </c>
      <c r="AY307" s="19" t="s">
        <v>170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9" t="s">
        <v>80</v>
      </c>
      <c r="BK307" s="192">
        <f>ROUND(I307*H307,2)</f>
        <v>0</v>
      </c>
      <c r="BL307" s="19" t="s">
        <v>178</v>
      </c>
      <c r="BM307" s="191" t="s">
        <v>1807</v>
      </c>
    </row>
    <row r="308" spans="1:65" s="2" customFormat="1" ht="48.75">
      <c r="A308" s="36"/>
      <c r="B308" s="37"/>
      <c r="C308" s="38"/>
      <c r="D308" s="195" t="s">
        <v>363</v>
      </c>
      <c r="E308" s="38"/>
      <c r="F308" s="236" t="s">
        <v>1808</v>
      </c>
      <c r="G308" s="38"/>
      <c r="H308" s="38"/>
      <c r="I308" s="406"/>
      <c r="J308" s="38"/>
      <c r="K308" s="38"/>
      <c r="L308" s="41"/>
      <c r="M308" s="238"/>
      <c r="N308" s="239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363</v>
      </c>
      <c r="AU308" s="19" t="s">
        <v>82</v>
      </c>
    </row>
    <row r="309" spans="1:65" s="2" customFormat="1" ht="16.5" customHeight="1">
      <c r="A309" s="36"/>
      <c r="B309" s="37"/>
      <c r="C309" s="216" t="s">
        <v>685</v>
      </c>
      <c r="D309" s="216" t="s">
        <v>192</v>
      </c>
      <c r="E309" s="217" t="s">
        <v>1809</v>
      </c>
      <c r="F309" s="218" t="s">
        <v>1810</v>
      </c>
      <c r="G309" s="219" t="s">
        <v>1554</v>
      </c>
      <c r="H309" s="220">
        <v>1</v>
      </c>
      <c r="I309" s="221"/>
      <c r="J309" s="222">
        <f>ROUND(I309*H309,2)</f>
        <v>0</v>
      </c>
      <c r="K309" s="218" t="s">
        <v>19</v>
      </c>
      <c r="L309" s="223"/>
      <c r="M309" s="224" t="s">
        <v>19</v>
      </c>
      <c r="N309" s="225" t="s">
        <v>44</v>
      </c>
      <c r="O309" s="66"/>
      <c r="P309" s="189">
        <f>O309*H309</f>
        <v>0</v>
      </c>
      <c r="Q309" s="189">
        <v>0</v>
      </c>
      <c r="R309" s="189">
        <f>Q309*H309</f>
        <v>0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195</v>
      </c>
      <c r="AT309" s="191" t="s">
        <v>192</v>
      </c>
      <c r="AU309" s="191" t="s">
        <v>82</v>
      </c>
      <c r="AY309" s="19" t="s">
        <v>170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178</v>
      </c>
      <c r="BM309" s="191" t="s">
        <v>1811</v>
      </c>
    </row>
    <row r="310" spans="1:65" s="2" customFormat="1" ht="19.5">
      <c r="A310" s="36"/>
      <c r="B310" s="37"/>
      <c r="C310" s="38"/>
      <c r="D310" s="195" t="s">
        <v>363</v>
      </c>
      <c r="E310" s="38"/>
      <c r="F310" s="236" t="s">
        <v>1812</v>
      </c>
      <c r="G310" s="38"/>
      <c r="H310" s="38"/>
      <c r="I310" s="406"/>
      <c r="J310" s="38"/>
      <c r="K310" s="38"/>
      <c r="L310" s="41"/>
      <c r="M310" s="238"/>
      <c r="N310" s="239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363</v>
      </c>
      <c r="AU310" s="19" t="s">
        <v>82</v>
      </c>
    </row>
    <row r="311" spans="1:65" s="2" customFormat="1" ht="16.5" customHeight="1">
      <c r="A311" s="36"/>
      <c r="B311" s="37"/>
      <c r="C311" s="216" t="s">
        <v>689</v>
      </c>
      <c r="D311" s="216" t="s">
        <v>192</v>
      </c>
      <c r="E311" s="217" t="s">
        <v>1813</v>
      </c>
      <c r="F311" s="218" t="s">
        <v>1653</v>
      </c>
      <c r="G311" s="219" t="s">
        <v>1554</v>
      </c>
      <c r="H311" s="220">
        <v>1</v>
      </c>
      <c r="I311" s="408">
        <v>0</v>
      </c>
      <c r="J311" s="222">
        <f>ROUND(I311*H311,2)</f>
        <v>0</v>
      </c>
      <c r="K311" s="218" t="s">
        <v>19</v>
      </c>
      <c r="L311" s="223"/>
      <c r="M311" s="224" t="s">
        <v>19</v>
      </c>
      <c r="N311" s="225" t="s">
        <v>44</v>
      </c>
      <c r="O311" s="66"/>
      <c r="P311" s="189">
        <f>O311*H311</f>
        <v>0</v>
      </c>
      <c r="Q311" s="189">
        <v>0</v>
      </c>
      <c r="R311" s="189">
        <f>Q311*H311</f>
        <v>0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195</v>
      </c>
      <c r="AT311" s="191" t="s">
        <v>192</v>
      </c>
      <c r="AU311" s="191" t="s">
        <v>82</v>
      </c>
      <c r="AY311" s="19" t="s">
        <v>170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80</v>
      </c>
      <c r="BK311" s="192">
        <f>ROUND(I311*H311,2)</f>
        <v>0</v>
      </c>
      <c r="BL311" s="19" t="s">
        <v>178</v>
      </c>
      <c r="BM311" s="191" t="s">
        <v>1814</v>
      </c>
    </row>
    <row r="312" spans="1:65" s="2" customFormat="1" ht="19.5">
      <c r="A312" s="36"/>
      <c r="B312" s="37"/>
      <c r="C312" s="38"/>
      <c r="D312" s="195" t="s">
        <v>363</v>
      </c>
      <c r="E312" s="38"/>
      <c r="F312" s="236" t="s">
        <v>1815</v>
      </c>
      <c r="G312" s="38"/>
      <c r="H312" s="38"/>
      <c r="I312" s="406"/>
      <c r="J312" s="38"/>
      <c r="K312" s="38"/>
      <c r="L312" s="41"/>
      <c r="M312" s="238"/>
      <c r="N312" s="239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363</v>
      </c>
      <c r="AU312" s="19" t="s">
        <v>82</v>
      </c>
    </row>
    <row r="313" spans="1:65" s="2" customFormat="1" ht="16.5" customHeight="1">
      <c r="A313" s="36"/>
      <c r="B313" s="37"/>
      <c r="C313" s="216" t="s">
        <v>695</v>
      </c>
      <c r="D313" s="216" t="s">
        <v>192</v>
      </c>
      <c r="E313" s="217" t="s">
        <v>1816</v>
      </c>
      <c r="F313" s="218" t="s">
        <v>1817</v>
      </c>
      <c r="G313" s="219" t="s">
        <v>1554</v>
      </c>
      <c r="H313" s="220">
        <v>1</v>
      </c>
      <c r="I313" s="221"/>
      <c r="J313" s="222">
        <f>ROUND(I313*H313,2)</f>
        <v>0</v>
      </c>
      <c r="K313" s="218" t="s">
        <v>19</v>
      </c>
      <c r="L313" s="223"/>
      <c r="M313" s="224" t="s">
        <v>19</v>
      </c>
      <c r="N313" s="225" t="s">
        <v>44</v>
      </c>
      <c r="O313" s="66"/>
      <c r="P313" s="189">
        <f>O313*H313</f>
        <v>0</v>
      </c>
      <c r="Q313" s="189">
        <v>0</v>
      </c>
      <c r="R313" s="189">
        <f>Q313*H313</f>
        <v>0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195</v>
      </c>
      <c r="AT313" s="191" t="s">
        <v>192</v>
      </c>
      <c r="AU313" s="191" t="s">
        <v>82</v>
      </c>
      <c r="AY313" s="19" t="s">
        <v>170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9" t="s">
        <v>80</v>
      </c>
      <c r="BK313" s="192">
        <f>ROUND(I313*H313,2)</f>
        <v>0</v>
      </c>
      <c r="BL313" s="19" t="s">
        <v>178</v>
      </c>
      <c r="BM313" s="191" t="s">
        <v>1818</v>
      </c>
    </row>
    <row r="314" spans="1:65" s="2" customFormat="1" ht="39">
      <c r="A314" s="36"/>
      <c r="B314" s="37"/>
      <c r="C314" s="38"/>
      <c r="D314" s="195" t="s">
        <v>363</v>
      </c>
      <c r="E314" s="38"/>
      <c r="F314" s="236" t="s">
        <v>1819</v>
      </c>
      <c r="G314" s="38"/>
      <c r="H314" s="38"/>
      <c r="I314" s="406"/>
      <c r="J314" s="38"/>
      <c r="K314" s="38"/>
      <c r="L314" s="41"/>
      <c r="M314" s="238"/>
      <c r="N314" s="239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363</v>
      </c>
      <c r="AU314" s="19" t="s">
        <v>82</v>
      </c>
    </row>
    <row r="315" spans="1:65" s="2" customFormat="1" ht="16.5" customHeight="1">
      <c r="A315" s="36"/>
      <c r="B315" s="37"/>
      <c r="C315" s="216" t="s">
        <v>701</v>
      </c>
      <c r="D315" s="216" t="s">
        <v>192</v>
      </c>
      <c r="E315" s="217" t="s">
        <v>1820</v>
      </c>
      <c r="F315" s="218" t="s">
        <v>1821</v>
      </c>
      <c r="G315" s="219" t="s">
        <v>1554</v>
      </c>
      <c r="H315" s="220">
        <v>2</v>
      </c>
      <c r="I315" s="408">
        <v>0</v>
      </c>
      <c r="J315" s="222">
        <f>ROUND(I315*H315,2)</f>
        <v>0</v>
      </c>
      <c r="K315" s="218" t="s">
        <v>19</v>
      </c>
      <c r="L315" s="223"/>
      <c r="M315" s="224" t="s">
        <v>19</v>
      </c>
      <c r="N315" s="225" t="s">
        <v>44</v>
      </c>
      <c r="O315" s="66"/>
      <c r="P315" s="189">
        <f>O315*H315</f>
        <v>0</v>
      </c>
      <c r="Q315" s="189">
        <v>0</v>
      </c>
      <c r="R315" s="189">
        <f>Q315*H315</f>
        <v>0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195</v>
      </c>
      <c r="AT315" s="191" t="s">
        <v>192</v>
      </c>
      <c r="AU315" s="191" t="s">
        <v>82</v>
      </c>
      <c r="AY315" s="19" t="s">
        <v>170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80</v>
      </c>
      <c r="BK315" s="192">
        <f>ROUND(I315*H315,2)</f>
        <v>0</v>
      </c>
      <c r="BL315" s="19" t="s">
        <v>178</v>
      </c>
      <c r="BM315" s="191" t="s">
        <v>1822</v>
      </c>
    </row>
    <row r="316" spans="1:65" s="2" customFormat="1" ht="19.5">
      <c r="A316" s="36"/>
      <c r="B316" s="37"/>
      <c r="C316" s="38"/>
      <c r="D316" s="195" t="s">
        <v>363</v>
      </c>
      <c r="E316" s="38"/>
      <c r="F316" s="236" t="s">
        <v>1582</v>
      </c>
      <c r="G316" s="38"/>
      <c r="H316" s="38"/>
      <c r="I316" s="406"/>
      <c r="J316" s="38"/>
      <c r="K316" s="38"/>
      <c r="L316" s="41"/>
      <c r="M316" s="238"/>
      <c r="N316" s="239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363</v>
      </c>
      <c r="AU316" s="19" t="s">
        <v>82</v>
      </c>
    </row>
    <row r="317" spans="1:65" s="12" customFormat="1" ht="22.9" customHeight="1">
      <c r="B317" s="164"/>
      <c r="C317" s="165"/>
      <c r="D317" s="166" t="s">
        <v>72</v>
      </c>
      <c r="E317" s="178" t="s">
        <v>1823</v>
      </c>
      <c r="F317" s="178" t="s">
        <v>1824</v>
      </c>
      <c r="G317" s="165"/>
      <c r="H317" s="165"/>
      <c r="I317" s="407"/>
      <c r="J317" s="179">
        <f>BK317</f>
        <v>0</v>
      </c>
      <c r="K317" s="165"/>
      <c r="L317" s="170"/>
      <c r="M317" s="171"/>
      <c r="N317" s="172"/>
      <c r="O317" s="172"/>
      <c r="P317" s="173">
        <f>SUM(P318:P331)</f>
        <v>0</v>
      </c>
      <c r="Q317" s="172"/>
      <c r="R317" s="173">
        <f>SUM(R318:R331)</f>
        <v>0</v>
      </c>
      <c r="S317" s="172"/>
      <c r="T317" s="174">
        <f>SUM(T318:T331)</f>
        <v>0</v>
      </c>
      <c r="AR317" s="175" t="s">
        <v>80</v>
      </c>
      <c r="AT317" s="176" t="s">
        <v>72</v>
      </c>
      <c r="AU317" s="176" t="s">
        <v>80</v>
      </c>
      <c r="AY317" s="175" t="s">
        <v>170</v>
      </c>
      <c r="BK317" s="177">
        <f>SUM(BK318:BK331)</f>
        <v>0</v>
      </c>
    </row>
    <row r="318" spans="1:65" s="2" customFormat="1" ht="16.5" customHeight="1">
      <c r="A318" s="36"/>
      <c r="B318" s="37"/>
      <c r="C318" s="216" t="s">
        <v>705</v>
      </c>
      <c r="D318" s="216" t="s">
        <v>192</v>
      </c>
      <c r="E318" s="217" t="s">
        <v>1825</v>
      </c>
      <c r="F318" s="218" t="s">
        <v>1826</v>
      </c>
      <c r="G318" s="219" t="s">
        <v>1554</v>
      </c>
      <c r="H318" s="220">
        <v>1</v>
      </c>
      <c r="I318" s="221"/>
      <c r="J318" s="222">
        <f>ROUND(I318*H318,2)</f>
        <v>0</v>
      </c>
      <c r="K318" s="218" t="s">
        <v>19</v>
      </c>
      <c r="L318" s="223"/>
      <c r="M318" s="224" t="s">
        <v>19</v>
      </c>
      <c r="N318" s="225" t="s">
        <v>44</v>
      </c>
      <c r="O318" s="66"/>
      <c r="P318" s="189">
        <f>O318*H318</f>
        <v>0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195</v>
      </c>
      <c r="AT318" s="191" t="s">
        <v>192</v>
      </c>
      <c r="AU318" s="191" t="s">
        <v>82</v>
      </c>
      <c r="AY318" s="19" t="s">
        <v>170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80</v>
      </c>
      <c r="BK318" s="192">
        <f>ROUND(I318*H318,2)</f>
        <v>0</v>
      </c>
      <c r="BL318" s="19" t="s">
        <v>178</v>
      </c>
      <c r="BM318" s="191" t="s">
        <v>1827</v>
      </c>
    </row>
    <row r="319" spans="1:65" s="2" customFormat="1" ht="39">
      <c r="A319" s="36"/>
      <c r="B319" s="37"/>
      <c r="C319" s="38"/>
      <c r="D319" s="195" t="s">
        <v>363</v>
      </c>
      <c r="E319" s="38"/>
      <c r="F319" s="236" t="s">
        <v>1828</v>
      </c>
      <c r="G319" s="38"/>
      <c r="H319" s="38"/>
      <c r="I319" s="406"/>
      <c r="J319" s="38"/>
      <c r="K319" s="38"/>
      <c r="L319" s="41"/>
      <c r="M319" s="238"/>
      <c r="N319" s="239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363</v>
      </c>
      <c r="AU319" s="19" t="s">
        <v>82</v>
      </c>
    </row>
    <row r="320" spans="1:65" s="2" customFormat="1" ht="16.5" customHeight="1">
      <c r="A320" s="36"/>
      <c r="B320" s="37"/>
      <c r="C320" s="216" t="s">
        <v>710</v>
      </c>
      <c r="D320" s="216" t="s">
        <v>192</v>
      </c>
      <c r="E320" s="217" t="s">
        <v>1829</v>
      </c>
      <c r="F320" s="218" t="s">
        <v>1830</v>
      </c>
      <c r="G320" s="219" t="s">
        <v>1554</v>
      </c>
      <c r="H320" s="220">
        <v>1</v>
      </c>
      <c r="I320" s="221"/>
      <c r="J320" s="222">
        <f>ROUND(I320*H320,2)</f>
        <v>0</v>
      </c>
      <c r="K320" s="218" t="s">
        <v>19</v>
      </c>
      <c r="L320" s="223"/>
      <c r="M320" s="224" t="s">
        <v>19</v>
      </c>
      <c r="N320" s="225" t="s">
        <v>44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195</v>
      </c>
      <c r="AT320" s="191" t="s">
        <v>192</v>
      </c>
      <c r="AU320" s="191" t="s">
        <v>82</v>
      </c>
      <c r="AY320" s="19" t="s">
        <v>170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178</v>
      </c>
      <c r="BM320" s="191" t="s">
        <v>1831</v>
      </c>
    </row>
    <row r="321" spans="1:65" s="2" customFormat="1" ht="19.5">
      <c r="A321" s="36"/>
      <c r="B321" s="37"/>
      <c r="C321" s="38"/>
      <c r="D321" s="195" t="s">
        <v>363</v>
      </c>
      <c r="E321" s="38"/>
      <c r="F321" s="236" t="s">
        <v>1832</v>
      </c>
      <c r="G321" s="38"/>
      <c r="H321" s="38"/>
      <c r="I321" s="406"/>
      <c r="J321" s="38"/>
      <c r="K321" s="38"/>
      <c r="L321" s="41"/>
      <c r="M321" s="238"/>
      <c r="N321" s="239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363</v>
      </c>
      <c r="AU321" s="19" t="s">
        <v>82</v>
      </c>
    </row>
    <row r="322" spans="1:65" s="2" customFormat="1" ht="21.75" customHeight="1">
      <c r="A322" s="36"/>
      <c r="B322" s="37"/>
      <c r="C322" s="216" t="s">
        <v>715</v>
      </c>
      <c r="D322" s="216" t="s">
        <v>192</v>
      </c>
      <c r="E322" s="217" t="s">
        <v>1833</v>
      </c>
      <c r="F322" s="218" t="s">
        <v>1834</v>
      </c>
      <c r="G322" s="219" t="s">
        <v>1554</v>
      </c>
      <c r="H322" s="220">
        <v>1</v>
      </c>
      <c r="I322" s="221"/>
      <c r="J322" s="222">
        <f>ROUND(I322*H322,2)</f>
        <v>0</v>
      </c>
      <c r="K322" s="218" t="s">
        <v>19</v>
      </c>
      <c r="L322" s="223"/>
      <c r="M322" s="224" t="s">
        <v>19</v>
      </c>
      <c r="N322" s="225" t="s">
        <v>44</v>
      </c>
      <c r="O322" s="66"/>
      <c r="P322" s="189">
        <f>O322*H322</f>
        <v>0</v>
      </c>
      <c r="Q322" s="189">
        <v>0</v>
      </c>
      <c r="R322" s="189">
        <f>Q322*H322</f>
        <v>0</v>
      </c>
      <c r="S322" s="189">
        <v>0</v>
      </c>
      <c r="T322" s="19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195</v>
      </c>
      <c r="AT322" s="191" t="s">
        <v>192</v>
      </c>
      <c r="AU322" s="191" t="s">
        <v>82</v>
      </c>
      <c r="AY322" s="19" t="s">
        <v>170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9" t="s">
        <v>80</v>
      </c>
      <c r="BK322" s="192">
        <f>ROUND(I322*H322,2)</f>
        <v>0</v>
      </c>
      <c r="BL322" s="19" t="s">
        <v>178</v>
      </c>
      <c r="BM322" s="191" t="s">
        <v>1835</v>
      </c>
    </row>
    <row r="323" spans="1:65" s="2" customFormat="1" ht="39">
      <c r="A323" s="36"/>
      <c r="B323" s="37"/>
      <c r="C323" s="38"/>
      <c r="D323" s="195" t="s">
        <v>363</v>
      </c>
      <c r="E323" s="38"/>
      <c r="F323" s="236" t="s">
        <v>1836</v>
      </c>
      <c r="G323" s="38"/>
      <c r="H323" s="38"/>
      <c r="I323" s="406"/>
      <c r="J323" s="38"/>
      <c r="K323" s="38"/>
      <c r="L323" s="41"/>
      <c r="M323" s="238"/>
      <c r="N323" s="239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363</v>
      </c>
      <c r="AU323" s="19" t="s">
        <v>82</v>
      </c>
    </row>
    <row r="324" spans="1:65" s="2" customFormat="1" ht="33" customHeight="1">
      <c r="A324" s="36"/>
      <c r="B324" s="37"/>
      <c r="C324" s="216" t="s">
        <v>719</v>
      </c>
      <c r="D324" s="216" t="s">
        <v>192</v>
      </c>
      <c r="E324" s="217" t="s">
        <v>1837</v>
      </c>
      <c r="F324" s="218" t="s">
        <v>1838</v>
      </c>
      <c r="G324" s="219" t="s">
        <v>1554</v>
      </c>
      <c r="H324" s="220">
        <v>1</v>
      </c>
      <c r="I324" s="221"/>
      <c r="J324" s="222">
        <f>ROUND(I324*H324,2)</f>
        <v>0</v>
      </c>
      <c r="K324" s="218" t="s">
        <v>19</v>
      </c>
      <c r="L324" s="223"/>
      <c r="M324" s="224" t="s">
        <v>19</v>
      </c>
      <c r="N324" s="225" t="s">
        <v>44</v>
      </c>
      <c r="O324" s="66"/>
      <c r="P324" s="189">
        <f>O324*H324</f>
        <v>0</v>
      </c>
      <c r="Q324" s="189">
        <v>0</v>
      </c>
      <c r="R324" s="189">
        <f>Q324*H324</f>
        <v>0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195</v>
      </c>
      <c r="AT324" s="191" t="s">
        <v>192</v>
      </c>
      <c r="AU324" s="191" t="s">
        <v>82</v>
      </c>
      <c r="AY324" s="19" t="s">
        <v>170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80</v>
      </c>
      <c r="BK324" s="192">
        <f>ROUND(I324*H324,2)</f>
        <v>0</v>
      </c>
      <c r="BL324" s="19" t="s">
        <v>178</v>
      </c>
      <c r="BM324" s="191" t="s">
        <v>1839</v>
      </c>
    </row>
    <row r="325" spans="1:65" s="2" customFormat="1" ht="19.5">
      <c r="A325" s="36"/>
      <c r="B325" s="37"/>
      <c r="C325" s="38"/>
      <c r="D325" s="195" t="s">
        <v>363</v>
      </c>
      <c r="E325" s="38"/>
      <c r="F325" s="236" t="s">
        <v>1840</v>
      </c>
      <c r="G325" s="38"/>
      <c r="H325" s="38"/>
      <c r="I325" s="406"/>
      <c r="J325" s="38"/>
      <c r="K325" s="38"/>
      <c r="L325" s="41"/>
      <c r="M325" s="238"/>
      <c r="N325" s="239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363</v>
      </c>
      <c r="AU325" s="19" t="s">
        <v>82</v>
      </c>
    </row>
    <row r="326" spans="1:65" s="2" customFormat="1" ht="24">
      <c r="A326" s="36"/>
      <c r="B326" s="37"/>
      <c r="C326" s="216" t="s">
        <v>723</v>
      </c>
      <c r="D326" s="216" t="s">
        <v>192</v>
      </c>
      <c r="E326" s="217" t="s">
        <v>1841</v>
      </c>
      <c r="F326" s="218" t="s">
        <v>1842</v>
      </c>
      <c r="G326" s="219" t="s">
        <v>1554</v>
      </c>
      <c r="H326" s="220">
        <v>1</v>
      </c>
      <c r="I326" s="221"/>
      <c r="J326" s="222">
        <f>ROUND(I326*H326,2)</f>
        <v>0</v>
      </c>
      <c r="K326" s="218" t="s">
        <v>19</v>
      </c>
      <c r="L326" s="223"/>
      <c r="M326" s="224" t="s">
        <v>19</v>
      </c>
      <c r="N326" s="225" t="s">
        <v>44</v>
      </c>
      <c r="O326" s="66"/>
      <c r="P326" s="189">
        <f>O326*H326</f>
        <v>0</v>
      </c>
      <c r="Q326" s="189">
        <v>0</v>
      </c>
      <c r="R326" s="189">
        <f>Q326*H326</f>
        <v>0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195</v>
      </c>
      <c r="AT326" s="191" t="s">
        <v>192</v>
      </c>
      <c r="AU326" s="191" t="s">
        <v>82</v>
      </c>
      <c r="AY326" s="19" t="s">
        <v>170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178</v>
      </c>
      <c r="BM326" s="191" t="s">
        <v>1843</v>
      </c>
    </row>
    <row r="327" spans="1:65" s="2" customFormat="1" ht="19.5">
      <c r="A327" s="36"/>
      <c r="B327" s="37"/>
      <c r="C327" s="38"/>
      <c r="D327" s="195" t="s">
        <v>363</v>
      </c>
      <c r="E327" s="38"/>
      <c r="F327" s="236" t="s">
        <v>1844</v>
      </c>
      <c r="G327" s="38"/>
      <c r="H327" s="38"/>
      <c r="I327" s="406"/>
      <c r="J327" s="38"/>
      <c r="K327" s="38"/>
      <c r="L327" s="41"/>
      <c r="M327" s="238"/>
      <c r="N327" s="239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363</v>
      </c>
      <c r="AU327" s="19" t="s">
        <v>82</v>
      </c>
    </row>
    <row r="328" spans="1:65" s="2" customFormat="1" ht="24">
      <c r="A328" s="36"/>
      <c r="B328" s="37"/>
      <c r="C328" s="216" t="s">
        <v>727</v>
      </c>
      <c r="D328" s="216" t="s">
        <v>192</v>
      </c>
      <c r="E328" s="217" t="s">
        <v>1845</v>
      </c>
      <c r="F328" s="218" t="s">
        <v>1846</v>
      </c>
      <c r="G328" s="219" t="s">
        <v>1554</v>
      </c>
      <c r="H328" s="220">
        <v>1</v>
      </c>
      <c r="I328" s="221"/>
      <c r="J328" s="222">
        <f>ROUND(I328*H328,2)</f>
        <v>0</v>
      </c>
      <c r="K328" s="218" t="s">
        <v>19</v>
      </c>
      <c r="L328" s="223"/>
      <c r="M328" s="224" t="s">
        <v>19</v>
      </c>
      <c r="N328" s="225" t="s">
        <v>44</v>
      </c>
      <c r="O328" s="66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195</v>
      </c>
      <c r="AT328" s="191" t="s">
        <v>192</v>
      </c>
      <c r="AU328" s="191" t="s">
        <v>82</v>
      </c>
      <c r="AY328" s="19" t="s">
        <v>170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178</v>
      </c>
      <c r="BM328" s="191" t="s">
        <v>1847</v>
      </c>
    </row>
    <row r="329" spans="1:65" s="2" customFormat="1" ht="19.5">
      <c r="A329" s="36"/>
      <c r="B329" s="37"/>
      <c r="C329" s="38"/>
      <c r="D329" s="195" t="s">
        <v>363</v>
      </c>
      <c r="E329" s="38"/>
      <c r="F329" s="236" t="s">
        <v>1848</v>
      </c>
      <c r="G329" s="38"/>
      <c r="H329" s="38"/>
      <c r="I329" s="406"/>
      <c r="J329" s="38"/>
      <c r="K329" s="38"/>
      <c r="L329" s="41"/>
      <c r="M329" s="238"/>
      <c r="N329" s="239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363</v>
      </c>
      <c r="AU329" s="19" t="s">
        <v>82</v>
      </c>
    </row>
    <row r="330" spans="1:65" s="2" customFormat="1" ht="16.5" customHeight="1">
      <c r="A330" s="36"/>
      <c r="B330" s="37"/>
      <c r="C330" s="216" t="s">
        <v>731</v>
      </c>
      <c r="D330" s="216" t="s">
        <v>192</v>
      </c>
      <c r="E330" s="217" t="s">
        <v>1849</v>
      </c>
      <c r="F330" s="218" t="s">
        <v>1850</v>
      </c>
      <c r="G330" s="219" t="s">
        <v>1554</v>
      </c>
      <c r="H330" s="220">
        <v>1</v>
      </c>
      <c r="I330" s="221"/>
      <c r="J330" s="222">
        <f>ROUND(I330*H330,2)</f>
        <v>0</v>
      </c>
      <c r="K330" s="218" t="s">
        <v>19</v>
      </c>
      <c r="L330" s="223"/>
      <c r="M330" s="224" t="s">
        <v>19</v>
      </c>
      <c r="N330" s="225" t="s">
        <v>44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195</v>
      </c>
      <c r="AT330" s="191" t="s">
        <v>192</v>
      </c>
      <c r="AU330" s="191" t="s">
        <v>82</v>
      </c>
      <c r="AY330" s="19" t="s">
        <v>170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178</v>
      </c>
      <c r="BM330" s="191" t="s">
        <v>1851</v>
      </c>
    </row>
    <row r="331" spans="1:65" s="2" customFormat="1" ht="19.5">
      <c r="A331" s="36"/>
      <c r="B331" s="37"/>
      <c r="C331" s="38"/>
      <c r="D331" s="195" t="s">
        <v>363</v>
      </c>
      <c r="E331" s="38"/>
      <c r="F331" s="236" t="s">
        <v>1852</v>
      </c>
      <c r="G331" s="38"/>
      <c r="H331" s="38"/>
      <c r="I331" s="406"/>
      <c r="J331" s="38"/>
      <c r="K331" s="38"/>
      <c r="L331" s="41"/>
      <c r="M331" s="238"/>
      <c r="N331" s="239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363</v>
      </c>
      <c r="AU331" s="19" t="s">
        <v>82</v>
      </c>
    </row>
    <row r="332" spans="1:65" s="12" customFormat="1" ht="22.9" customHeight="1">
      <c r="B332" s="164"/>
      <c r="C332" s="165"/>
      <c r="D332" s="166" t="s">
        <v>72</v>
      </c>
      <c r="E332" s="178" t="s">
        <v>192</v>
      </c>
      <c r="F332" s="178" t="s">
        <v>1853</v>
      </c>
      <c r="G332" s="165"/>
      <c r="H332" s="165"/>
      <c r="I332" s="407"/>
      <c r="J332" s="179">
        <f>BK332</f>
        <v>0</v>
      </c>
      <c r="K332" s="165"/>
      <c r="L332" s="170"/>
      <c r="M332" s="171"/>
      <c r="N332" s="172"/>
      <c r="O332" s="172"/>
      <c r="P332" s="173">
        <f>SUM(P333:P356)</f>
        <v>0</v>
      </c>
      <c r="Q332" s="172"/>
      <c r="R332" s="173">
        <f>SUM(R333:R356)</f>
        <v>0</v>
      </c>
      <c r="S332" s="172"/>
      <c r="T332" s="174">
        <f>SUM(T333:T356)</f>
        <v>0</v>
      </c>
      <c r="AR332" s="175" t="s">
        <v>171</v>
      </c>
      <c r="AT332" s="176" t="s">
        <v>72</v>
      </c>
      <c r="AU332" s="176" t="s">
        <v>80</v>
      </c>
      <c r="AY332" s="175" t="s">
        <v>170</v>
      </c>
      <c r="BK332" s="177">
        <f>SUM(BK333:BK356)</f>
        <v>0</v>
      </c>
    </row>
    <row r="333" spans="1:65" s="2" customFormat="1" ht="33" customHeight="1">
      <c r="A333" s="36"/>
      <c r="B333" s="37"/>
      <c r="C333" s="216" t="s">
        <v>735</v>
      </c>
      <c r="D333" s="216" t="s">
        <v>192</v>
      </c>
      <c r="E333" s="217" t="s">
        <v>1854</v>
      </c>
      <c r="F333" s="218" t="s">
        <v>1855</v>
      </c>
      <c r="G333" s="219" t="s">
        <v>1554</v>
      </c>
      <c r="H333" s="220">
        <v>1</v>
      </c>
      <c r="I333" s="221"/>
      <c r="J333" s="222">
        <f>ROUND(I333*H333,2)</f>
        <v>0</v>
      </c>
      <c r="K333" s="218" t="s">
        <v>19</v>
      </c>
      <c r="L333" s="223"/>
      <c r="M333" s="224" t="s">
        <v>19</v>
      </c>
      <c r="N333" s="225" t="s">
        <v>44</v>
      </c>
      <c r="O333" s="66"/>
      <c r="P333" s="189">
        <f>O333*H333</f>
        <v>0</v>
      </c>
      <c r="Q333" s="189">
        <v>0</v>
      </c>
      <c r="R333" s="189">
        <f>Q333*H333</f>
        <v>0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1856</v>
      </c>
      <c r="AT333" s="191" t="s">
        <v>192</v>
      </c>
      <c r="AU333" s="191" t="s">
        <v>82</v>
      </c>
      <c r="AY333" s="19" t="s">
        <v>170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80</v>
      </c>
      <c r="BK333" s="192">
        <f>ROUND(I333*H333,2)</f>
        <v>0</v>
      </c>
      <c r="BL333" s="19" t="s">
        <v>513</v>
      </c>
      <c r="BM333" s="191" t="s">
        <v>1857</v>
      </c>
    </row>
    <row r="334" spans="1:65" s="2" customFormat="1" ht="19.5">
      <c r="A334" s="36"/>
      <c r="B334" s="37"/>
      <c r="C334" s="38"/>
      <c r="D334" s="195" t="s">
        <v>363</v>
      </c>
      <c r="E334" s="38"/>
      <c r="F334" s="236" t="s">
        <v>1858</v>
      </c>
      <c r="G334" s="38"/>
      <c r="H334" s="38"/>
      <c r="I334" s="406"/>
      <c r="J334" s="38"/>
      <c r="K334" s="38"/>
      <c r="L334" s="41"/>
      <c r="M334" s="238"/>
      <c r="N334" s="239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363</v>
      </c>
      <c r="AU334" s="19" t="s">
        <v>82</v>
      </c>
    </row>
    <row r="335" spans="1:65" s="2" customFormat="1" ht="36">
      <c r="A335" s="36"/>
      <c r="B335" s="37"/>
      <c r="C335" s="216" t="s">
        <v>739</v>
      </c>
      <c r="D335" s="216" t="s">
        <v>192</v>
      </c>
      <c r="E335" s="217" t="s">
        <v>1859</v>
      </c>
      <c r="F335" s="218" t="s">
        <v>1860</v>
      </c>
      <c r="G335" s="219" t="s">
        <v>1554</v>
      </c>
      <c r="H335" s="220">
        <v>1</v>
      </c>
      <c r="I335" s="221"/>
      <c r="J335" s="222">
        <f>ROUND(I335*H335,2)</f>
        <v>0</v>
      </c>
      <c r="K335" s="218" t="s">
        <v>19</v>
      </c>
      <c r="L335" s="223"/>
      <c r="M335" s="224" t="s">
        <v>19</v>
      </c>
      <c r="N335" s="225" t="s">
        <v>44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1856</v>
      </c>
      <c r="AT335" s="191" t="s">
        <v>192</v>
      </c>
      <c r="AU335" s="191" t="s">
        <v>82</v>
      </c>
      <c r="AY335" s="19" t="s">
        <v>170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80</v>
      </c>
      <c r="BK335" s="192">
        <f>ROUND(I335*H335,2)</f>
        <v>0</v>
      </c>
      <c r="BL335" s="19" t="s">
        <v>513</v>
      </c>
      <c r="BM335" s="191" t="s">
        <v>1861</v>
      </c>
    </row>
    <row r="336" spans="1:65" s="2" customFormat="1" ht="19.5">
      <c r="A336" s="36"/>
      <c r="B336" s="37"/>
      <c r="C336" s="38"/>
      <c r="D336" s="195" t="s">
        <v>363</v>
      </c>
      <c r="E336" s="38"/>
      <c r="F336" s="236" t="s">
        <v>1862</v>
      </c>
      <c r="G336" s="38"/>
      <c r="H336" s="38"/>
      <c r="I336" s="406"/>
      <c r="J336" s="38"/>
      <c r="K336" s="38"/>
      <c r="L336" s="41"/>
      <c r="M336" s="238"/>
      <c r="N336" s="239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363</v>
      </c>
      <c r="AU336" s="19" t="s">
        <v>82</v>
      </c>
    </row>
    <row r="337" spans="1:65" s="2" customFormat="1" ht="24">
      <c r="A337" s="36"/>
      <c r="B337" s="37"/>
      <c r="C337" s="216" t="s">
        <v>743</v>
      </c>
      <c r="D337" s="216" t="s">
        <v>192</v>
      </c>
      <c r="E337" s="217" t="s">
        <v>1863</v>
      </c>
      <c r="F337" s="218" t="s">
        <v>1864</v>
      </c>
      <c r="G337" s="219" t="s">
        <v>1554</v>
      </c>
      <c r="H337" s="220">
        <v>1</v>
      </c>
      <c r="I337" s="221"/>
      <c r="J337" s="222">
        <f>ROUND(I337*H337,2)</f>
        <v>0</v>
      </c>
      <c r="K337" s="218" t="s">
        <v>19</v>
      </c>
      <c r="L337" s="223"/>
      <c r="M337" s="224" t="s">
        <v>19</v>
      </c>
      <c r="N337" s="225" t="s">
        <v>44</v>
      </c>
      <c r="O337" s="66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1856</v>
      </c>
      <c r="AT337" s="191" t="s">
        <v>192</v>
      </c>
      <c r="AU337" s="191" t="s">
        <v>82</v>
      </c>
      <c r="AY337" s="19" t="s">
        <v>170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80</v>
      </c>
      <c r="BK337" s="192">
        <f>ROUND(I337*H337,2)</f>
        <v>0</v>
      </c>
      <c r="BL337" s="19" t="s">
        <v>513</v>
      </c>
      <c r="BM337" s="191" t="s">
        <v>1865</v>
      </c>
    </row>
    <row r="338" spans="1:65" s="2" customFormat="1" ht="19.5">
      <c r="A338" s="36"/>
      <c r="B338" s="37"/>
      <c r="C338" s="38"/>
      <c r="D338" s="195" t="s">
        <v>363</v>
      </c>
      <c r="E338" s="38"/>
      <c r="F338" s="236" t="s">
        <v>1866</v>
      </c>
      <c r="G338" s="38"/>
      <c r="H338" s="38"/>
      <c r="I338" s="406"/>
      <c r="J338" s="38"/>
      <c r="K338" s="38"/>
      <c r="L338" s="41"/>
      <c r="M338" s="238"/>
      <c r="N338" s="239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363</v>
      </c>
      <c r="AU338" s="19" t="s">
        <v>82</v>
      </c>
    </row>
    <row r="339" spans="1:65" s="2" customFormat="1" ht="36">
      <c r="A339" s="36"/>
      <c r="B339" s="37"/>
      <c r="C339" s="216" t="s">
        <v>747</v>
      </c>
      <c r="D339" s="216" t="s">
        <v>192</v>
      </c>
      <c r="E339" s="217" t="s">
        <v>1867</v>
      </c>
      <c r="F339" s="218" t="s">
        <v>1868</v>
      </c>
      <c r="G339" s="219" t="s">
        <v>1554</v>
      </c>
      <c r="H339" s="220">
        <v>1</v>
      </c>
      <c r="I339" s="221"/>
      <c r="J339" s="222">
        <f>ROUND(I339*H339,2)</f>
        <v>0</v>
      </c>
      <c r="K339" s="218" t="s">
        <v>19</v>
      </c>
      <c r="L339" s="223"/>
      <c r="M339" s="224" t="s">
        <v>19</v>
      </c>
      <c r="N339" s="225" t="s">
        <v>44</v>
      </c>
      <c r="O339" s="66"/>
      <c r="P339" s="189">
        <f>O339*H339</f>
        <v>0</v>
      </c>
      <c r="Q339" s="189">
        <v>0</v>
      </c>
      <c r="R339" s="189">
        <f>Q339*H339</f>
        <v>0</v>
      </c>
      <c r="S339" s="189">
        <v>0</v>
      </c>
      <c r="T339" s="19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1" t="s">
        <v>1856</v>
      </c>
      <c r="AT339" s="191" t="s">
        <v>192</v>
      </c>
      <c r="AU339" s="191" t="s">
        <v>82</v>
      </c>
      <c r="AY339" s="19" t="s">
        <v>170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9" t="s">
        <v>80</v>
      </c>
      <c r="BK339" s="192">
        <f>ROUND(I339*H339,2)</f>
        <v>0</v>
      </c>
      <c r="BL339" s="19" t="s">
        <v>513</v>
      </c>
      <c r="BM339" s="191" t="s">
        <v>1869</v>
      </c>
    </row>
    <row r="340" spans="1:65" s="2" customFormat="1" ht="78">
      <c r="A340" s="36"/>
      <c r="B340" s="37"/>
      <c r="C340" s="38"/>
      <c r="D340" s="195" t="s">
        <v>363</v>
      </c>
      <c r="E340" s="38"/>
      <c r="F340" s="236" t="s">
        <v>1870</v>
      </c>
      <c r="G340" s="38"/>
      <c r="H340" s="38"/>
      <c r="I340" s="406"/>
      <c r="J340" s="38"/>
      <c r="K340" s="38"/>
      <c r="L340" s="41"/>
      <c r="M340" s="238"/>
      <c r="N340" s="239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363</v>
      </c>
      <c r="AU340" s="19" t="s">
        <v>82</v>
      </c>
    </row>
    <row r="341" spans="1:65" s="2" customFormat="1" ht="24">
      <c r="A341" s="36"/>
      <c r="B341" s="37"/>
      <c r="C341" s="216" t="s">
        <v>751</v>
      </c>
      <c r="D341" s="216" t="s">
        <v>192</v>
      </c>
      <c r="E341" s="217" t="s">
        <v>1871</v>
      </c>
      <c r="F341" s="218" t="s">
        <v>1872</v>
      </c>
      <c r="G341" s="219" t="s">
        <v>1554</v>
      </c>
      <c r="H341" s="220">
        <v>1</v>
      </c>
      <c r="I341" s="221"/>
      <c r="J341" s="222">
        <f>ROUND(I341*H341,2)</f>
        <v>0</v>
      </c>
      <c r="K341" s="218" t="s">
        <v>19</v>
      </c>
      <c r="L341" s="223"/>
      <c r="M341" s="224" t="s">
        <v>19</v>
      </c>
      <c r="N341" s="225" t="s">
        <v>44</v>
      </c>
      <c r="O341" s="66"/>
      <c r="P341" s="189">
        <f>O341*H341</f>
        <v>0</v>
      </c>
      <c r="Q341" s="189">
        <v>0</v>
      </c>
      <c r="R341" s="189">
        <f>Q341*H341</f>
        <v>0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1856</v>
      </c>
      <c r="AT341" s="191" t="s">
        <v>192</v>
      </c>
      <c r="AU341" s="191" t="s">
        <v>82</v>
      </c>
      <c r="AY341" s="19" t="s">
        <v>170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80</v>
      </c>
      <c r="BK341" s="192">
        <f>ROUND(I341*H341,2)</f>
        <v>0</v>
      </c>
      <c r="BL341" s="19" t="s">
        <v>513</v>
      </c>
      <c r="BM341" s="191" t="s">
        <v>1873</v>
      </c>
    </row>
    <row r="342" spans="1:65" s="2" customFormat="1" ht="19.5">
      <c r="A342" s="36"/>
      <c r="B342" s="37"/>
      <c r="C342" s="38"/>
      <c r="D342" s="195" t="s">
        <v>363</v>
      </c>
      <c r="E342" s="38"/>
      <c r="F342" s="236" t="s">
        <v>1627</v>
      </c>
      <c r="G342" s="38"/>
      <c r="H342" s="38"/>
      <c r="I342" s="406"/>
      <c r="J342" s="38"/>
      <c r="K342" s="38"/>
      <c r="L342" s="41"/>
      <c r="M342" s="238"/>
      <c r="N342" s="239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363</v>
      </c>
      <c r="AU342" s="19" t="s">
        <v>82</v>
      </c>
    </row>
    <row r="343" spans="1:65" s="2" customFormat="1" ht="36">
      <c r="A343" s="36"/>
      <c r="B343" s="37"/>
      <c r="C343" s="216" t="s">
        <v>755</v>
      </c>
      <c r="D343" s="216" t="s">
        <v>192</v>
      </c>
      <c r="E343" s="217" t="s">
        <v>1874</v>
      </c>
      <c r="F343" s="218" t="s">
        <v>1875</v>
      </c>
      <c r="G343" s="219" t="s">
        <v>1554</v>
      </c>
      <c r="H343" s="220">
        <v>1</v>
      </c>
      <c r="I343" s="221"/>
      <c r="J343" s="222">
        <f>ROUND(I343*H343,2)</f>
        <v>0</v>
      </c>
      <c r="K343" s="218" t="s">
        <v>19</v>
      </c>
      <c r="L343" s="223"/>
      <c r="M343" s="224" t="s">
        <v>19</v>
      </c>
      <c r="N343" s="225" t="s">
        <v>44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1856</v>
      </c>
      <c r="AT343" s="191" t="s">
        <v>192</v>
      </c>
      <c r="AU343" s="191" t="s">
        <v>82</v>
      </c>
      <c r="AY343" s="19" t="s">
        <v>170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80</v>
      </c>
      <c r="BK343" s="192">
        <f>ROUND(I343*H343,2)</f>
        <v>0</v>
      </c>
      <c r="BL343" s="19" t="s">
        <v>513</v>
      </c>
      <c r="BM343" s="191" t="s">
        <v>1876</v>
      </c>
    </row>
    <row r="344" spans="1:65" s="2" customFormat="1" ht="19.5">
      <c r="A344" s="36"/>
      <c r="B344" s="37"/>
      <c r="C344" s="38"/>
      <c r="D344" s="195" t="s">
        <v>363</v>
      </c>
      <c r="E344" s="38"/>
      <c r="F344" s="236" t="s">
        <v>1877</v>
      </c>
      <c r="G344" s="38"/>
      <c r="H344" s="38"/>
      <c r="I344" s="406"/>
      <c r="J344" s="38"/>
      <c r="K344" s="38"/>
      <c r="L344" s="41"/>
      <c r="M344" s="238"/>
      <c r="N344" s="239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363</v>
      </c>
      <c r="AU344" s="19" t="s">
        <v>82</v>
      </c>
    </row>
    <row r="345" spans="1:65" s="2" customFormat="1" ht="36">
      <c r="A345" s="36"/>
      <c r="B345" s="37"/>
      <c r="C345" s="216" t="s">
        <v>760</v>
      </c>
      <c r="D345" s="216" t="s">
        <v>192</v>
      </c>
      <c r="E345" s="217" t="s">
        <v>1878</v>
      </c>
      <c r="F345" s="218" t="s">
        <v>1879</v>
      </c>
      <c r="G345" s="219" t="s">
        <v>1554</v>
      </c>
      <c r="H345" s="220">
        <v>1</v>
      </c>
      <c r="I345" s="221"/>
      <c r="J345" s="222">
        <f>ROUND(I345*H345,2)</f>
        <v>0</v>
      </c>
      <c r="K345" s="218" t="s">
        <v>19</v>
      </c>
      <c r="L345" s="223"/>
      <c r="M345" s="224" t="s">
        <v>19</v>
      </c>
      <c r="N345" s="225" t="s">
        <v>44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1856</v>
      </c>
      <c r="AT345" s="191" t="s">
        <v>192</v>
      </c>
      <c r="AU345" s="191" t="s">
        <v>82</v>
      </c>
      <c r="AY345" s="19" t="s">
        <v>170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9" t="s">
        <v>80</v>
      </c>
      <c r="BK345" s="192">
        <f>ROUND(I345*H345,2)</f>
        <v>0</v>
      </c>
      <c r="BL345" s="19" t="s">
        <v>513</v>
      </c>
      <c r="BM345" s="191" t="s">
        <v>1880</v>
      </c>
    </row>
    <row r="346" spans="1:65" s="2" customFormat="1" ht="19.5">
      <c r="A346" s="36"/>
      <c r="B346" s="37"/>
      <c r="C346" s="38"/>
      <c r="D346" s="195" t="s">
        <v>363</v>
      </c>
      <c r="E346" s="38"/>
      <c r="F346" s="236" t="s">
        <v>1881</v>
      </c>
      <c r="G346" s="38"/>
      <c r="H346" s="38"/>
      <c r="I346" s="406"/>
      <c r="J346" s="38"/>
      <c r="K346" s="38"/>
      <c r="L346" s="41"/>
      <c r="M346" s="238"/>
      <c r="N346" s="239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363</v>
      </c>
      <c r="AU346" s="19" t="s">
        <v>82</v>
      </c>
    </row>
    <row r="347" spans="1:65" s="2" customFormat="1" ht="36">
      <c r="A347" s="36"/>
      <c r="B347" s="37"/>
      <c r="C347" s="216" t="s">
        <v>765</v>
      </c>
      <c r="D347" s="216" t="s">
        <v>192</v>
      </c>
      <c r="E347" s="217" t="s">
        <v>1882</v>
      </c>
      <c r="F347" s="218" t="s">
        <v>1883</v>
      </c>
      <c r="G347" s="219" t="s">
        <v>1554</v>
      </c>
      <c r="H347" s="220">
        <v>1</v>
      </c>
      <c r="I347" s="221"/>
      <c r="J347" s="222">
        <f>ROUND(I347*H347,2)</f>
        <v>0</v>
      </c>
      <c r="K347" s="218" t="s">
        <v>19</v>
      </c>
      <c r="L347" s="223"/>
      <c r="M347" s="224" t="s">
        <v>19</v>
      </c>
      <c r="N347" s="225" t="s">
        <v>44</v>
      </c>
      <c r="O347" s="66"/>
      <c r="P347" s="189">
        <f>O347*H347</f>
        <v>0</v>
      </c>
      <c r="Q347" s="189">
        <v>0</v>
      </c>
      <c r="R347" s="189">
        <f>Q347*H347</f>
        <v>0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1856</v>
      </c>
      <c r="AT347" s="191" t="s">
        <v>192</v>
      </c>
      <c r="AU347" s="191" t="s">
        <v>82</v>
      </c>
      <c r="AY347" s="19" t="s">
        <v>170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9" t="s">
        <v>80</v>
      </c>
      <c r="BK347" s="192">
        <f>ROUND(I347*H347,2)</f>
        <v>0</v>
      </c>
      <c r="BL347" s="19" t="s">
        <v>513</v>
      </c>
      <c r="BM347" s="191" t="s">
        <v>1884</v>
      </c>
    </row>
    <row r="348" spans="1:65" s="2" customFormat="1" ht="29.25">
      <c r="A348" s="36"/>
      <c r="B348" s="37"/>
      <c r="C348" s="38"/>
      <c r="D348" s="195" t="s">
        <v>363</v>
      </c>
      <c r="E348" s="38"/>
      <c r="F348" s="236" t="s">
        <v>1885</v>
      </c>
      <c r="G348" s="38"/>
      <c r="H348" s="38"/>
      <c r="I348" s="406"/>
      <c r="J348" s="38"/>
      <c r="K348" s="38"/>
      <c r="L348" s="41"/>
      <c r="M348" s="238"/>
      <c r="N348" s="23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363</v>
      </c>
      <c r="AU348" s="19" t="s">
        <v>82</v>
      </c>
    </row>
    <row r="349" spans="1:65" s="2" customFormat="1" ht="24">
      <c r="A349" s="36"/>
      <c r="B349" s="37"/>
      <c r="C349" s="216" t="s">
        <v>769</v>
      </c>
      <c r="D349" s="216" t="s">
        <v>192</v>
      </c>
      <c r="E349" s="217" t="s">
        <v>1886</v>
      </c>
      <c r="F349" s="218" t="s">
        <v>1887</v>
      </c>
      <c r="G349" s="219" t="s">
        <v>1554</v>
      </c>
      <c r="H349" s="220">
        <v>1</v>
      </c>
      <c r="I349" s="221"/>
      <c r="J349" s="222">
        <f>ROUND(I349*H349,2)</f>
        <v>0</v>
      </c>
      <c r="K349" s="218" t="s">
        <v>19</v>
      </c>
      <c r="L349" s="223"/>
      <c r="M349" s="224" t="s">
        <v>19</v>
      </c>
      <c r="N349" s="225" t="s">
        <v>44</v>
      </c>
      <c r="O349" s="66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1856</v>
      </c>
      <c r="AT349" s="191" t="s">
        <v>192</v>
      </c>
      <c r="AU349" s="191" t="s">
        <v>82</v>
      </c>
      <c r="AY349" s="19" t="s">
        <v>170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80</v>
      </c>
      <c r="BK349" s="192">
        <f>ROUND(I349*H349,2)</f>
        <v>0</v>
      </c>
      <c r="BL349" s="19" t="s">
        <v>513</v>
      </c>
      <c r="BM349" s="191" t="s">
        <v>1888</v>
      </c>
    </row>
    <row r="350" spans="1:65" s="2" customFormat="1" ht="19.5">
      <c r="A350" s="36"/>
      <c r="B350" s="37"/>
      <c r="C350" s="38"/>
      <c r="D350" s="195" t="s">
        <v>363</v>
      </c>
      <c r="E350" s="38"/>
      <c r="F350" s="236" t="s">
        <v>1889</v>
      </c>
      <c r="G350" s="38"/>
      <c r="H350" s="38"/>
      <c r="I350" s="406"/>
      <c r="J350" s="38"/>
      <c r="K350" s="38"/>
      <c r="L350" s="41"/>
      <c r="M350" s="238"/>
      <c r="N350" s="239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363</v>
      </c>
      <c r="AU350" s="19" t="s">
        <v>82</v>
      </c>
    </row>
    <row r="351" spans="1:65" s="2" customFormat="1" ht="16.5" customHeight="1">
      <c r="A351" s="36"/>
      <c r="B351" s="37"/>
      <c r="C351" s="216" t="s">
        <v>773</v>
      </c>
      <c r="D351" s="216" t="s">
        <v>192</v>
      </c>
      <c r="E351" s="217" t="s">
        <v>1890</v>
      </c>
      <c r="F351" s="218" t="s">
        <v>1891</v>
      </c>
      <c r="G351" s="219" t="s">
        <v>1554</v>
      </c>
      <c r="H351" s="220">
        <v>1</v>
      </c>
      <c r="I351" s="408">
        <v>0</v>
      </c>
      <c r="J351" s="222">
        <f>ROUND(I351*H351,2)</f>
        <v>0</v>
      </c>
      <c r="K351" s="218" t="s">
        <v>19</v>
      </c>
      <c r="L351" s="223"/>
      <c r="M351" s="224" t="s">
        <v>19</v>
      </c>
      <c r="N351" s="225" t="s">
        <v>44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1856</v>
      </c>
      <c r="AT351" s="191" t="s">
        <v>192</v>
      </c>
      <c r="AU351" s="191" t="s">
        <v>82</v>
      </c>
      <c r="AY351" s="19" t="s">
        <v>170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9" t="s">
        <v>80</v>
      </c>
      <c r="BK351" s="192">
        <f>ROUND(I351*H351,2)</f>
        <v>0</v>
      </c>
      <c r="BL351" s="19" t="s">
        <v>513</v>
      </c>
      <c r="BM351" s="191" t="s">
        <v>1892</v>
      </c>
    </row>
    <row r="352" spans="1:65" s="2" customFormat="1" ht="19.5">
      <c r="A352" s="36"/>
      <c r="B352" s="37"/>
      <c r="C352" s="38"/>
      <c r="D352" s="195" t="s">
        <v>363</v>
      </c>
      <c r="E352" s="38"/>
      <c r="F352" s="236" t="s">
        <v>1582</v>
      </c>
      <c r="G352" s="38"/>
      <c r="H352" s="38"/>
      <c r="I352" s="406"/>
      <c r="J352" s="38"/>
      <c r="K352" s="38"/>
      <c r="L352" s="41"/>
      <c r="M352" s="238"/>
      <c r="N352" s="239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363</v>
      </c>
      <c r="AU352" s="19" t="s">
        <v>82</v>
      </c>
    </row>
    <row r="353" spans="1:65" s="2" customFormat="1" ht="24">
      <c r="A353" s="36"/>
      <c r="B353" s="37"/>
      <c r="C353" s="216" t="s">
        <v>777</v>
      </c>
      <c r="D353" s="216" t="s">
        <v>192</v>
      </c>
      <c r="E353" s="217" t="s">
        <v>1893</v>
      </c>
      <c r="F353" s="218" t="s">
        <v>1677</v>
      </c>
      <c r="G353" s="219" t="s">
        <v>1554</v>
      </c>
      <c r="H353" s="220">
        <v>1</v>
      </c>
      <c r="I353" s="221"/>
      <c r="J353" s="222">
        <f>ROUND(I353*H353,2)</f>
        <v>0</v>
      </c>
      <c r="K353" s="218" t="s">
        <v>19</v>
      </c>
      <c r="L353" s="223"/>
      <c r="M353" s="224" t="s">
        <v>19</v>
      </c>
      <c r="N353" s="225" t="s">
        <v>44</v>
      </c>
      <c r="O353" s="66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1856</v>
      </c>
      <c r="AT353" s="191" t="s">
        <v>192</v>
      </c>
      <c r="AU353" s="191" t="s">
        <v>82</v>
      </c>
      <c r="AY353" s="19" t="s">
        <v>170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80</v>
      </c>
      <c r="BK353" s="192">
        <f>ROUND(I353*H353,2)</f>
        <v>0</v>
      </c>
      <c r="BL353" s="19" t="s">
        <v>513</v>
      </c>
      <c r="BM353" s="191" t="s">
        <v>1894</v>
      </c>
    </row>
    <row r="354" spans="1:65" s="2" customFormat="1" ht="19.5">
      <c r="A354" s="36"/>
      <c r="B354" s="37"/>
      <c r="C354" s="38"/>
      <c r="D354" s="195" t="s">
        <v>363</v>
      </c>
      <c r="E354" s="38"/>
      <c r="F354" s="236" t="s">
        <v>1895</v>
      </c>
      <c r="G354" s="38"/>
      <c r="H354" s="38"/>
      <c r="I354" s="406"/>
      <c r="J354" s="38"/>
      <c r="K354" s="38"/>
      <c r="L354" s="41"/>
      <c r="M354" s="238"/>
      <c r="N354" s="239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363</v>
      </c>
      <c r="AU354" s="19" t="s">
        <v>82</v>
      </c>
    </row>
    <row r="355" spans="1:65" s="2" customFormat="1" ht="16.5" customHeight="1">
      <c r="A355" s="36"/>
      <c r="B355" s="37"/>
      <c r="C355" s="216" t="s">
        <v>781</v>
      </c>
      <c r="D355" s="216" t="s">
        <v>192</v>
      </c>
      <c r="E355" s="217" t="s">
        <v>1896</v>
      </c>
      <c r="F355" s="218" t="s">
        <v>1897</v>
      </c>
      <c r="G355" s="219" t="s">
        <v>1554</v>
      </c>
      <c r="H355" s="220">
        <v>1</v>
      </c>
      <c r="I355" s="408">
        <v>0</v>
      </c>
      <c r="J355" s="222">
        <f>ROUND(I355*H355,2)</f>
        <v>0</v>
      </c>
      <c r="K355" s="218" t="s">
        <v>19</v>
      </c>
      <c r="L355" s="223"/>
      <c r="M355" s="224" t="s">
        <v>19</v>
      </c>
      <c r="N355" s="225" t="s">
        <v>44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1856</v>
      </c>
      <c r="AT355" s="191" t="s">
        <v>192</v>
      </c>
      <c r="AU355" s="191" t="s">
        <v>82</v>
      </c>
      <c r="AY355" s="19" t="s">
        <v>170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513</v>
      </c>
      <c r="BM355" s="191" t="s">
        <v>1898</v>
      </c>
    </row>
    <row r="356" spans="1:65" s="2" customFormat="1" ht="19.5">
      <c r="A356" s="36"/>
      <c r="B356" s="37"/>
      <c r="C356" s="38"/>
      <c r="D356" s="195" t="s">
        <v>363</v>
      </c>
      <c r="E356" s="38"/>
      <c r="F356" s="236" t="s">
        <v>1582</v>
      </c>
      <c r="G356" s="38"/>
      <c r="H356" s="38"/>
      <c r="I356" s="406"/>
      <c r="J356" s="38"/>
      <c r="K356" s="38"/>
      <c r="L356" s="41"/>
      <c r="M356" s="238"/>
      <c r="N356" s="239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363</v>
      </c>
      <c r="AU356" s="19" t="s">
        <v>82</v>
      </c>
    </row>
    <row r="357" spans="1:65" s="12" customFormat="1" ht="22.9" customHeight="1">
      <c r="B357" s="164"/>
      <c r="C357" s="165"/>
      <c r="D357" s="166" t="s">
        <v>72</v>
      </c>
      <c r="E357" s="178" t="s">
        <v>1118</v>
      </c>
      <c r="F357" s="178" t="s">
        <v>1899</v>
      </c>
      <c r="G357" s="165"/>
      <c r="H357" s="165"/>
      <c r="I357" s="407"/>
      <c r="J357" s="179">
        <f>BK357</f>
        <v>0</v>
      </c>
      <c r="K357" s="165"/>
      <c r="L357" s="170"/>
      <c r="M357" s="171"/>
      <c r="N357" s="172"/>
      <c r="O357" s="172"/>
      <c r="P357" s="173">
        <f>SUM(P358:P373)</f>
        <v>0</v>
      </c>
      <c r="Q357" s="172"/>
      <c r="R357" s="173">
        <f>SUM(R358:R373)</f>
        <v>0</v>
      </c>
      <c r="S357" s="172"/>
      <c r="T357" s="174">
        <f>SUM(T358:T373)</f>
        <v>0</v>
      </c>
      <c r="AR357" s="175" t="s">
        <v>80</v>
      </c>
      <c r="AT357" s="176" t="s">
        <v>72</v>
      </c>
      <c r="AU357" s="176" t="s">
        <v>80</v>
      </c>
      <c r="AY357" s="175" t="s">
        <v>170</v>
      </c>
      <c r="BK357" s="177">
        <f>SUM(BK358:BK373)</f>
        <v>0</v>
      </c>
    </row>
    <row r="358" spans="1:65" s="2" customFormat="1" ht="24">
      <c r="A358" s="36"/>
      <c r="B358" s="37"/>
      <c r="C358" s="216" t="s">
        <v>785</v>
      </c>
      <c r="D358" s="216" t="s">
        <v>192</v>
      </c>
      <c r="E358" s="217" t="s">
        <v>1900</v>
      </c>
      <c r="F358" s="218" t="s">
        <v>1901</v>
      </c>
      <c r="G358" s="219" t="s">
        <v>1554</v>
      </c>
      <c r="H358" s="220">
        <v>1</v>
      </c>
      <c r="I358" s="221"/>
      <c r="J358" s="222">
        <f>ROUND(I358*H358,2)</f>
        <v>0</v>
      </c>
      <c r="K358" s="218" t="s">
        <v>19</v>
      </c>
      <c r="L358" s="223"/>
      <c r="M358" s="224" t="s">
        <v>19</v>
      </c>
      <c r="N358" s="225" t="s">
        <v>44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195</v>
      </c>
      <c r="AT358" s="191" t="s">
        <v>192</v>
      </c>
      <c r="AU358" s="191" t="s">
        <v>82</v>
      </c>
      <c r="AY358" s="19" t="s">
        <v>170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80</v>
      </c>
      <c r="BK358" s="192">
        <f>ROUND(I358*H358,2)</f>
        <v>0</v>
      </c>
      <c r="BL358" s="19" t="s">
        <v>178</v>
      </c>
      <c r="BM358" s="191" t="s">
        <v>1902</v>
      </c>
    </row>
    <row r="359" spans="1:65" s="2" customFormat="1" ht="19.5">
      <c r="A359" s="36"/>
      <c r="B359" s="37"/>
      <c r="C359" s="38"/>
      <c r="D359" s="195" t="s">
        <v>363</v>
      </c>
      <c r="E359" s="38"/>
      <c r="F359" s="236" t="s">
        <v>1903</v>
      </c>
      <c r="G359" s="38"/>
      <c r="H359" s="38"/>
      <c r="I359" s="406"/>
      <c r="J359" s="38"/>
      <c r="K359" s="38"/>
      <c r="L359" s="41"/>
      <c r="M359" s="238"/>
      <c r="N359" s="239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363</v>
      </c>
      <c r="AU359" s="19" t="s">
        <v>82</v>
      </c>
    </row>
    <row r="360" spans="1:65" s="2" customFormat="1" ht="16.5" customHeight="1">
      <c r="A360" s="36"/>
      <c r="B360" s="37"/>
      <c r="C360" s="216" t="s">
        <v>789</v>
      </c>
      <c r="D360" s="216" t="s">
        <v>192</v>
      </c>
      <c r="E360" s="217" t="s">
        <v>1904</v>
      </c>
      <c r="F360" s="218" t="s">
        <v>1905</v>
      </c>
      <c r="G360" s="219" t="s">
        <v>1554</v>
      </c>
      <c r="H360" s="220">
        <v>1</v>
      </c>
      <c r="I360" s="221"/>
      <c r="J360" s="222">
        <f>ROUND(I360*H360,2)</f>
        <v>0</v>
      </c>
      <c r="K360" s="218" t="s">
        <v>19</v>
      </c>
      <c r="L360" s="223"/>
      <c r="M360" s="224" t="s">
        <v>19</v>
      </c>
      <c r="N360" s="225" t="s">
        <v>44</v>
      </c>
      <c r="O360" s="66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195</v>
      </c>
      <c r="AT360" s="191" t="s">
        <v>192</v>
      </c>
      <c r="AU360" s="191" t="s">
        <v>82</v>
      </c>
      <c r="AY360" s="19" t="s">
        <v>170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9" t="s">
        <v>80</v>
      </c>
      <c r="BK360" s="192">
        <f>ROUND(I360*H360,2)</f>
        <v>0</v>
      </c>
      <c r="BL360" s="19" t="s">
        <v>178</v>
      </c>
      <c r="BM360" s="191" t="s">
        <v>1906</v>
      </c>
    </row>
    <row r="361" spans="1:65" s="2" customFormat="1" ht="19.5">
      <c r="A361" s="36"/>
      <c r="B361" s="37"/>
      <c r="C361" s="38"/>
      <c r="D361" s="195" t="s">
        <v>363</v>
      </c>
      <c r="E361" s="38"/>
      <c r="F361" s="236" t="s">
        <v>1627</v>
      </c>
      <c r="G361" s="38"/>
      <c r="H361" s="38"/>
      <c r="I361" s="406"/>
      <c r="J361" s="38"/>
      <c r="K361" s="38"/>
      <c r="L361" s="41"/>
      <c r="M361" s="238"/>
      <c r="N361" s="239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363</v>
      </c>
      <c r="AU361" s="19" t="s">
        <v>82</v>
      </c>
    </row>
    <row r="362" spans="1:65" s="2" customFormat="1" ht="36">
      <c r="A362" s="36"/>
      <c r="B362" s="37"/>
      <c r="C362" s="216" t="s">
        <v>793</v>
      </c>
      <c r="D362" s="216" t="s">
        <v>192</v>
      </c>
      <c r="E362" s="217" t="s">
        <v>1907</v>
      </c>
      <c r="F362" s="218" t="s">
        <v>1908</v>
      </c>
      <c r="G362" s="219" t="s">
        <v>1554</v>
      </c>
      <c r="H362" s="220">
        <v>1</v>
      </c>
      <c r="I362" s="221"/>
      <c r="J362" s="222">
        <f>ROUND(I362*H362,2)</f>
        <v>0</v>
      </c>
      <c r="K362" s="218" t="s">
        <v>19</v>
      </c>
      <c r="L362" s="223"/>
      <c r="M362" s="224" t="s">
        <v>19</v>
      </c>
      <c r="N362" s="225" t="s">
        <v>44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195</v>
      </c>
      <c r="AT362" s="191" t="s">
        <v>192</v>
      </c>
      <c r="AU362" s="191" t="s">
        <v>82</v>
      </c>
      <c r="AY362" s="19" t="s">
        <v>170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80</v>
      </c>
      <c r="BK362" s="192">
        <f>ROUND(I362*H362,2)</f>
        <v>0</v>
      </c>
      <c r="BL362" s="19" t="s">
        <v>178</v>
      </c>
      <c r="BM362" s="191" t="s">
        <v>1909</v>
      </c>
    </row>
    <row r="363" spans="1:65" s="2" customFormat="1" ht="87.75">
      <c r="A363" s="36"/>
      <c r="B363" s="37"/>
      <c r="C363" s="38"/>
      <c r="D363" s="195" t="s">
        <v>363</v>
      </c>
      <c r="E363" s="38"/>
      <c r="F363" s="236" t="s">
        <v>1910</v>
      </c>
      <c r="G363" s="38"/>
      <c r="H363" s="38"/>
      <c r="I363" s="406"/>
      <c r="J363" s="38"/>
      <c r="K363" s="38"/>
      <c r="L363" s="41"/>
      <c r="M363" s="238"/>
      <c r="N363" s="239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363</v>
      </c>
      <c r="AU363" s="19" t="s">
        <v>82</v>
      </c>
    </row>
    <row r="364" spans="1:65" s="2" customFormat="1" ht="33" customHeight="1">
      <c r="A364" s="36"/>
      <c r="B364" s="37"/>
      <c r="C364" s="216" t="s">
        <v>797</v>
      </c>
      <c r="D364" s="216" t="s">
        <v>192</v>
      </c>
      <c r="E364" s="217" t="s">
        <v>1911</v>
      </c>
      <c r="F364" s="218" t="s">
        <v>1912</v>
      </c>
      <c r="G364" s="219" t="s">
        <v>1554</v>
      </c>
      <c r="H364" s="220">
        <v>1</v>
      </c>
      <c r="I364" s="221"/>
      <c r="J364" s="222">
        <f>ROUND(I364*H364,2)</f>
        <v>0</v>
      </c>
      <c r="K364" s="218" t="s">
        <v>19</v>
      </c>
      <c r="L364" s="223"/>
      <c r="M364" s="224" t="s">
        <v>19</v>
      </c>
      <c r="N364" s="225" t="s">
        <v>44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195</v>
      </c>
      <c r="AT364" s="191" t="s">
        <v>192</v>
      </c>
      <c r="AU364" s="191" t="s">
        <v>82</v>
      </c>
      <c r="AY364" s="19" t="s">
        <v>170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80</v>
      </c>
      <c r="BK364" s="192">
        <f>ROUND(I364*H364,2)</f>
        <v>0</v>
      </c>
      <c r="BL364" s="19" t="s">
        <v>178</v>
      </c>
      <c r="BM364" s="191" t="s">
        <v>1913</v>
      </c>
    </row>
    <row r="365" spans="1:65" s="2" customFormat="1" ht="19.5">
      <c r="A365" s="36"/>
      <c r="B365" s="37"/>
      <c r="C365" s="38"/>
      <c r="D365" s="195" t="s">
        <v>363</v>
      </c>
      <c r="E365" s="38"/>
      <c r="F365" s="236" t="s">
        <v>1627</v>
      </c>
      <c r="G365" s="38"/>
      <c r="H365" s="38"/>
      <c r="I365" s="406"/>
      <c r="J365" s="38"/>
      <c r="K365" s="38"/>
      <c r="L365" s="41"/>
      <c r="M365" s="238"/>
      <c r="N365" s="239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363</v>
      </c>
      <c r="AU365" s="19" t="s">
        <v>82</v>
      </c>
    </row>
    <row r="366" spans="1:65" s="2" customFormat="1" ht="33" customHeight="1">
      <c r="A366" s="36"/>
      <c r="B366" s="37"/>
      <c r="C366" s="216" t="s">
        <v>801</v>
      </c>
      <c r="D366" s="216" t="s">
        <v>192</v>
      </c>
      <c r="E366" s="217" t="s">
        <v>1914</v>
      </c>
      <c r="F366" s="218" t="s">
        <v>1915</v>
      </c>
      <c r="G366" s="219" t="s">
        <v>1554</v>
      </c>
      <c r="H366" s="220">
        <v>1</v>
      </c>
      <c r="I366" s="221"/>
      <c r="J366" s="222">
        <f>ROUND(I366*H366,2)</f>
        <v>0</v>
      </c>
      <c r="K366" s="218" t="s">
        <v>19</v>
      </c>
      <c r="L366" s="223"/>
      <c r="M366" s="224" t="s">
        <v>19</v>
      </c>
      <c r="N366" s="225" t="s">
        <v>44</v>
      </c>
      <c r="O366" s="66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195</v>
      </c>
      <c r="AT366" s="191" t="s">
        <v>192</v>
      </c>
      <c r="AU366" s="191" t="s">
        <v>82</v>
      </c>
      <c r="AY366" s="19" t="s">
        <v>170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178</v>
      </c>
      <c r="BM366" s="191" t="s">
        <v>1916</v>
      </c>
    </row>
    <row r="367" spans="1:65" s="2" customFormat="1" ht="19.5">
      <c r="A367" s="36"/>
      <c r="B367" s="37"/>
      <c r="C367" s="38"/>
      <c r="D367" s="195" t="s">
        <v>363</v>
      </c>
      <c r="E367" s="38"/>
      <c r="F367" s="236" t="s">
        <v>1627</v>
      </c>
      <c r="G367" s="38"/>
      <c r="H367" s="38"/>
      <c r="I367" s="406"/>
      <c r="J367" s="38"/>
      <c r="K367" s="38"/>
      <c r="L367" s="41"/>
      <c r="M367" s="238"/>
      <c r="N367" s="239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363</v>
      </c>
      <c r="AU367" s="19" t="s">
        <v>82</v>
      </c>
    </row>
    <row r="368" spans="1:65" s="2" customFormat="1" ht="24">
      <c r="A368" s="36"/>
      <c r="B368" s="37"/>
      <c r="C368" s="216" t="s">
        <v>807</v>
      </c>
      <c r="D368" s="216" t="s">
        <v>192</v>
      </c>
      <c r="E368" s="217" t="s">
        <v>1917</v>
      </c>
      <c r="F368" s="218" t="s">
        <v>1918</v>
      </c>
      <c r="G368" s="219" t="s">
        <v>1554</v>
      </c>
      <c r="H368" s="220">
        <v>1</v>
      </c>
      <c r="I368" s="221"/>
      <c r="J368" s="222">
        <f>ROUND(I368*H368,2)</f>
        <v>0</v>
      </c>
      <c r="K368" s="218" t="s">
        <v>19</v>
      </c>
      <c r="L368" s="223"/>
      <c r="M368" s="224" t="s">
        <v>19</v>
      </c>
      <c r="N368" s="225" t="s">
        <v>44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195</v>
      </c>
      <c r="AT368" s="191" t="s">
        <v>192</v>
      </c>
      <c r="AU368" s="191" t="s">
        <v>82</v>
      </c>
      <c r="AY368" s="19" t="s">
        <v>170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80</v>
      </c>
      <c r="BK368" s="192">
        <f>ROUND(I368*H368,2)</f>
        <v>0</v>
      </c>
      <c r="BL368" s="19" t="s">
        <v>178</v>
      </c>
      <c r="BM368" s="191" t="s">
        <v>1919</v>
      </c>
    </row>
    <row r="369" spans="1:65" s="2" customFormat="1" ht="19.5">
      <c r="A369" s="36"/>
      <c r="B369" s="37"/>
      <c r="C369" s="38"/>
      <c r="D369" s="195" t="s">
        <v>363</v>
      </c>
      <c r="E369" s="38"/>
      <c r="F369" s="236" t="s">
        <v>1920</v>
      </c>
      <c r="G369" s="38"/>
      <c r="H369" s="38"/>
      <c r="I369" s="406"/>
      <c r="J369" s="38"/>
      <c r="K369" s="38"/>
      <c r="L369" s="41"/>
      <c r="M369" s="238"/>
      <c r="N369" s="239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363</v>
      </c>
      <c r="AU369" s="19" t="s">
        <v>82</v>
      </c>
    </row>
    <row r="370" spans="1:65" s="2" customFormat="1" ht="24">
      <c r="A370" s="36"/>
      <c r="B370" s="37"/>
      <c r="C370" s="216" t="s">
        <v>812</v>
      </c>
      <c r="D370" s="216" t="s">
        <v>192</v>
      </c>
      <c r="E370" s="217" t="s">
        <v>1921</v>
      </c>
      <c r="F370" s="218" t="s">
        <v>1922</v>
      </c>
      <c r="G370" s="219" t="s">
        <v>1554</v>
      </c>
      <c r="H370" s="220">
        <v>1</v>
      </c>
      <c r="I370" s="221"/>
      <c r="J370" s="222">
        <f>ROUND(I370*H370,2)</f>
        <v>0</v>
      </c>
      <c r="K370" s="218" t="s">
        <v>19</v>
      </c>
      <c r="L370" s="223"/>
      <c r="M370" s="224" t="s">
        <v>19</v>
      </c>
      <c r="N370" s="225" t="s">
        <v>44</v>
      </c>
      <c r="O370" s="66"/>
      <c r="P370" s="189">
        <f>O370*H370</f>
        <v>0</v>
      </c>
      <c r="Q370" s="189">
        <v>0</v>
      </c>
      <c r="R370" s="189">
        <f>Q370*H370</f>
        <v>0</v>
      </c>
      <c r="S370" s="189">
        <v>0</v>
      </c>
      <c r="T370" s="19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1" t="s">
        <v>195</v>
      </c>
      <c r="AT370" s="191" t="s">
        <v>192</v>
      </c>
      <c r="AU370" s="191" t="s">
        <v>82</v>
      </c>
      <c r="AY370" s="19" t="s">
        <v>170</v>
      </c>
      <c r="BE370" s="192">
        <f>IF(N370="základní",J370,0)</f>
        <v>0</v>
      </c>
      <c r="BF370" s="192">
        <f>IF(N370="snížená",J370,0)</f>
        <v>0</v>
      </c>
      <c r="BG370" s="192">
        <f>IF(N370="zákl. přenesená",J370,0)</f>
        <v>0</v>
      </c>
      <c r="BH370" s="192">
        <f>IF(N370="sníž. přenesená",J370,0)</f>
        <v>0</v>
      </c>
      <c r="BI370" s="192">
        <f>IF(N370="nulová",J370,0)</f>
        <v>0</v>
      </c>
      <c r="BJ370" s="19" t="s">
        <v>80</v>
      </c>
      <c r="BK370" s="192">
        <f>ROUND(I370*H370,2)</f>
        <v>0</v>
      </c>
      <c r="BL370" s="19" t="s">
        <v>178</v>
      </c>
      <c r="BM370" s="191" t="s">
        <v>1923</v>
      </c>
    </row>
    <row r="371" spans="1:65" s="2" customFormat="1" ht="19.5">
      <c r="A371" s="36"/>
      <c r="B371" s="37"/>
      <c r="C371" s="38"/>
      <c r="D371" s="195" t="s">
        <v>363</v>
      </c>
      <c r="E371" s="38"/>
      <c r="F371" s="236" t="s">
        <v>1924</v>
      </c>
      <c r="G371" s="38"/>
      <c r="H371" s="38"/>
      <c r="I371" s="406"/>
      <c r="J371" s="38"/>
      <c r="K371" s="38"/>
      <c r="L371" s="41"/>
      <c r="M371" s="238"/>
      <c r="N371" s="239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363</v>
      </c>
      <c r="AU371" s="19" t="s">
        <v>82</v>
      </c>
    </row>
    <row r="372" spans="1:65" s="2" customFormat="1" ht="24">
      <c r="A372" s="36"/>
      <c r="B372" s="37"/>
      <c r="C372" s="216" t="s">
        <v>816</v>
      </c>
      <c r="D372" s="216" t="s">
        <v>192</v>
      </c>
      <c r="E372" s="217" t="s">
        <v>1925</v>
      </c>
      <c r="F372" s="218" t="s">
        <v>1677</v>
      </c>
      <c r="G372" s="219" t="s">
        <v>1554</v>
      </c>
      <c r="H372" s="220">
        <v>1</v>
      </c>
      <c r="I372" s="221"/>
      <c r="J372" s="222">
        <f>ROUND(I372*H372,2)</f>
        <v>0</v>
      </c>
      <c r="K372" s="218" t="s">
        <v>19</v>
      </c>
      <c r="L372" s="223"/>
      <c r="M372" s="224" t="s">
        <v>19</v>
      </c>
      <c r="N372" s="225" t="s">
        <v>44</v>
      </c>
      <c r="O372" s="66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195</v>
      </c>
      <c r="AT372" s="191" t="s">
        <v>192</v>
      </c>
      <c r="AU372" s="191" t="s">
        <v>82</v>
      </c>
      <c r="AY372" s="19" t="s">
        <v>170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80</v>
      </c>
      <c r="BK372" s="192">
        <f>ROUND(I372*H372,2)</f>
        <v>0</v>
      </c>
      <c r="BL372" s="19" t="s">
        <v>178</v>
      </c>
      <c r="BM372" s="191" t="s">
        <v>1926</v>
      </c>
    </row>
    <row r="373" spans="1:65" s="2" customFormat="1" ht="19.5">
      <c r="A373" s="36"/>
      <c r="B373" s="37"/>
      <c r="C373" s="38"/>
      <c r="D373" s="195" t="s">
        <v>363</v>
      </c>
      <c r="E373" s="38"/>
      <c r="F373" s="236" t="s">
        <v>1895</v>
      </c>
      <c r="G373" s="38"/>
      <c r="H373" s="38"/>
      <c r="I373" s="406"/>
      <c r="J373" s="38"/>
      <c r="K373" s="38"/>
      <c r="L373" s="41"/>
      <c r="M373" s="238"/>
      <c r="N373" s="239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363</v>
      </c>
      <c r="AU373" s="19" t="s">
        <v>82</v>
      </c>
    </row>
    <row r="374" spans="1:65" s="12" customFormat="1" ht="22.9" customHeight="1">
      <c r="B374" s="164"/>
      <c r="C374" s="165"/>
      <c r="D374" s="166" t="s">
        <v>72</v>
      </c>
      <c r="E374" s="178" t="s">
        <v>1927</v>
      </c>
      <c r="F374" s="178" t="s">
        <v>1928</v>
      </c>
      <c r="G374" s="165"/>
      <c r="H374" s="165"/>
      <c r="I374" s="407"/>
      <c r="J374" s="179">
        <f>BK374</f>
        <v>0</v>
      </c>
      <c r="K374" s="165"/>
      <c r="L374" s="170"/>
      <c r="M374" s="171"/>
      <c r="N374" s="172"/>
      <c r="O374" s="172"/>
      <c r="P374" s="173">
        <f>SUM(P375:P376)</f>
        <v>0</v>
      </c>
      <c r="Q374" s="172"/>
      <c r="R374" s="173">
        <f>SUM(R375:R376)</f>
        <v>0</v>
      </c>
      <c r="S374" s="172"/>
      <c r="T374" s="174">
        <f>SUM(T375:T376)</f>
        <v>0</v>
      </c>
      <c r="AR374" s="175" t="s">
        <v>80</v>
      </c>
      <c r="AT374" s="176" t="s">
        <v>72</v>
      </c>
      <c r="AU374" s="176" t="s">
        <v>80</v>
      </c>
      <c r="AY374" s="175" t="s">
        <v>170</v>
      </c>
      <c r="BK374" s="177">
        <f>SUM(BK375:BK376)</f>
        <v>0</v>
      </c>
    </row>
    <row r="375" spans="1:65" s="2" customFormat="1" ht="16.5" customHeight="1">
      <c r="A375" s="36"/>
      <c r="B375" s="37"/>
      <c r="C375" s="216" t="s">
        <v>822</v>
      </c>
      <c r="D375" s="216" t="s">
        <v>192</v>
      </c>
      <c r="E375" s="217" t="s">
        <v>1929</v>
      </c>
      <c r="F375" s="218" t="s">
        <v>1930</v>
      </c>
      <c r="G375" s="219" t="s">
        <v>1554</v>
      </c>
      <c r="H375" s="220">
        <v>1</v>
      </c>
      <c r="I375" s="221"/>
      <c r="J375" s="222">
        <f>ROUND(I375*H375,2)</f>
        <v>0</v>
      </c>
      <c r="K375" s="218" t="s">
        <v>19</v>
      </c>
      <c r="L375" s="223"/>
      <c r="M375" s="224" t="s">
        <v>19</v>
      </c>
      <c r="N375" s="225" t="s">
        <v>44</v>
      </c>
      <c r="O375" s="66"/>
      <c r="P375" s="189">
        <f>O375*H375</f>
        <v>0</v>
      </c>
      <c r="Q375" s="189">
        <v>0</v>
      </c>
      <c r="R375" s="189">
        <f>Q375*H375</f>
        <v>0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195</v>
      </c>
      <c r="AT375" s="191" t="s">
        <v>192</v>
      </c>
      <c r="AU375" s="191" t="s">
        <v>82</v>
      </c>
      <c r="AY375" s="19" t="s">
        <v>170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9" t="s">
        <v>80</v>
      </c>
      <c r="BK375" s="192">
        <f>ROUND(I375*H375,2)</f>
        <v>0</v>
      </c>
      <c r="BL375" s="19" t="s">
        <v>178</v>
      </c>
      <c r="BM375" s="191" t="s">
        <v>1856</v>
      </c>
    </row>
    <row r="376" spans="1:65" s="2" customFormat="1" ht="19.5">
      <c r="A376" s="36"/>
      <c r="B376" s="37"/>
      <c r="C376" s="38"/>
      <c r="D376" s="195" t="s">
        <v>363</v>
      </c>
      <c r="E376" s="38"/>
      <c r="F376" s="236" t="s">
        <v>1931</v>
      </c>
      <c r="G376" s="38"/>
      <c r="H376" s="38"/>
      <c r="I376" s="406"/>
      <c r="J376" s="38"/>
      <c r="K376" s="38"/>
      <c r="L376" s="41"/>
      <c r="M376" s="238"/>
      <c r="N376" s="239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363</v>
      </c>
      <c r="AU376" s="19" t="s">
        <v>82</v>
      </c>
    </row>
    <row r="377" spans="1:65" s="12" customFormat="1" ht="22.9" customHeight="1">
      <c r="B377" s="164"/>
      <c r="C377" s="165"/>
      <c r="D377" s="166" t="s">
        <v>72</v>
      </c>
      <c r="E377" s="178" t="s">
        <v>363</v>
      </c>
      <c r="F377" s="178" t="s">
        <v>1932</v>
      </c>
      <c r="G377" s="165"/>
      <c r="H377" s="165"/>
      <c r="I377" s="407"/>
      <c r="J377" s="179">
        <f>BK377</f>
        <v>0</v>
      </c>
      <c r="K377" s="165"/>
      <c r="L377" s="170"/>
      <c r="M377" s="171"/>
      <c r="N377" s="172"/>
      <c r="O377" s="172"/>
      <c r="P377" s="173">
        <f>SUM(P378:P383)</f>
        <v>0</v>
      </c>
      <c r="Q377" s="172"/>
      <c r="R377" s="173">
        <f>SUM(R378:R383)</f>
        <v>0</v>
      </c>
      <c r="S377" s="172"/>
      <c r="T377" s="174">
        <f>SUM(T378:T383)</f>
        <v>0</v>
      </c>
      <c r="AR377" s="175" t="s">
        <v>80</v>
      </c>
      <c r="AT377" s="176" t="s">
        <v>72</v>
      </c>
      <c r="AU377" s="176" t="s">
        <v>80</v>
      </c>
      <c r="AY377" s="175" t="s">
        <v>170</v>
      </c>
      <c r="BK377" s="177">
        <f>SUM(BK378:BK383)</f>
        <v>0</v>
      </c>
    </row>
    <row r="378" spans="1:65" s="2" customFormat="1" ht="16.5" customHeight="1">
      <c r="A378" s="36"/>
      <c r="B378" s="37"/>
      <c r="C378" s="216" t="s">
        <v>827</v>
      </c>
      <c r="D378" s="216" t="s">
        <v>192</v>
      </c>
      <c r="E378" s="217" t="s">
        <v>1397</v>
      </c>
      <c r="F378" s="218" t="s">
        <v>1933</v>
      </c>
      <c r="G378" s="219" t="s">
        <v>1554</v>
      </c>
      <c r="H378" s="220">
        <v>1</v>
      </c>
      <c r="I378" s="408">
        <v>0</v>
      </c>
      <c r="J378" s="222">
        <f>ROUND(I378*H378,2)</f>
        <v>0</v>
      </c>
      <c r="K378" s="218" t="s">
        <v>19</v>
      </c>
      <c r="L378" s="223"/>
      <c r="M378" s="224" t="s">
        <v>19</v>
      </c>
      <c r="N378" s="225" t="s">
        <v>44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195</v>
      </c>
      <c r="AT378" s="191" t="s">
        <v>192</v>
      </c>
      <c r="AU378" s="191" t="s">
        <v>82</v>
      </c>
      <c r="AY378" s="19" t="s">
        <v>170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80</v>
      </c>
      <c r="BK378" s="192">
        <f>ROUND(I378*H378,2)</f>
        <v>0</v>
      </c>
      <c r="BL378" s="19" t="s">
        <v>178</v>
      </c>
      <c r="BM378" s="191" t="s">
        <v>1934</v>
      </c>
    </row>
    <row r="379" spans="1:65" s="2" customFormat="1" ht="19.5">
      <c r="A379" s="36"/>
      <c r="B379" s="37"/>
      <c r="C379" s="38"/>
      <c r="D379" s="195" t="s">
        <v>363</v>
      </c>
      <c r="E379" s="38"/>
      <c r="F379" s="236" t="s">
        <v>1935</v>
      </c>
      <c r="G379" s="38"/>
      <c r="H379" s="38"/>
      <c r="I379" s="406"/>
      <c r="J379" s="38"/>
      <c r="K379" s="38"/>
      <c r="L379" s="41"/>
      <c r="M379" s="238"/>
      <c r="N379" s="239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363</v>
      </c>
      <c r="AU379" s="19" t="s">
        <v>82</v>
      </c>
    </row>
    <row r="380" spans="1:65" s="2" customFormat="1" ht="16.5" customHeight="1">
      <c r="A380" s="36"/>
      <c r="B380" s="37"/>
      <c r="C380" s="216" t="s">
        <v>831</v>
      </c>
      <c r="D380" s="216" t="s">
        <v>192</v>
      </c>
      <c r="E380" s="217" t="s">
        <v>1936</v>
      </c>
      <c r="F380" s="218" t="s">
        <v>1771</v>
      </c>
      <c r="G380" s="219" t="s">
        <v>1554</v>
      </c>
      <c r="H380" s="220">
        <v>1</v>
      </c>
      <c r="I380" s="408">
        <v>0</v>
      </c>
      <c r="J380" s="222">
        <f>ROUND(I380*H380,2)</f>
        <v>0</v>
      </c>
      <c r="K380" s="218" t="s">
        <v>19</v>
      </c>
      <c r="L380" s="223"/>
      <c r="M380" s="224" t="s">
        <v>19</v>
      </c>
      <c r="N380" s="225" t="s">
        <v>44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195</v>
      </c>
      <c r="AT380" s="191" t="s">
        <v>192</v>
      </c>
      <c r="AU380" s="191" t="s">
        <v>82</v>
      </c>
      <c r="AY380" s="19" t="s">
        <v>170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80</v>
      </c>
      <c r="BK380" s="192">
        <f>ROUND(I380*H380,2)</f>
        <v>0</v>
      </c>
      <c r="BL380" s="19" t="s">
        <v>178</v>
      </c>
      <c r="BM380" s="191" t="s">
        <v>1937</v>
      </c>
    </row>
    <row r="381" spans="1:65" s="2" customFormat="1" ht="19.5">
      <c r="A381" s="36"/>
      <c r="B381" s="37"/>
      <c r="C381" s="38"/>
      <c r="D381" s="195" t="s">
        <v>363</v>
      </c>
      <c r="E381" s="38"/>
      <c r="F381" s="236" t="s">
        <v>1582</v>
      </c>
      <c r="G381" s="38"/>
      <c r="H381" s="38"/>
      <c r="I381" s="406"/>
      <c r="J381" s="38"/>
      <c r="K381" s="38"/>
      <c r="L381" s="41"/>
      <c r="M381" s="238"/>
      <c r="N381" s="239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363</v>
      </c>
      <c r="AU381" s="19" t="s">
        <v>82</v>
      </c>
    </row>
    <row r="382" spans="1:65" s="2" customFormat="1" ht="16.5" customHeight="1">
      <c r="A382" s="36"/>
      <c r="B382" s="37"/>
      <c r="C382" s="216" t="s">
        <v>835</v>
      </c>
      <c r="D382" s="216" t="s">
        <v>192</v>
      </c>
      <c r="E382" s="217" t="s">
        <v>1938</v>
      </c>
      <c r="F382" s="218" t="s">
        <v>1653</v>
      </c>
      <c r="G382" s="219" t="s">
        <v>1554</v>
      </c>
      <c r="H382" s="220">
        <v>1</v>
      </c>
      <c r="I382" s="408">
        <v>0</v>
      </c>
      <c r="J382" s="222">
        <f>ROUND(I382*H382,2)</f>
        <v>0</v>
      </c>
      <c r="K382" s="218" t="s">
        <v>19</v>
      </c>
      <c r="L382" s="223"/>
      <c r="M382" s="224" t="s">
        <v>19</v>
      </c>
      <c r="N382" s="225" t="s">
        <v>44</v>
      </c>
      <c r="O382" s="66"/>
      <c r="P382" s="189">
        <f>O382*H382</f>
        <v>0</v>
      </c>
      <c r="Q382" s="189">
        <v>0</v>
      </c>
      <c r="R382" s="189">
        <f>Q382*H382</f>
        <v>0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195</v>
      </c>
      <c r="AT382" s="191" t="s">
        <v>192</v>
      </c>
      <c r="AU382" s="191" t="s">
        <v>82</v>
      </c>
      <c r="AY382" s="19" t="s">
        <v>170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80</v>
      </c>
      <c r="BK382" s="192">
        <f>ROUND(I382*H382,2)</f>
        <v>0</v>
      </c>
      <c r="BL382" s="19" t="s">
        <v>178</v>
      </c>
      <c r="BM382" s="191" t="s">
        <v>1939</v>
      </c>
    </row>
    <row r="383" spans="1:65" s="2" customFormat="1" ht="19.5">
      <c r="A383" s="36"/>
      <c r="B383" s="37"/>
      <c r="C383" s="38"/>
      <c r="D383" s="195" t="s">
        <v>363</v>
      </c>
      <c r="E383" s="38"/>
      <c r="F383" s="236" t="s">
        <v>1940</v>
      </c>
      <c r="G383" s="38"/>
      <c r="H383" s="38"/>
      <c r="I383" s="406"/>
      <c r="J383" s="38"/>
      <c r="K383" s="38"/>
      <c r="L383" s="41"/>
      <c r="M383" s="238"/>
      <c r="N383" s="239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363</v>
      </c>
      <c r="AU383" s="19" t="s">
        <v>82</v>
      </c>
    </row>
    <row r="384" spans="1:65" s="12" customFormat="1" ht="22.9" customHeight="1">
      <c r="B384" s="164"/>
      <c r="C384" s="165"/>
      <c r="D384" s="166" t="s">
        <v>72</v>
      </c>
      <c r="E384" s="178" t="s">
        <v>1941</v>
      </c>
      <c r="F384" s="178" t="s">
        <v>1942</v>
      </c>
      <c r="G384" s="165"/>
      <c r="H384" s="165"/>
      <c r="I384" s="407"/>
      <c r="J384" s="179">
        <f>BK384</f>
        <v>0</v>
      </c>
      <c r="K384" s="165"/>
      <c r="L384" s="170"/>
      <c r="M384" s="171"/>
      <c r="N384" s="172"/>
      <c r="O384" s="172"/>
      <c r="P384" s="173">
        <f>SUM(P385:P386)</f>
        <v>0</v>
      </c>
      <c r="Q384" s="172"/>
      <c r="R384" s="173">
        <f>SUM(R385:R386)</f>
        <v>0</v>
      </c>
      <c r="S384" s="172"/>
      <c r="T384" s="174">
        <f>SUM(T385:T386)</f>
        <v>0</v>
      </c>
      <c r="AR384" s="175" t="s">
        <v>80</v>
      </c>
      <c r="AT384" s="176" t="s">
        <v>72</v>
      </c>
      <c r="AU384" s="176" t="s">
        <v>80</v>
      </c>
      <c r="AY384" s="175" t="s">
        <v>170</v>
      </c>
      <c r="BK384" s="177">
        <f>SUM(BK385:BK386)</f>
        <v>0</v>
      </c>
    </row>
    <row r="385" spans="1:65" s="2" customFormat="1" ht="16.5" customHeight="1">
      <c r="A385" s="36"/>
      <c r="B385" s="37"/>
      <c r="C385" s="216" t="s">
        <v>839</v>
      </c>
      <c r="D385" s="216" t="s">
        <v>192</v>
      </c>
      <c r="E385" s="217" t="s">
        <v>1943</v>
      </c>
      <c r="F385" s="218" t="s">
        <v>1944</v>
      </c>
      <c r="G385" s="219" t="s">
        <v>1554</v>
      </c>
      <c r="H385" s="220">
        <v>1</v>
      </c>
      <c r="I385" s="221"/>
      <c r="J385" s="222">
        <f>ROUND(I385*H385,2)</f>
        <v>0</v>
      </c>
      <c r="K385" s="218" t="s">
        <v>19</v>
      </c>
      <c r="L385" s="223"/>
      <c r="M385" s="224" t="s">
        <v>19</v>
      </c>
      <c r="N385" s="225" t="s">
        <v>44</v>
      </c>
      <c r="O385" s="66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195</v>
      </c>
      <c r="AT385" s="191" t="s">
        <v>192</v>
      </c>
      <c r="AU385" s="191" t="s">
        <v>82</v>
      </c>
      <c r="AY385" s="19" t="s">
        <v>170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178</v>
      </c>
      <c r="BM385" s="191" t="s">
        <v>1945</v>
      </c>
    </row>
    <row r="386" spans="1:65" s="2" customFormat="1" ht="29.25">
      <c r="A386" s="36"/>
      <c r="B386" s="37"/>
      <c r="C386" s="38"/>
      <c r="D386" s="195" t="s">
        <v>363</v>
      </c>
      <c r="E386" s="38"/>
      <c r="F386" s="236" t="s">
        <v>1946</v>
      </c>
      <c r="G386" s="38"/>
      <c r="H386" s="38"/>
      <c r="I386" s="406"/>
      <c r="J386" s="38"/>
      <c r="K386" s="38"/>
      <c r="L386" s="41"/>
      <c r="M386" s="238"/>
      <c r="N386" s="239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363</v>
      </c>
      <c r="AU386" s="19" t="s">
        <v>82</v>
      </c>
    </row>
    <row r="387" spans="1:65" s="12" customFormat="1" ht="25.9" customHeight="1">
      <c r="B387" s="164"/>
      <c r="C387" s="165"/>
      <c r="D387" s="166" t="s">
        <v>72</v>
      </c>
      <c r="E387" s="167" t="s">
        <v>1156</v>
      </c>
      <c r="F387" s="167" t="s">
        <v>1947</v>
      </c>
      <c r="G387" s="165"/>
      <c r="H387" s="165"/>
      <c r="I387" s="407"/>
      <c r="J387" s="169">
        <f>BK387</f>
        <v>0</v>
      </c>
      <c r="K387" s="165"/>
      <c r="L387" s="170"/>
      <c r="M387" s="171"/>
      <c r="N387" s="172"/>
      <c r="O387" s="172"/>
      <c r="P387" s="173">
        <f>SUM(P388:P400)</f>
        <v>0</v>
      </c>
      <c r="Q387" s="172"/>
      <c r="R387" s="173">
        <f>SUM(R388:R400)</f>
        <v>0</v>
      </c>
      <c r="S387" s="172"/>
      <c r="T387" s="174">
        <f>SUM(T388:T400)</f>
        <v>0</v>
      </c>
      <c r="AR387" s="175" t="s">
        <v>80</v>
      </c>
      <c r="AT387" s="176" t="s">
        <v>72</v>
      </c>
      <c r="AU387" s="176" t="s">
        <v>73</v>
      </c>
      <c r="AY387" s="175" t="s">
        <v>170</v>
      </c>
      <c r="BK387" s="177">
        <f>SUM(BK388:BK400)</f>
        <v>0</v>
      </c>
    </row>
    <row r="388" spans="1:65" s="2" customFormat="1" ht="24.2" customHeight="1">
      <c r="A388" s="36"/>
      <c r="B388" s="37"/>
      <c r="C388" s="180" t="s">
        <v>844</v>
      </c>
      <c r="D388" s="180" t="s">
        <v>173</v>
      </c>
      <c r="E388" s="181" t="s">
        <v>1948</v>
      </c>
      <c r="F388" s="182" t="s">
        <v>1949</v>
      </c>
      <c r="G388" s="183" t="s">
        <v>1950</v>
      </c>
      <c r="H388" s="184">
        <v>1</v>
      </c>
      <c r="I388" s="185"/>
      <c r="J388" s="186">
        <f>ROUND(I388*H388,2)</f>
        <v>0</v>
      </c>
      <c r="K388" s="182" t="s">
        <v>19</v>
      </c>
      <c r="L388" s="41"/>
      <c r="M388" s="187" t="s">
        <v>19</v>
      </c>
      <c r="N388" s="188" t="s">
        <v>44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80</v>
      </c>
      <c r="AY388" s="19" t="s">
        <v>170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9" t="s">
        <v>80</v>
      </c>
      <c r="BK388" s="192">
        <f>ROUND(I388*H388,2)</f>
        <v>0</v>
      </c>
      <c r="BL388" s="19" t="s">
        <v>178</v>
      </c>
      <c r="BM388" s="191" t="s">
        <v>1951</v>
      </c>
    </row>
    <row r="389" spans="1:65" s="2" customFormat="1" ht="19.5">
      <c r="A389" s="36"/>
      <c r="B389" s="37"/>
      <c r="C389" s="38"/>
      <c r="D389" s="195" t="s">
        <v>363</v>
      </c>
      <c r="E389" s="38"/>
      <c r="F389" s="236" t="s">
        <v>1952</v>
      </c>
      <c r="G389" s="38"/>
      <c r="H389" s="38"/>
      <c r="I389" s="406"/>
      <c r="J389" s="38"/>
      <c r="K389" s="38"/>
      <c r="L389" s="41"/>
      <c r="M389" s="238"/>
      <c r="N389" s="239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363</v>
      </c>
      <c r="AU389" s="19" t="s">
        <v>80</v>
      </c>
    </row>
    <row r="390" spans="1:65" s="2" customFormat="1" ht="24.2" customHeight="1">
      <c r="A390" s="36"/>
      <c r="B390" s="37"/>
      <c r="C390" s="180" t="s">
        <v>856</v>
      </c>
      <c r="D390" s="180" t="s">
        <v>173</v>
      </c>
      <c r="E390" s="181" t="s">
        <v>1953</v>
      </c>
      <c r="F390" s="182" t="s">
        <v>1954</v>
      </c>
      <c r="G390" s="183" t="s">
        <v>1950</v>
      </c>
      <c r="H390" s="184">
        <v>1</v>
      </c>
      <c r="I390" s="185"/>
      <c r="J390" s="186">
        <f>ROUND(I390*H390,2)</f>
        <v>0</v>
      </c>
      <c r="K390" s="182" t="s">
        <v>19</v>
      </c>
      <c r="L390" s="41"/>
      <c r="M390" s="187" t="s">
        <v>19</v>
      </c>
      <c r="N390" s="188" t="s">
        <v>44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80</v>
      </c>
      <c r="AY390" s="19" t="s">
        <v>170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178</v>
      </c>
      <c r="BM390" s="191" t="s">
        <v>1955</v>
      </c>
    </row>
    <row r="391" spans="1:65" s="2" customFormat="1" ht="126.75">
      <c r="A391" s="36"/>
      <c r="B391" s="37"/>
      <c r="C391" s="38"/>
      <c r="D391" s="195" t="s">
        <v>363</v>
      </c>
      <c r="E391" s="38"/>
      <c r="F391" s="236" t="s">
        <v>1956</v>
      </c>
      <c r="G391" s="38"/>
      <c r="H391" s="38"/>
      <c r="I391" s="406"/>
      <c r="J391" s="38"/>
      <c r="K391" s="38"/>
      <c r="L391" s="41"/>
      <c r="M391" s="238"/>
      <c r="N391" s="239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363</v>
      </c>
      <c r="AU391" s="19" t="s">
        <v>80</v>
      </c>
    </row>
    <row r="392" spans="1:65" s="2" customFormat="1" ht="24.2" customHeight="1">
      <c r="A392" s="36"/>
      <c r="B392" s="37"/>
      <c r="C392" s="180" t="s">
        <v>860</v>
      </c>
      <c r="D392" s="180" t="s">
        <v>173</v>
      </c>
      <c r="E392" s="181" t="s">
        <v>1957</v>
      </c>
      <c r="F392" s="182" t="s">
        <v>1958</v>
      </c>
      <c r="G392" s="183" t="s">
        <v>1950</v>
      </c>
      <c r="H392" s="184">
        <v>1</v>
      </c>
      <c r="I392" s="185"/>
      <c r="J392" s="186">
        <f t="shared" ref="J392:J397" si="0">ROUND(I392*H392,2)</f>
        <v>0</v>
      </c>
      <c r="K392" s="182" t="s">
        <v>19</v>
      </c>
      <c r="L392" s="41"/>
      <c r="M392" s="187" t="s">
        <v>19</v>
      </c>
      <c r="N392" s="188" t="s">
        <v>44</v>
      </c>
      <c r="O392" s="66"/>
      <c r="P392" s="189">
        <f t="shared" ref="P392:P397" si="1">O392*H392</f>
        <v>0</v>
      </c>
      <c r="Q392" s="189">
        <v>0</v>
      </c>
      <c r="R392" s="189">
        <f t="shared" ref="R392:R397" si="2">Q392*H392</f>
        <v>0</v>
      </c>
      <c r="S392" s="189">
        <v>0</v>
      </c>
      <c r="T392" s="190">
        <f t="shared" ref="T392:T397" si="3"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178</v>
      </c>
      <c r="AT392" s="191" t="s">
        <v>173</v>
      </c>
      <c r="AU392" s="191" t="s">
        <v>80</v>
      </c>
      <c r="AY392" s="19" t="s">
        <v>170</v>
      </c>
      <c r="BE392" s="192">
        <f t="shared" ref="BE392:BE397" si="4">IF(N392="základní",J392,0)</f>
        <v>0</v>
      </c>
      <c r="BF392" s="192">
        <f t="shared" ref="BF392:BF397" si="5">IF(N392="snížená",J392,0)</f>
        <v>0</v>
      </c>
      <c r="BG392" s="192">
        <f t="shared" ref="BG392:BG397" si="6">IF(N392="zákl. přenesená",J392,0)</f>
        <v>0</v>
      </c>
      <c r="BH392" s="192">
        <f t="shared" ref="BH392:BH397" si="7">IF(N392="sníž. přenesená",J392,0)</f>
        <v>0</v>
      </c>
      <c r="BI392" s="192">
        <f t="shared" ref="BI392:BI397" si="8">IF(N392="nulová",J392,0)</f>
        <v>0</v>
      </c>
      <c r="BJ392" s="19" t="s">
        <v>80</v>
      </c>
      <c r="BK392" s="192">
        <f t="shared" ref="BK392:BK397" si="9">ROUND(I392*H392,2)</f>
        <v>0</v>
      </c>
      <c r="BL392" s="19" t="s">
        <v>178</v>
      </c>
      <c r="BM392" s="191" t="s">
        <v>1959</v>
      </c>
    </row>
    <row r="393" spans="1:65" s="2" customFormat="1" ht="24.2" customHeight="1">
      <c r="A393" s="36"/>
      <c r="B393" s="37"/>
      <c r="C393" s="180" t="s">
        <v>865</v>
      </c>
      <c r="D393" s="180" t="s">
        <v>173</v>
      </c>
      <c r="E393" s="181" t="s">
        <v>1960</v>
      </c>
      <c r="F393" s="182" t="s">
        <v>1961</v>
      </c>
      <c r="G393" s="183" t="s">
        <v>1950</v>
      </c>
      <c r="H393" s="184">
        <v>1</v>
      </c>
      <c r="I393" s="185"/>
      <c r="J393" s="186">
        <f t="shared" si="0"/>
        <v>0</v>
      </c>
      <c r="K393" s="182" t="s">
        <v>19</v>
      </c>
      <c r="L393" s="41"/>
      <c r="M393" s="187" t="s">
        <v>19</v>
      </c>
      <c r="N393" s="188" t="s">
        <v>44</v>
      </c>
      <c r="O393" s="66"/>
      <c r="P393" s="189">
        <f t="shared" si="1"/>
        <v>0</v>
      </c>
      <c r="Q393" s="189">
        <v>0</v>
      </c>
      <c r="R393" s="189">
        <f t="shared" si="2"/>
        <v>0</v>
      </c>
      <c r="S393" s="189">
        <v>0</v>
      </c>
      <c r="T393" s="190">
        <f t="shared" si="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178</v>
      </c>
      <c r="AT393" s="191" t="s">
        <v>173</v>
      </c>
      <c r="AU393" s="191" t="s">
        <v>80</v>
      </c>
      <c r="AY393" s="19" t="s">
        <v>170</v>
      </c>
      <c r="BE393" s="192">
        <f t="shared" si="4"/>
        <v>0</v>
      </c>
      <c r="BF393" s="192">
        <f t="shared" si="5"/>
        <v>0</v>
      </c>
      <c r="BG393" s="192">
        <f t="shared" si="6"/>
        <v>0</v>
      </c>
      <c r="BH393" s="192">
        <f t="shared" si="7"/>
        <v>0</v>
      </c>
      <c r="BI393" s="192">
        <f t="shared" si="8"/>
        <v>0</v>
      </c>
      <c r="BJ393" s="19" t="s">
        <v>80</v>
      </c>
      <c r="BK393" s="192">
        <f t="shared" si="9"/>
        <v>0</v>
      </c>
      <c r="BL393" s="19" t="s">
        <v>178</v>
      </c>
      <c r="BM393" s="191" t="s">
        <v>1962</v>
      </c>
    </row>
    <row r="394" spans="1:65" s="2" customFormat="1" ht="24.2" customHeight="1">
      <c r="A394" s="36"/>
      <c r="B394" s="37"/>
      <c r="C394" s="180" t="s">
        <v>872</v>
      </c>
      <c r="D394" s="180" t="s">
        <v>173</v>
      </c>
      <c r="E394" s="181" t="s">
        <v>1963</v>
      </c>
      <c r="F394" s="182" t="s">
        <v>1964</v>
      </c>
      <c r="G394" s="183" t="s">
        <v>1950</v>
      </c>
      <c r="H394" s="184">
        <v>1</v>
      </c>
      <c r="I394" s="185"/>
      <c r="J394" s="186">
        <f t="shared" si="0"/>
        <v>0</v>
      </c>
      <c r="K394" s="182" t="s">
        <v>19</v>
      </c>
      <c r="L394" s="41"/>
      <c r="M394" s="187" t="s">
        <v>19</v>
      </c>
      <c r="N394" s="188" t="s">
        <v>44</v>
      </c>
      <c r="O394" s="66"/>
      <c r="P394" s="189">
        <f t="shared" si="1"/>
        <v>0</v>
      </c>
      <c r="Q394" s="189">
        <v>0</v>
      </c>
      <c r="R394" s="189">
        <f t="shared" si="2"/>
        <v>0</v>
      </c>
      <c r="S394" s="189">
        <v>0</v>
      </c>
      <c r="T394" s="190">
        <f t="shared" si="3"/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80</v>
      </c>
      <c r="AY394" s="19" t="s">
        <v>170</v>
      </c>
      <c r="BE394" s="192">
        <f t="shared" si="4"/>
        <v>0</v>
      </c>
      <c r="BF394" s="192">
        <f t="shared" si="5"/>
        <v>0</v>
      </c>
      <c r="BG394" s="192">
        <f t="shared" si="6"/>
        <v>0</v>
      </c>
      <c r="BH394" s="192">
        <f t="shared" si="7"/>
        <v>0</v>
      </c>
      <c r="BI394" s="192">
        <f t="shared" si="8"/>
        <v>0</v>
      </c>
      <c r="BJ394" s="19" t="s">
        <v>80</v>
      </c>
      <c r="BK394" s="192">
        <f t="shared" si="9"/>
        <v>0</v>
      </c>
      <c r="BL394" s="19" t="s">
        <v>178</v>
      </c>
      <c r="BM394" s="191" t="s">
        <v>1965</v>
      </c>
    </row>
    <row r="395" spans="1:65" s="2" customFormat="1" ht="24.2" customHeight="1">
      <c r="A395" s="36"/>
      <c r="B395" s="37"/>
      <c r="C395" s="180" t="s">
        <v>876</v>
      </c>
      <c r="D395" s="180" t="s">
        <v>173</v>
      </c>
      <c r="E395" s="181" t="s">
        <v>1966</v>
      </c>
      <c r="F395" s="182" t="s">
        <v>1967</v>
      </c>
      <c r="G395" s="183" t="s">
        <v>1950</v>
      </c>
      <c r="H395" s="184">
        <v>1</v>
      </c>
      <c r="I395" s="185"/>
      <c r="J395" s="186">
        <f t="shared" si="0"/>
        <v>0</v>
      </c>
      <c r="K395" s="182" t="s">
        <v>19</v>
      </c>
      <c r="L395" s="41"/>
      <c r="M395" s="187" t="s">
        <v>19</v>
      </c>
      <c r="N395" s="188" t="s">
        <v>44</v>
      </c>
      <c r="O395" s="66"/>
      <c r="P395" s="189">
        <f t="shared" si="1"/>
        <v>0</v>
      </c>
      <c r="Q395" s="189">
        <v>0</v>
      </c>
      <c r="R395" s="189">
        <f t="shared" si="2"/>
        <v>0</v>
      </c>
      <c r="S395" s="189">
        <v>0</v>
      </c>
      <c r="T395" s="190">
        <f t="shared" si="3"/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80</v>
      </c>
      <c r="AY395" s="19" t="s">
        <v>170</v>
      </c>
      <c r="BE395" s="192">
        <f t="shared" si="4"/>
        <v>0</v>
      </c>
      <c r="BF395" s="192">
        <f t="shared" si="5"/>
        <v>0</v>
      </c>
      <c r="BG395" s="192">
        <f t="shared" si="6"/>
        <v>0</v>
      </c>
      <c r="BH395" s="192">
        <f t="shared" si="7"/>
        <v>0</v>
      </c>
      <c r="BI395" s="192">
        <f t="shared" si="8"/>
        <v>0</v>
      </c>
      <c r="BJ395" s="19" t="s">
        <v>80</v>
      </c>
      <c r="BK395" s="192">
        <f t="shared" si="9"/>
        <v>0</v>
      </c>
      <c r="BL395" s="19" t="s">
        <v>178</v>
      </c>
      <c r="BM395" s="191" t="s">
        <v>1968</v>
      </c>
    </row>
    <row r="396" spans="1:65" s="2" customFormat="1" ht="24.2" customHeight="1">
      <c r="A396" s="36"/>
      <c r="B396" s="37"/>
      <c r="C396" s="180" t="s">
        <v>882</v>
      </c>
      <c r="D396" s="180" t="s">
        <v>173</v>
      </c>
      <c r="E396" s="181" t="s">
        <v>1969</v>
      </c>
      <c r="F396" s="182" t="s">
        <v>1970</v>
      </c>
      <c r="G396" s="183" t="s">
        <v>1950</v>
      </c>
      <c r="H396" s="184">
        <v>1</v>
      </c>
      <c r="I396" s="185"/>
      <c r="J396" s="186">
        <f t="shared" si="0"/>
        <v>0</v>
      </c>
      <c r="K396" s="182" t="s">
        <v>19</v>
      </c>
      <c r="L396" s="41"/>
      <c r="M396" s="187" t="s">
        <v>19</v>
      </c>
      <c r="N396" s="188" t="s">
        <v>44</v>
      </c>
      <c r="O396" s="66"/>
      <c r="P396" s="189">
        <f t="shared" si="1"/>
        <v>0</v>
      </c>
      <c r="Q396" s="189">
        <v>0</v>
      </c>
      <c r="R396" s="189">
        <f t="shared" si="2"/>
        <v>0</v>
      </c>
      <c r="S396" s="189">
        <v>0</v>
      </c>
      <c r="T396" s="190">
        <f t="shared" si="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178</v>
      </c>
      <c r="AT396" s="191" t="s">
        <v>173</v>
      </c>
      <c r="AU396" s="191" t="s">
        <v>80</v>
      </c>
      <c r="AY396" s="19" t="s">
        <v>170</v>
      </c>
      <c r="BE396" s="192">
        <f t="shared" si="4"/>
        <v>0</v>
      </c>
      <c r="BF396" s="192">
        <f t="shared" si="5"/>
        <v>0</v>
      </c>
      <c r="BG396" s="192">
        <f t="shared" si="6"/>
        <v>0</v>
      </c>
      <c r="BH396" s="192">
        <f t="shared" si="7"/>
        <v>0</v>
      </c>
      <c r="BI396" s="192">
        <f t="shared" si="8"/>
        <v>0</v>
      </c>
      <c r="BJ396" s="19" t="s">
        <v>80</v>
      </c>
      <c r="BK396" s="192">
        <f t="shared" si="9"/>
        <v>0</v>
      </c>
      <c r="BL396" s="19" t="s">
        <v>178</v>
      </c>
      <c r="BM396" s="191" t="s">
        <v>1971</v>
      </c>
    </row>
    <row r="397" spans="1:65" s="2" customFormat="1" ht="24.2" customHeight="1">
      <c r="A397" s="36"/>
      <c r="B397" s="37"/>
      <c r="C397" s="180" t="s">
        <v>887</v>
      </c>
      <c r="D397" s="180" t="s">
        <v>173</v>
      </c>
      <c r="E397" s="181" t="s">
        <v>1972</v>
      </c>
      <c r="F397" s="182" t="s">
        <v>1138</v>
      </c>
      <c r="G397" s="183" t="s">
        <v>1950</v>
      </c>
      <c r="H397" s="184">
        <v>1</v>
      </c>
      <c r="I397" s="185"/>
      <c r="J397" s="186">
        <f t="shared" si="0"/>
        <v>0</v>
      </c>
      <c r="K397" s="182" t="s">
        <v>19</v>
      </c>
      <c r="L397" s="41"/>
      <c r="M397" s="187" t="s">
        <v>19</v>
      </c>
      <c r="N397" s="188" t="s">
        <v>44</v>
      </c>
      <c r="O397" s="66"/>
      <c r="P397" s="189">
        <f t="shared" si="1"/>
        <v>0</v>
      </c>
      <c r="Q397" s="189">
        <v>0</v>
      </c>
      <c r="R397" s="189">
        <f t="shared" si="2"/>
        <v>0</v>
      </c>
      <c r="S397" s="189">
        <v>0</v>
      </c>
      <c r="T397" s="190">
        <f t="shared" si="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80</v>
      </c>
      <c r="AY397" s="19" t="s">
        <v>170</v>
      </c>
      <c r="BE397" s="192">
        <f t="shared" si="4"/>
        <v>0</v>
      </c>
      <c r="BF397" s="192">
        <f t="shared" si="5"/>
        <v>0</v>
      </c>
      <c r="BG397" s="192">
        <f t="shared" si="6"/>
        <v>0</v>
      </c>
      <c r="BH397" s="192">
        <f t="shared" si="7"/>
        <v>0</v>
      </c>
      <c r="BI397" s="192">
        <f t="shared" si="8"/>
        <v>0</v>
      </c>
      <c r="BJ397" s="19" t="s">
        <v>80</v>
      </c>
      <c r="BK397" s="192">
        <f t="shared" si="9"/>
        <v>0</v>
      </c>
      <c r="BL397" s="19" t="s">
        <v>178</v>
      </c>
      <c r="BM397" s="191" t="s">
        <v>1973</v>
      </c>
    </row>
    <row r="398" spans="1:65" s="2" customFormat="1" ht="19.5">
      <c r="A398" s="36"/>
      <c r="B398" s="37"/>
      <c r="C398" s="38"/>
      <c r="D398" s="195" t="s">
        <v>363</v>
      </c>
      <c r="E398" s="38"/>
      <c r="F398" s="236" t="s">
        <v>1974</v>
      </c>
      <c r="G398" s="38"/>
      <c r="H398" s="38"/>
      <c r="I398" s="406"/>
      <c r="J398" s="38"/>
      <c r="K398" s="38"/>
      <c r="L398" s="41"/>
      <c r="M398" s="238"/>
      <c r="N398" s="239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363</v>
      </c>
      <c r="AU398" s="19" t="s">
        <v>80</v>
      </c>
    </row>
    <row r="399" spans="1:65" s="2" customFormat="1" ht="24.2" customHeight="1">
      <c r="A399" s="36"/>
      <c r="B399" s="37"/>
      <c r="C399" s="180" t="s">
        <v>894</v>
      </c>
      <c r="D399" s="180" t="s">
        <v>173</v>
      </c>
      <c r="E399" s="181" t="s">
        <v>1975</v>
      </c>
      <c r="F399" s="182" t="s">
        <v>1976</v>
      </c>
      <c r="G399" s="183" t="s">
        <v>1950</v>
      </c>
      <c r="H399" s="184">
        <v>1</v>
      </c>
      <c r="I399" s="185"/>
      <c r="J399" s="186">
        <f>ROUND(I399*H399,2)</f>
        <v>0</v>
      </c>
      <c r="K399" s="182" t="s">
        <v>19</v>
      </c>
      <c r="L399" s="41"/>
      <c r="M399" s="187" t="s">
        <v>19</v>
      </c>
      <c r="N399" s="188" t="s">
        <v>44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80</v>
      </c>
      <c r="AY399" s="19" t="s">
        <v>170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9" t="s">
        <v>80</v>
      </c>
      <c r="BK399" s="192">
        <f>ROUND(I399*H399,2)</f>
        <v>0</v>
      </c>
      <c r="BL399" s="19" t="s">
        <v>178</v>
      </c>
      <c r="BM399" s="191" t="s">
        <v>1977</v>
      </c>
    </row>
    <row r="400" spans="1:65" s="2" customFormat="1" ht="29.25">
      <c r="A400" s="36"/>
      <c r="B400" s="37"/>
      <c r="C400" s="38"/>
      <c r="D400" s="195" t="s">
        <v>363</v>
      </c>
      <c r="E400" s="38"/>
      <c r="F400" s="236" t="s">
        <v>1978</v>
      </c>
      <c r="G400" s="38"/>
      <c r="H400" s="38"/>
      <c r="I400" s="237"/>
      <c r="J400" s="38"/>
      <c r="K400" s="38"/>
      <c r="L400" s="41"/>
      <c r="M400" s="246"/>
      <c r="N400" s="247"/>
      <c r="O400" s="242"/>
      <c r="P400" s="242"/>
      <c r="Q400" s="242"/>
      <c r="R400" s="242"/>
      <c r="S400" s="242"/>
      <c r="T400" s="248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363</v>
      </c>
      <c r="AU400" s="19" t="s">
        <v>80</v>
      </c>
    </row>
    <row r="401" spans="1:31" s="2" customFormat="1" ht="6.95" customHeight="1">
      <c r="A401" s="36"/>
      <c r="B401" s="49"/>
      <c r="C401" s="50"/>
      <c r="D401" s="50"/>
      <c r="E401" s="50"/>
      <c r="F401" s="50"/>
      <c r="G401" s="50"/>
      <c r="H401" s="50"/>
      <c r="I401" s="50"/>
      <c r="J401" s="50"/>
      <c r="K401" s="50"/>
      <c r="L401" s="41"/>
      <c r="M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</row>
  </sheetData>
  <sheetProtection algorithmName="SHA-512" hashValue="b26dtYFsT5Nl+T4uG2eZ2Qipll3SmZz3gdjlmruFzskGtIRmgD0zW9XX82VQhA7U48p+EepablMBbNbSJgb08w==" saltValue="zFP3B4lyF4zo52KLAckk7w==" spinCount="100000" sheet="1" objects="1" scenarios="1" formatColumns="0" formatRows="0" autoFilter="0"/>
  <autoFilter ref="C103:K400" xr:uid="{00000000-0009-0000-0000-000006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7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103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128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0" t="s">
        <v>1979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20. 12. 2020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35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28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37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4" t="s">
        <v>19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39</v>
      </c>
      <c r="E30" s="36"/>
      <c r="F30" s="36"/>
      <c r="G30" s="36"/>
      <c r="H30" s="36"/>
      <c r="I30" s="36"/>
      <c r="J30" s="122">
        <f>ROUND(J110,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41</v>
      </c>
      <c r="G32" s="36"/>
      <c r="H32" s="36"/>
      <c r="I32" s="123" t="s">
        <v>40</v>
      </c>
      <c r="J32" s="123" t="s">
        <v>42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43</v>
      </c>
      <c r="E33" s="114" t="s">
        <v>44</v>
      </c>
      <c r="F33" s="125">
        <f>ROUND((SUM(BE110:BE1745)),  2)</f>
        <v>0</v>
      </c>
      <c r="G33" s="36"/>
      <c r="H33" s="36"/>
      <c r="I33" s="126">
        <v>0.21</v>
      </c>
      <c r="J33" s="125">
        <f>ROUND(((SUM(BE110:BE1745))*I33),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45</v>
      </c>
      <c r="F34" s="125">
        <f>ROUND((SUM(BF110:BF1745)),  2)</f>
        <v>0</v>
      </c>
      <c r="G34" s="36"/>
      <c r="H34" s="36"/>
      <c r="I34" s="126">
        <v>0.15</v>
      </c>
      <c r="J34" s="125">
        <f>ROUND(((SUM(BF110:BF1745))*I34),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46</v>
      </c>
      <c r="F35" s="125">
        <f>ROUND((SUM(BG110:BG1745)),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47</v>
      </c>
      <c r="F36" s="125">
        <f>ROUND((SUM(BH110:BH1745)),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ROUND((SUM(BI110:BI1745)),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49</v>
      </c>
      <c r="E39" s="129"/>
      <c r="F39" s="129"/>
      <c r="G39" s="130" t="s">
        <v>50</v>
      </c>
      <c r="H39" s="131" t="s">
        <v>51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130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5" t="str">
        <f>E7</f>
        <v>ZŠ J. A. Komenského - půdní vestavba</v>
      </c>
      <c r="F48" s="396"/>
      <c r="G48" s="396"/>
      <c r="H48" s="396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SO 02 - Půdní vestavba</v>
      </c>
      <c r="F50" s="397"/>
      <c r="G50" s="397"/>
      <c r="H50" s="39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 Dělnického cvičiště 1100/1, 169 00 Praha 6</v>
      </c>
      <c r="G52" s="38"/>
      <c r="H52" s="38"/>
      <c r="I52" s="31" t="s">
        <v>23</v>
      </c>
      <c r="J52" s="61" t="str">
        <f>IF(J12="","",J12)</f>
        <v>20. 12. 2020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MČ.Praha 6, Odbor Školství</v>
      </c>
      <c r="G54" s="38"/>
      <c r="H54" s="38"/>
      <c r="I54" s="31" t="s">
        <v>31</v>
      </c>
      <c r="J54" s="34" t="str">
        <f>E21</f>
        <v>D-PLUS PROJEKTOVÁ A INŽENÝRSKÁ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131</v>
      </c>
      <c r="D57" s="139"/>
      <c r="E57" s="139"/>
      <c r="F57" s="139"/>
      <c r="G57" s="139"/>
      <c r="H57" s="139"/>
      <c r="I57" s="139"/>
      <c r="J57" s="140" t="s">
        <v>132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71</v>
      </c>
      <c r="D59" s="38"/>
      <c r="E59" s="38"/>
      <c r="F59" s="38"/>
      <c r="G59" s="38"/>
      <c r="H59" s="38"/>
      <c r="I59" s="38"/>
      <c r="J59" s="79">
        <f>J110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133</v>
      </c>
    </row>
    <row r="60" spans="1:47" s="9" customFormat="1" ht="24.95" customHeight="1">
      <c r="B60" s="142"/>
      <c r="C60" s="143"/>
      <c r="D60" s="144" t="s">
        <v>134</v>
      </c>
      <c r="E60" s="145"/>
      <c r="F60" s="145"/>
      <c r="G60" s="145"/>
      <c r="H60" s="145"/>
      <c r="I60" s="145"/>
      <c r="J60" s="146">
        <f>J111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1980</v>
      </c>
      <c r="E61" s="150"/>
      <c r="F61" s="150"/>
      <c r="G61" s="150"/>
      <c r="H61" s="150"/>
      <c r="I61" s="150"/>
      <c r="J61" s="151">
        <f>J112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1981</v>
      </c>
      <c r="E62" s="150"/>
      <c r="F62" s="150"/>
      <c r="G62" s="150"/>
      <c r="H62" s="150"/>
      <c r="I62" s="150"/>
      <c r="J62" s="151">
        <f>J137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135</v>
      </c>
      <c r="E63" s="150"/>
      <c r="F63" s="150"/>
      <c r="G63" s="150"/>
      <c r="H63" s="150"/>
      <c r="I63" s="150"/>
      <c r="J63" s="151">
        <f>J153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1982</v>
      </c>
      <c r="E64" s="150"/>
      <c r="F64" s="150"/>
      <c r="G64" s="150"/>
      <c r="H64" s="150"/>
      <c r="I64" s="150"/>
      <c r="J64" s="151">
        <f>J256</f>
        <v>0</v>
      </c>
      <c r="K64" s="99"/>
      <c r="L64" s="152"/>
    </row>
    <row r="65" spans="2:12" s="10" customFormat="1" ht="19.899999999999999" customHeight="1">
      <c r="B65" s="148"/>
      <c r="C65" s="99"/>
      <c r="D65" s="149" t="s">
        <v>136</v>
      </c>
      <c r="E65" s="150"/>
      <c r="F65" s="150"/>
      <c r="G65" s="150"/>
      <c r="H65" s="150"/>
      <c r="I65" s="150"/>
      <c r="J65" s="151">
        <f>J473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1983</v>
      </c>
      <c r="E66" s="150"/>
      <c r="F66" s="150"/>
      <c r="G66" s="150"/>
      <c r="H66" s="150"/>
      <c r="I66" s="150"/>
      <c r="J66" s="151">
        <f>J592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137</v>
      </c>
      <c r="E67" s="150"/>
      <c r="F67" s="150"/>
      <c r="G67" s="150"/>
      <c r="H67" s="150"/>
      <c r="I67" s="150"/>
      <c r="J67" s="151">
        <f>J596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138</v>
      </c>
      <c r="E68" s="150"/>
      <c r="F68" s="150"/>
      <c r="G68" s="150"/>
      <c r="H68" s="150"/>
      <c r="I68" s="150"/>
      <c r="J68" s="151">
        <f>J770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139</v>
      </c>
      <c r="E69" s="150"/>
      <c r="F69" s="150"/>
      <c r="G69" s="150"/>
      <c r="H69" s="150"/>
      <c r="I69" s="150"/>
      <c r="J69" s="151">
        <f>J776</f>
        <v>0</v>
      </c>
      <c r="K69" s="99"/>
      <c r="L69" s="152"/>
    </row>
    <row r="70" spans="2:12" s="9" customFormat="1" ht="24.95" customHeight="1">
      <c r="B70" s="142"/>
      <c r="C70" s="143"/>
      <c r="D70" s="144" t="s">
        <v>140</v>
      </c>
      <c r="E70" s="145"/>
      <c r="F70" s="145"/>
      <c r="G70" s="145"/>
      <c r="H70" s="145"/>
      <c r="I70" s="145"/>
      <c r="J70" s="146">
        <f>J778</f>
        <v>0</v>
      </c>
      <c r="K70" s="143"/>
      <c r="L70" s="147"/>
    </row>
    <row r="71" spans="2:12" s="10" customFormat="1" ht="19.899999999999999" customHeight="1">
      <c r="B71" s="148"/>
      <c r="C71" s="99"/>
      <c r="D71" s="149" t="s">
        <v>1984</v>
      </c>
      <c r="E71" s="150"/>
      <c r="F71" s="150"/>
      <c r="G71" s="150"/>
      <c r="H71" s="150"/>
      <c r="I71" s="150"/>
      <c r="J71" s="151">
        <f>J779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1985</v>
      </c>
      <c r="E72" s="150"/>
      <c r="F72" s="150"/>
      <c r="G72" s="150"/>
      <c r="H72" s="150"/>
      <c r="I72" s="150"/>
      <c r="J72" s="151">
        <f>J826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1986</v>
      </c>
      <c r="E73" s="150"/>
      <c r="F73" s="150"/>
      <c r="G73" s="150"/>
      <c r="H73" s="150"/>
      <c r="I73" s="150"/>
      <c r="J73" s="151">
        <f>J854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1987</v>
      </c>
      <c r="E74" s="150"/>
      <c r="F74" s="150"/>
      <c r="G74" s="150"/>
      <c r="H74" s="150"/>
      <c r="I74" s="150"/>
      <c r="J74" s="151">
        <f>J905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141</v>
      </c>
      <c r="E75" s="150"/>
      <c r="F75" s="150"/>
      <c r="G75" s="150"/>
      <c r="H75" s="150"/>
      <c r="I75" s="150"/>
      <c r="J75" s="151">
        <f>J920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143</v>
      </c>
      <c r="E76" s="150"/>
      <c r="F76" s="150"/>
      <c r="G76" s="150"/>
      <c r="H76" s="150"/>
      <c r="I76" s="150"/>
      <c r="J76" s="151">
        <f>J923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1988</v>
      </c>
      <c r="E77" s="150"/>
      <c r="F77" s="150"/>
      <c r="G77" s="150"/>
      <c r="H77" s="150"/>
      <c r="I77" s="150"/>
      <c r="J77" s="151">
        <f>J966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144</v>
      </c>
      <c r="E78" s="150"/>
      <c r="F78" s="150"/>
      <c r="G78" s="150"/>
      <c r="H78" s="150"/>
      <c r="I78" s="150"/>
      <c r="J78" s="151">
        <f>J978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145</v>
      </c>
      <c r="E79" s="150"/>
      <c r="F79" s="150"/>
      <c r="G79" s="150"/>
      <c r="H79" s="150"/>
      <c r="I79" s="150"/>
      <c r="J79" s="151">
        <f>J1034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1989</v>
      </c>
      <c r="E80" s="150"/>
      <c r="F80" s="150"/>
      <c r="G80" s="150"/>
      <c r="H80" s="150"/>
      <c r="I80" s="150"/>
      <c r="J80" s="151">
        <f>J1182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1990</v>
      </c>
      <c r="E81" s="150"/>
      <c r="F81" s="150"/>
      <c r="G81" s="150"/>
      <c r="H81" s="150"/>
      <c r="I81" s="150"/>
      <c r="J81" s="151">
        <f>J1252</f>
        <v>0</v>
      </c>
      <c r="K81" s="99"/>
      <c r="L81" s="152"/>
    </row>
    <row r="82" spans="1:31" s="10" customFormat="1" ht="19.899999999999999" customHeight="1">
      <c r="B82" s="148"/>
      <c r="C82" s="99"/>
      <c r="D82" s="149" t="s">
        <v>146</v>
      </c>
      <c r="E82" s="150"/>
      <c r="F82" s="150"/>
      <c r="G82" s="150"/>
      <c r="H82" s="150"/>
      <c r="I82" s="150"/>
      <c r="J82" s="151">
        <f>J1298</f>
        <v>0</v>
      </c>
      <c r="K82" s="99"/>
      <c r="L82" s="152"/>
    </row>
    <row r="83" spans="1:31" s="10" customFormat="1" ht="19.899999999999999" customHeight="1">
      <c r="B83" s="148"/>
      <c r="C83" s="99"/>
      <c r="D83" s="149" t="s">
        <v>147</v>
      </c>
      <c r="E83" s="150"/>
      <c r="F83" s="150"/>
      <c r="G83" s="150"/>
      <c r="H83" s="150"/>
      <c r="I83" s="150"/>
      <c r="J83" s="151">
        <f>J1475</f>
        <v>0</v>
      </c>
      <c r="K83" s="99"/>
      <c r="L83" s="152"/>
    </row>
    <row r="84" spans="1:31" s="10" customFormat="1" ht="19.899999999999999" customHeight="1">
      <c r="B84" s="148"/>
      <c r="C84" s="99"/>
      <c r="D84" s="149" t="s">
        <v>148</v>
      </c>
      <c r="E84" s="150"/>
      <c r="F84" s="150"/>
      <c r="G84" s="150"/>
      <c r="H84" s="150"/>
      <c r="I84" s="150"/>
      <c r="J84" s="151">
        <f>J1512</f>
        <v>0</v>
      </c>
      <c r="K84" s="99"/>
      <c r="L84" s="152"/>
    </row>
    <row r="85" spans="1:31" s="10" customFormat="1" ht="19.899999999999999" customHeight="1">
      <c r="B85" s="148"/>
      <c r="C85" s="99"/>
      <c r="D85" s="149" t="s">
        <v>1991</v>
      </c>
      <c r="E85" s="150"/>
      <c r="F85" s="150"/>
      <c r="G85" s="150"/>
      <c r="H85" s="150"/>
      <c r="I85" s="150"/>
      <c r="J85" s="151">
        <f>J1545</f>
        <v>0</v>
      </c>
      <c r="K85" s="99"/>
      <c r="L85" s="152"/>
    </row>
    <row r="86" spans="1:31" s="10" customFormat="1" ht="19.899999999999999" customHeight="1">
      <c r="B86" s="148"/>
      <c r="C86" s="99"/>
      <c r="D86" s="149" t="s">
        <v>150</v>
      </c>
      <c r="E86" s="150"/>
      <c r="F86" s="150"/>
      <c r="G86" s="150"/>
      <c r="H86" s="150"/>
      <c r="I86" s="150"/>
      <c r="J86" s="151">
        <f>J1561</f>
        <v>0</v>
      </c>
      <c r="K86" s="99"/>
      <c r="L86" s="152"/>
    </row>
    <row r="87" spans="1:31" s="10" customFormat="1" ht="19.899999999999999" customHeight="1">
      <c r="B87" s="148"/>
      <c r="C87" s="99"/>
      <c r="D87" s="149" t="s">
        <v>151</v>
      </c>
      <c r="E87" s="150"/>
      <c r="F87" s="150"/>
      <c r="G87" s="150"/>
      <c r="H87" s="150"/>
      <c r="I87" s="150"/>
      <c r="J87" s="151">
        <f>J1597</f>
        <v>0</v>
      </c>
      <c r="K87" s="99"/>
      <c r="L87" s="152"/>
    </row>
    <row r="88" spans="1:31" s="10" customFormat="1" ht="19.899999999999999" customHeight="1">
      <c r="B88" s="148"/>
      <c r="C88" s="99"/>
      <c r="D88" s="149" t="s">
        <v>152</v>
      </c>
      <c r="E88" s="150"/>
      <c r="F88" s="150"/>
      <c r="G88" s="150"/>
      <c r="H88" s="150"/>
      <c r="I88" s="150"/>
      <c r="J88" s="151">
        <f>J1636</f>
        <v>0</v>
      </c>
      <c r="K88" s="99"/>
      <c r="L88" s="152"/>
    </row>
    <row r="89" spans="1:31" s="10" customFormat="1" ht="19.899999999999999" customHeight="1">
      <c r="B89" s="148"/>
      <c r="C89" s="99"/>
      <c r="D89" s="149" t="s">
        <v>153</v>
      </c>
      <c r="E89" s="150"/>
      <c r="F89" s="150"/>
      <c r="G89" s="150"/>
      <c r="H89" s="150"/>
      <c r="I89" s="150"/>
      <c r="J89" s="151">
        <f>J1727</f>
        <v>0</v>
      </c>
      <c r="K89" s="99"/>
      <c r="L89" s="152"/>
    </row>
    <row r="90" spans="1:31" s="10" customFormat="1" ht="19.899999999999999" customHeight="1">
      <c r="B90" s="148"/>
      <c r="C90" s="99"/>
      <c r="D90" s="149" t="s">
        <v>1992</v>
      </c>
      <c r="E90" s="150"/>
      <c r="F90" s="150"/>
      <c r="G90" s="150"/>
      <c r="H90" s="150"/>
      <c r="I90" s="150"/>
      <c r="J90" s="151">
        <f>J1743</f>
        <v>0</v>
      </c>
      <c r="K90" s="99"/>
      <c r="L90" s="152"/>
    </row>
    <row r="91" spans="1:31" s="2" customFormat="1" ht="21.7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6" spans="1:31" s="2" customFormat="1" ht="6.95" customHeight="1">
      <c r="A96" s="36"/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3" s="2" customFormat="1" ht="24.95" customHeight="1">
      <c r="A97" s="36"/>
      <c r="B97" s="37"/>
      <c r="C97" s="25" t="s">
        <v>155</v>
      </c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3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3" s="2" customFormat="1" ht="12" customHeight="1">
      <c r="A99" s="36"/>
      <c r="B99" s="37"/>
      <c r="C99" s="31" t="s">
        <v>16</v>
      </c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3" s="2" customFormat="1" ht="16.5" customHeight="1">
      <c r="A100" s="36"/>
      <c r="B100" s="37"/>
      <c r="C100" s="38"/>
      <c r="D100" s="38"/>
      <c r="E100" s="395" t="str">
        <f>E7</f>
        <v>ZŠ J. A. Komenského - půdní vestavba</v>
      </c>
      <c r="F100" s="396"/>
      <c r="G100" s="396"/>
      <c r="H100" s="396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2" customHeight="1">
      <c r="A101" s="36"/>
      <c r="B101" s="37"/>
      <c r="C101" s="31" t="s">
        <v>128</v>
      </c>
      <c r="D101" s="38"/>
      <c r="E101" s="38"/>
      <c r="F101" s="38"/>
      <c r="G101" s="38"/>
      <c r="H101" s="38"/>
      <c r="I101" s="38"/>
      <c r="J101" s="38"/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6.5" customHeight="1">
      <c r="A102" s="36"/>
      <c r="B102" s="37"/>
      <c r="C102" s="38"/>
      <c r="D102" s="38"/>
      <c r="E102" s="349" t="str">
        <f>E9</f>
        <v>SO 02 - Půdní vestavba</v>
      </c>
      <c r="F102" s="397"/>
      <c r="G102" s="397"/>
      <c r="H102" s="397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12" customHeight="1">
      <c r="A104" s="36"/>
      <c r="B104" s="37"/>
      <c r="C104" s="31" t="s">
        <v>21</v>
      </c>
      <c r="D104" s="38"/>
      <c r="E104" s="38"/>
      <c r="F104" s="29" t="str">
        <f>F12</f>
        <v>U Dělnického cvičiště 1100/1, 169 00 Praha 6</v>
      </c>
      <c r="G104" s="38"/>
      <c r="H104" s="38"/>
      <c r="I104" s="31" t="s">
        <v>23</v>
      </c>
      <c r="J104" s="61" t="str">
        <f>IF(J12="","",J12)</f>
        <v>20. 12. 2020</v>
      </c>
      <c r="K104" s="38"/>
      <c r="L104" s="11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6.9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15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40.15" customHeight="1">
      <c r="A106" s="36"/>
      <c r="B106" s="37"/>
      <c r="C106" s="31" t="s">
        <v>25</v>
      </c>
      <c r="D106" s="38"/>
      <c r="E106" s="38"/>
      <c r="F106" s="29" t="str">
        <f>E15</f>
        <v>MČ.Praha 6, Odbor Školství</v>
      </c>
      <c r="G106" s="38"/>
      <c r="H106" s="38"/>
      <c r="I106" s="31" t="s">
        <v>31</v>
      </c>
      <c r="J106" s="34" t="str">
        <f>E21</f>
        <v>D-PLUS PROJEKTOVÁ A INŽENÝRSKÁ a.s.</v>
      </c>
      <c r="K106" s="38"/>
      <c r="L106" s="115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29</v>
      </c>
      <c r="D107" s="38"/>
      <c r="E107" s="38"/>
      <c r="F107" s="29" t="str">
        <f>IF(E18="","",E18)</f>
        <v>Vyplň údaj</v>
      </c>
      <c r="G107" s="38"/>
      <c r="H107" s="38"/>
      <c r="I107" s="31" t="s">
        <v>35</v>
      </c>
      <c r="J107" s="34" t="str">
        <f>E24</f>
        <v xml:space="preserve"> </v>
      </c>
      <c r="K107" s="38"/>
      <c r="L107" s="115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10.3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115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11" customFormat="1" ht="29.25" customHeight="1">
      <c r="A109" s="153"/>
      <c r="B109" s="154"/>
      <c r="C109" s="155" t="s">
        <v>156</v>
      </c>
      <c r="D109" s="156" t="s">
        <v>58</v>
      </c>
      <c r="E109" s="156" t="s">
        <v>54</v>
      </c>
      <c r="F109" s="156" t="s">
        <v>55</v>
      </c>
      <c r="G109" s="156" t="s">
        <v>157</v>
      </c>
      <c r="H109" s="156" t="s">
        <v>158</v>
      </c>
      <c r="I109" s="156" t="s">
        <v>159</v>
      </c>
      <c r="J109" s="156" t="s">
        <v>132</v>
      </c>
      <c r="K109" s="157" t="s">
        <v>160</v>
      </c>
      <c r="L109" s="158"/>
      <c r="M109" s="70" t="s">
        <v>19</v>
      </c>
      <c r="N109" s="71" t="s">
        <v>43</v>
      </c>
      <c r="O109" s="71" t="s">
        <v>161</v>
      </c>
      <c r="P109" s="71" t="s">
        <v>162</v>
      </c>
      <c r="Q109" s="71" t="s">
        <v>163</v>
      </c>
      <c r="R109" s="71" t="s">
        <v>164</v>
      </c>
      <c r="S109" s="71" t="s">
        <v>165</v>
      </c>
      <c r="T109" s="72" t="s">
        <v>166</v>
      </c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</row>
    <row r="110" spans="1:63" s="2" customFormat="1" ht="22.9" customHeight="1">
      <c r="A110" s="36"/>
      <c r="B110" s="37"/>
      <c r="C110" s="77" t="s">
        <v>167</v>
      </c>
      <c r="D110" s="38"/>
      <c r="E110" s="38"/>
      <c r="F110" s="38"/>
      <c r="G110" s="38"/>
      <c r="H110" s="38"/>
      <c r="I110" s="38"/>
      <c r="J110" s="159">
        <f>BK110</f>
        <v>0</v>
      </c>
      <c r="K110" s="38"/>
      <c r="L110" s="41"/>
      <c r="M110" s="73"/>
      <c r="N110" s="160"/>
      <c r="O110" s="74"/>
      <c r="P110" s="161">
        <f>P111+P778</f>
        <v>0</v>
      </c>
      <c r="Q110" s="74"/>
      <c r="R110" s="161">
        <f>R111+R778</f>
        <v>1240.5466150899999</v>
      </c>
      <c r="S110" s="74"/>
      <c r="T110" s="162">
        <f>T111+T778</f>
        <v>482.25193900000005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72</v>
      </c>
      <c r="AU110" s="19" t="s">
        <v>133</v>
      </c>
      <c r="BK110" s="163">
        <f>BK111+BK778</f>
        <v>0</v>
      </c>
    </row>
    <row r="111" spans="1:63" s="12" customFormat="1" ht="25.9" customHeight="1">
      <c r="B111" s="164"/>
      <c r="C111" s="165"/>
      <c r="D111" s="166" t="s">
        <v>72</v>
      </c>
      <c r="E111" s="167" t="s">
        <v>168</v>
      </c>
      <c r="F111" s="167" t="s">
        <v>169</v>
      </c>
      <c r="G111" s="165"/>
      <c r="H111" s="165"/>
      <c r="I111" s="168"/>
      <c r="J111" s="169">
        <f>BK111</f>
        <v>0</v>
      </c>
      <c r="K111" s="165"/>
      <c r="L111" s="170"/>
      <c r="M111" s="171"/>
      <c r="N111" s="172"/>
      <c r="O111" s="172"/>
      <c r="P111" s="173">
        <f>P112+P137+P153+P256+P473+P592+P596+P770+P776</f>
        <v>0</v>
      </c>
      <c r="Q111" s="172"/>
      <c r="R111" s="173">
        <f>R112+R137+R153+R256+R473+R592+R596+R770+R776</f>
        <v>881.28763092000008</v>
      </c>
      <c r="S111" s="172"/>
      <c r="T111" s="174">
        <f>T112+T137+T153+T256+T473+T592+T596+T770+T776</f>
        <v>377.06856500000004</v>
      </c>
      <c r="AR111" s="175" t="s">
        <v>80</v>
      </c>
      <c r="AT111" s="176" t="s">
        <v>72</v>
      </c>
      <c r="AU111" s="176" t="s">
        <v>73</v>
      </c>
      <c r="AY111" s="175" t="s">
        <v>170</v>
      </c>
      <c r="BK111" s="177">
        <f>BK112+BK137+BK153+BK256+BK473+BK592+BK596+BK770+BK776</f>
        <v>0</v>
      </c>
    </row>
    <row r="112" spans="1:63" s="12" customFormat="1" ht="22.9" customHeight="1">
      <c r="B112" s="164"/>
      <c r="C112" s="165"/>
      <c r="D112" s="166" t="s">
        <v>72</v>
      </c>
      <c r="E112" s="178" t="s">
        <v>80</v>
      </c>
      <c r="F112" s="178" t="s">
        <v>1993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SUM(P113:P136)</f>
        <v>0</v>
      </c>
      <c r="Q112" s="172"/>
      <c r="R112" s="173">
        <f>SUM(R113:R136)</f>
        <v>0</v>
      </c>
      <c r="S112" s="172"/>
      <c r="T112" s="174">
        <f>SUM(T113:T136)</f>
        <v>0</v>
      </c>
      <c r="AR112" s="175" t="s">
        <v>80</v>
      </c>
      <c r="AT112" s="176" t="s">
        <v>72</v>
      </c>
      <c r="AU112" s="176" t="s">
        <v>80</v>
      </c>
      <c r="AY112" s="175" t="s">
        <v>170</v>
      </c>
      <c r="BK112" s="177">
        <f>SUM(BK113:BK136)</f>
        <v>0</v>
      </c>
    </row>
    <row r="113" spans="1:65" s="2" customFormat="1" ht="24">
      <c r="A113" s="36"/>
      <c r="B113" s="37"/>
      <c r="C113" s="180" t="s">
        <v>80</v>
      </c>
      <c r="D113" s="180" t="s">
        <v>173</v>
      </c>
      <c r="E113" s="181" t="s">
        <v>1994</v>
      </c>
      <c r="F113" s="182" t="s">
        <v>1995</v>
      </c>
      <c r="G113" s="183" t="s">
        <v>185</v>
      </c>
      <c r="H113" s="184">
        <v>6.1710000000000003</v>
      </c>
      <c r="I113" s="185"/>
      <c r="J113" s="186">
        <f>ROUND(I113*H113,2)</f>
        <v>0</v>
      </c>
      <c r="K113" s="182" t="s">
        <v>177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82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1996</v>
      </c>
    </row>
    <row r="114" spans="1:65" s="13" customFormat="1" ht="11.25">
      <c r="B114" s="193"/>
      <c r="C114" s="194"/>
      <c r="D114" s="195" t="s">
        <v>180</v>
      </c>
      <c r="E114" s="196" t="s">
        <v>19</v>
      </c>
      <c r="F114" s="197" t="s">
        <v>1997</v>
      </c>
      <c r="G114" s="194"/>
      <c r="H114" s="198">
        <v>5.2350000000000003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180</v>
      </c>
      <c r="AU114" s="204" t="s">
        <v>82</v>
      </c>
      <c r="AV114" s="13" t="s">
        <v>82</v>
      </c>
      <c r="AW114" s="13" t="s">
        <v>34</v>
      </c>
      <c r="AX114" s="13" t="s">
        <v>73</v>
      </c>
      <c r="AY114" s="204" t="s">
        <v>170</v>
      </c>
    </row>
    <row r="115" spans="1:65" s="13" customFormat="1" ht="11.25">
      <c r="B115" s="193"/>
      <c r="C115" s="194"/>
      <c r="D115" s="195" t="s">
        <v>180</v>
      </c>
      <c r="E115" s="196" t="s">
        <v>19</v>
      </c>
      <c r="F115" s="197" t="s">
        <v>1998</v>
      </c>
      <c r="G115" s="194"/>
      <c r="H115" s="198">
        <v>0.93600000000000005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180</v>
      </c>
      <c r="AU115" s="204" t="s">
        <v>82</v>
      </c>
      <c r="AV115" s="13" t="s">
        <v>82</v>
      </c>
      <c r="AW115" s="13" t="s">
        <v>34</v>
      </c>
      <c r="AX115" s="13" t="s">
        <v>73</v>
      </c>
      <c r="AY115" s="204" t="s">
        <v>170</v>
      </c>
    </row>
    <row r="116" spans="1:65" s="14" customFormat="1" ht="11.25">
      <c r="B116" s="205"/>
      <c r="C116" s="206"/>
      <c r="D116" s="195" t="s">
        <v>180</v>
      </c>
      <c r="E116" s="207" t="s">
        <v>19</v>
      </c>
      <c r="F116" s="208" t="s">
        <v>182</v>
      </c>
      <c r="G116" s="206"/>
      <c r="H116" s="209">
        <v>6.1710000000000003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180</v>
      </c>
      <c r="AU116" s="215" t="s">
        <v>82</v>
      </c>
      <c r="AV116" s="14" t="s">
        <v>178</v>
      </c>
      <c r="AW116" s="14" t="s">
        <v>34</v>
      </c>
      <c r="AX116" s="14" t="s">
        <v>80</v>
      </c>
      <c r="AY116" s="215" t="s">
        <v>170</v>
      </c>
    </row>
    <row r="117" spans="1:65" s="2" customFormat="1" ht="24">
      <c r="A117" s="36"/>
      <c r="B117" s="37"/>
      <c r="C117" s="180" t="s">
        <v>82</v>
      </c>
      <c r="D117" s="180" t="s">
        <v>173</v>
      </c>
      <c r="E117" s="181" t="s">
        <v>1999</v>
      </c>
      <c r="F117" s="182" t="s">
        <v>2000</v>
      </c>
      <c r="G117" s="183" t="s">
        <v>185</v>
      </c>
      <c r="H117" s="184">
        <v>20.007000000000001</v>
      </c>
      <c r="I117" s="185"/>
      <c r="J117" s="186">
        <f>ROUND(I117*H117,2)</f>
        <v>0</v>
      </c>
      <c r="K117" s="182" t="s">
        <v>177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82</v>
      </c>
      <c r="AY117" s="19" t="s">
        <v>170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178</v>
      </c>
      <c r="BM117" s="191" t="s">
        <v>2001</v>
      </c>
    </row>
    <row r="118" spans="1:65" s="13" customFormat="1" ht="11.25">
      <c r="B118" s="193"/>
      <c r="C118" s="194"/>
      <c r="D118" s="195" t="s">
        <v>180</v>
      </c>
      <c r="E118" s="196" t="s">
        <v>19</v>
      </c>
      <c r="F118" s="197" t="s">
        <v>2002</v>
      </c>
      <c r="G118" s="194"/>
      <c r="H118" s="198">
        <v>20.007000000000001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180</v>
      </c>
      <c r="AU118" s="204" t="s">
        <v>82</v>
      </c>
      <c r="AV118" s="13" t="s">
        <v>82</v>
      </c>
      <c r="AW118" s="13" t="s">
        <v>34</v>
      </c>
      <c r="AX118" s="13" t="s">
        <v>80</v>
      </c>
      <c r="AY118" s="204" t="s">
        <v>170</v>
      </c>
    </row>
    <row r="119" spans="1:65" s="2" customFormat="1" ht="24">
      <c r="A119" s="36"/>
      <c r="B119" s="37"/>
      <c r="C119" s="180" t="s">
        <v>171</v>
      </c>
      <c r="D119" s="180" t="s">
        <v>173</v>
      </c>
      <c r="E119" s="181" t="s">
        <v>2003</v>
      </c>
      <c r="F119" s="182" t="s">
        <v>2004</v>
      </c>
      <c r="G119" s="183" t="s">
        <v>185</v>
      </c>
      <c r="H119" s="184">
        <v>40.036999999999999</v>
      </c>
      <c r="I119" s="185"/>
      <c r="J119" s="186">
        <f>ROUND(I119*H119,2)</f>
        <v>0</v>
      </c>
      <c r="K119" s="182" t="s">
        <v>177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82</v>
      </c>
      <c r="AY119" s="19" t="s">
        <v>170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178</v>
      </c>
      <c r="BM119" s="191" t="s">
        <v>2005</v>
      </c>
    </row>
    <row r="120" spans="1:65" s="13" customFormat="1" ht="11.25">
      <c r="B120" s="193"/>
      <c r="C120" s="194"/>
      <c r="D120" s="195" t="s">
        <v>180</v>
      </c>
      <c r="E120" s="196" t="s">
        <v>19</v>
      </c>
      <c r="F120" s="197" t="s">
        <v>2006</v>
      </c>
      <c r="G120" s="194"/>
      <c r="H120" s="198">
        <v>21.777999999999999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180</v>
      </c>
      <c r="AU120" s="204" t="s">
        <v>82</v>
      </c>
      <c r="AV120" s="13" t="s">
        <v>82</v>
      </c>
      <c r="AW120" s="13" t="s">
        <v>34</v>
      </c>
      <c r="AX120" s="13" t="s">
        <v>73</v>
      </c>
      <c r="AY120" s="204" t="s">
        <v>170</v>
      </c>
    </row>
    <row r="121" spans="1:65" s="13" customFormat="1" ht="11.25">
      <c r="B121" s="193"/>
      <c r="C121" s="194"/>
      <c r="D121" s="195" t="s">
        <v>180</v>
      </c>
      <c r="E121" s="196" t="s">
        <v>19</v>
      </c>
      <c r="F121" s="197" t="s">
        <v>2007</v>
      </c>
      <c r="G121" s="194"/>
      <c r="H121" s="198">
        <v>24.43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180</v>
      </c>
      <c r="AU121" s="204" t="s">
        <v>82</v>
      </c>
      <c r="AV121" s="13" t="s">
        <v>82</v>
      </c>
      <c r="AW121" s="13" t="s">
        <v>34</v>
      </c>
      <c r="AX121" s="13" t="s">
        <v>73</v>
      </c>
      <c r="AY121" s="204" t="s">
        <v>170</v>
      </c>
    </row>
    <row r="122" spans="1:65" s="13" customFormat="1" ht="11.25">
      <c r="B122" s="193"/>
      <c r="C122" s="194"/>
      <c r="D122" s="195" t="s">
        <v>180</v>
      </c>
      <c r="E122" s="196" t="s">
        <v>19</v>
      </c>
      <c r="F122" s="197" t="s">
        <v>2008</v>
      </c>
      <c r="G122" s="194"/>
      <c r="H122" s="198">
        <v>-6.1710000000000003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180</v>
      </c>
      <c r="AU122" s="204" t="s">
        <v>82</v>
      </c>
      <c r="AV122" s="13" t="s">
        <v>82</v>
      </c>
      <c r="AW122" s="13" t="s">
        <v>34</v>
      </c>
      <c r="AX122" s="13" t="s">
        <v>73</v>
      </c>
      <c r="AY122" s="204" t="s">
        <v>170</v>
      </c>
    </row>
    <row r="123" spans="1:65" s="14" customFormat="1" ht="11.25">
      <c r="B123" s="205"/>
      <c r="C123" s="206"/>
      <c r="D123" s="195" t="s">
        <v>180</v>
      </c>
      <c r="E123" s="207" t="s">
        <v>19</v>
      </c>
      <c r="F123" s="208" t="s">
        <v>182</v>
      </c>
      <c r="G123" s="206"/>
      <c r="H123" s="209">
        <v>40.036999999999999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180</v>
      </c>
      <c r="AU123" s="215" t="s">
        <v>82</v>
      </c>
      <c r="AV123" s="14" t="s">
        <v>178</v>
      </c>
      <c r="AW123" s="14" t="s">
        <v>34</v>
      </c>
      <c r="AX123" s="14" t="s">
        <v>80</v>
      </c>
      <c r="AY123" s="215" t="s">
        <v>170</v>
      </c>
    </row>
    <row r="124" spans="1:65" s="2" customFormat="1" ht="24">
      <c r="A124" s="36"/>
      <c r="B124" s="37"/>
      <c r="C124" s="180" t="s">
        <v>178</v>
      </c>
      <c r="D124" s="180" t="s">
        <v>173</v>
      </c>
      <c r="E124" s="181" t="s">
        <v>2009</v>
      </c>
      <c r="F124" s="182" t="s">
        <v>2010</v>
      </c>
      <c r="G124" s="183" t="s">
        <v>185</v>
      </c>
      <c r="H124" s="184">
        <v>6.1710000000000003</v>
      </c>
      <c r="I124" s="185"/>
      <c r="J124" s="186">
        <f>ROUND(I124*H124,2)</f>
        <v>0</v>
      </c>
      <c r="K124" s="182" t="s">
        <v>177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82</v>
      </c>
      <c r="AY124" s="19" t="s">
        <v>170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178</v>
      </c>
      <c r="BM124" s="191" t="s">
        <v>2011</v>
      </c>
    </row>
    <row r="125" spans="1:65" s="2" customFormat="1" ht="33" customHeight="1">
      <c r="A125" s="36"/>
      <c r="B125" s="37"/>
      <c r="C125" s="180" t="s">
        <v>199</v>
      </c>
      <c r="D125" s="180" t="s">
        <v>173</v>
      </c>
      <c r="E125" s="181" t="s">
        <v>2012</v>
      </c>
      <c r="F125" s="182" t="s">
        <v>2013</v>
      </c>
      <c r="G125" s="183" t="s">
        <v>185</v>
      </c>
      <c r="H125" s="184">
        <v>37.167999999999999</v>
      </c>
      <c r="I125" s="185"/>
      <c r="J125" s="186">
        <f>ROUND(I125*H125,2)</f>
        <v>0</v>
      </c>
      <c r="K125" s="182" t="s">
        <v>177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82</v>
      </c>
      <c r="AY125" s="19" t="s">
        <v>170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178</v>
      </c>
      <c r="BM125" s="191" t="s">
        <v>2014</v>
      </c>
    </row>
    <row r="126" spans="1:65" s="13" customFormat="1" ht="11.25">
      <c r="B126" s="193"/>
      <c r="C126" s="194"/>
      <c r="D126" s="195" t="s">
        <v>180</v>
      </c>
      <c r="E126" s="196" t="s">
        <v>19</v>
      </c>
      <c r="F126" s="197" t="s">
        <v>2015</v>
      </c>
      <c r="G126" s="194"/>
      <c r="H126" s="198">
        <v>21.777999999999999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180</v>
      </c>
      <c r="AU126" s="204" t="s">
        <v>82</v>
      </c>
      <c r="AV126" s="13" t="s">
        <v>82</v>
      </c>
      <c r="AW126" s="13" t="s">
        <v>34</v>
      </c>
      <c r="AX126" s="13" t="s">
        <v>73</v>
      </c>
      <c r="AY126" s="204" t="s">
        <v>170</v>
      </c>
    </row>
    <row r="127" spans="1:65" s="13" customFormat="1" ht="11.25">
      <c r="B127" s="193"/>
      <c r="C127" s="194"/>
      <c r="D127" s="195" t="s">
        <v>180</v>
      </c>
      <c r="E127" s="196" t="s">
        <v>19</v>
      </c>
      <c r="F127" s="197" t="s">
        <v>2016</v>
      </c>
      <c r="G127" s="194"/>
      <c r="H127" s="198">
        <v>15.39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180</v>
      </c>
      <c r="AU127" s="204" t="s">
        <v>82</v>
      </c>
      <c r="AV127" s="13" t="s">
        <v>82</v>
      </c>
      <c r="AW127" s="13" t="s">
        <v>34</v>
      </c>
      <c r="AX127" s="13" t="s">
        <v>73</v>
      </c>
      <c r="AY127" s="204" t="s">
        <v>170</v>
      </c>
    </row>
    <row r="128" spans="1:65" s="14" customFormat="1" ht="11.25">
      <c r="B128" s="205"/>
      <c r="C128" s="206"/>
      <c r="D128" s="195" t="s">
        <v>180</v>
      </c>
      <c r="E128" s="207" t="s">
        <v>19</v>
      </c>
      <c r="F128" s="208" t="s">
        <v>182</v>
      </c>
      <c r="G128" s="206"/>
      <c r="H128" s="209">
        <v>37.167999999999999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180</v>
      </c>
      <c r="AU128" s="215" t="s">
        <v>82</v>
      </c>
      <c r="AV128" s="14" t="s">
        <v>178</v>
      </c>
      <c r="AW128" s="14" t="s">
        <v>34</v>
      </c>
      <c r="AX128" s="14" t="s">
        <v>80</v>
      </c>
      <c r="AY128" s="215" t="s">
        <v>170</v>
      </c>
    </row>
    <row r="129" spans="1:65" s="2" customFormat="1" ht="24">
      <c r="A129" s="36"/>
      <c r="B129" s="37"/>
      <c r="C129" s="180" t="s">
        <v>203</v>
      </c>
      <c r="D129" s="180" t="s">
        <v>173</v>
      </c>
      <c r="E129" s="181" t="s">
        <v>2017</v>
      </c>
      <c r="F129" s="182" t="s">
        <v>2018</v>
      </c>
      <c r="G129" s="183" t="s">
        <v>185</v>
      </c>
      <c r="H129" s="184">
        <v>37.167999999999999</v>
      </c>
      <c r="I129" s="185"/>
      <c r="J129" s="186">
        <f>ROUND(I129*H129,2)</f>
        <v>0</v>
      </c>
      <c r="K129" s="182" t="s">
        <v>177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82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2019</v>
      </c>
    </row>
    <row r="130" spans="1:65" s="2" customFormat="1" ht="24">
      <c r="A130" s="36"/>
      <c r="B130" s="37"/>
      <c r="C130" s="180" t="s">
        <v>207</v>
      </c>
      <c r="D130" s="180" t="s">
        <v>173</v>
      </c>
      <c r="E130" s="181" t="s">
        <v>2020</v>
      </c>
      <c r="F130" s="182" t="s">
        <v>2021</v>
      </c>
      <c r="G130" s="183" t="s">
        <v>185</v>
      </c>
      <c r="H130" s="184">
        <v>37.167999999999999</v>
      </c>
      <c r="I130" s="185"/>
      <c r="J130" s="186">
        <f>ROUND(I130*H130,2)</f>
        <v>0</v>
      </c>
      <c r="K130" s="182" t="s">
        <v>177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178</v>
      </c>
      <c r="AT130" s="191" t="s">
        <v>173</v>
      </c>
      <c r="AU130" s="191" t="s">
        <v>82</v>
      </c>
      <c r="AY130" s="19" t="s">
        <v>170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178</v>
      </c>
      <c r="BM130" s="191" t="s">
        <v>2022</v>
      </c>
    </row>
    <row r="131" spans="1:65" s="2" customFormat="1" ht="24">
      <c r="A131" s="36"/>
      <c r="B131" s="37"/>
      <c r="C131" s="180" t="s">
        <v>195</v>
      </c>
      <c r="D131" s="180" t="s">
        <v>173</v>
      </c>
      <c r="E131" s="181" t="s">
        <v>2023</v>
      </c>
      <c r="F131" s="182" t="s">
        <v>2024</v>
      </c>
      <c r="G131" s="183" t="s">
        <v>190</v>
      </c>
      <c r="H131" s="184">
        <v>66.902000000000001</v>
      </c>
      <c r="I131" s="185"/>
      <c r="J131" s="186">
        <f>ROUND(I131*H131,2)</f>
        <v>0</v>
      </c>
      <c r="K131" s="182" t="s">
        <v>177</v>
      </c>
      <c r="L131" s="41"/>
      <c r="M131" s="187" t="s">
        <v>19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82</v>
      </c>
      <c r="AY131" s="19" t="s">
        <v>170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178</v>
      </c>
      <c r="BM131" s="191" t="s">
        <v>2025</v>
      </c>
    </row>
    <row r="132" spans="1:65" s="13" customFormat="1" ht="11.25">
      <c r="B132" s="193"/>
      <c r="C132" s="194"/>
      <c r="D132" s="195" t="s">
        <v>180</v>
      </c>
      <c r="E132" s="194"/>
      <c r="F132" s="197" t="s">
        <v>2026</v>
      </c>
      <c r="G132" s="194"/>
      <c r="H132" s="198">
        <v>66.902000000000001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180</v>
      </c>
      <c r="AU132" s="204" t="s">
        <v>82</v>
      </c>
      <c r="AV132" s="13" t="s">
        <v>82</v>
      </c>
      <c r="AW132" s="13" t="s">
        <v>4</v>
      </c>
      <c r="AX132" s="13" t="s">
        <v>80</v>
      </c>
      <c r="AY132" s="204" t="s">
        <v>170</v>
      </c>
    </row>
    <row r="133" spans="1:65" s="2" customFormat="1" ht="24">
      <c r="A133" s="36"/>
      <c r="B133" s="37"/>
      <c r="C133" s="180" t="s">
        <v>214</v>
      </c>
      <c r="D133" s="180" t="s">
        <v>173</v>
      </c>
      <c r="E133" s="181" t="s">
        <v>2027</v>
      </c>
      <c r="F133" s="182" t="s">
        <v>2028</v>
      </c>
      <c r="G133" s="183" t="s">
        <v>185</v>
      </c>
      <c r="H133" s="184">
        <v>29.047000000000001</v>
      </c>
      <c r="I133" s="185"/>
      <c r="J133" s="186">
        <f>ROUND(I133*H133,2)</f>
        <v>0</v>
      </c>
      <c r="K133" s="182" t="s">
        <v>177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82</v>
      </c>
      <c r="AY133" s="19" t="s">
        <v>170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178</v>
      </c>
      <c r="BM133" s="191" t="s">
        <v>2029</v>
      </c>
    </row>
    <row r="134" spans="1:65" s="13" customFormat="1" ht="11.25">
      <c r="B134" s="193"/>
      <c r="C134" s="194"/>
      <c r="D134" s="195" t="s">
        <v>180</v>
      </c>
      <c r="E134" s="196" t="s">
        <v>19</v>
      </c>
      <c r="F134" s="197" t="s">
        <v>2007</v>
      </c>
      <c r="G134" s="194"/>
      <c r="H134" s="198">
        <v>24.43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180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170</v>
      </c>
    </row>
    <row r="135" spans="1:65" s="13" customFormat="1" ht="11.25">
      <c r="B135" s="193"/>
      <c r="C135" s="194"/>
      <c r="D135" s="195" t="s">
        <v>180</v>
      </c>
      <c r="E135" s="196" t="s">
        <v>19</v>
      </c>
      <c r="F135" s="197" t="s">
        <v>2030</v>
      </c>
      <c r="G135" s="194"/>
      <c r="H135" s="198">
        <v>4.617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180</v>
      </c>
      <c r="AU135" s="204" t="s">
        <v>82</v>
      </c>
      <c r="AV135" s="13" t="s">
        <v>82</v>
      </c>
      <c r="AW135" s="13" t="s">
        <v>34</v>
      </c>
      <c r="AX135" s="13" t="s">
        <v>73</v>
      </c>
      <c r="AY135" s="204" t="s">
        <v>170</v>
      </c>
    </row>
    <row r="136" spans="1:65" s="14" customFormat="1" ht="11.25">
      <c r="B136" s="205"/>
      <c r="C136" s="206"/>
      <c r="D136" s="195" t="s">
        <v>180</v>
      </c>
      <c r="E136" s="207" t="s">
        <v>19</v>
      </c>
      <c r="F136" s="208" t="s">
        <v>182</v>
      </c>
      <c r="G136" s="206"/>
      <c r="H136" s="209">
        <v>29.047000000000001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180</v>
      </c>
      <c r="AU136" s="215" t="s">
        <v>82</v>
      </c>
      <c r="AV136" s="14" t="s">
        <v>178</v>
      </c>
      <c r="AW136" s="14" t="s">
        <v>34</v>
      </c>
      <c r="AX136" s="14" t="s">
        <v>80</v>
      </c>
      <c r="AY136" s="215" t="s">
        <v>170</v>
      </c>
    </row>
    <row r="137" spans="1:65" s="12" customFormat="1" ht="22.9" customHeight="1">
      <c r="B137" s="164"/>
      <c r="C137" s="165"/>
      <c r="D137" s="166" t="s">
        <v>72</v>
      </c>
      <c r="E137" s="178" t="s">
        <v>82</v>
      </c>
      <c r="F137" s="178" t="s">
        <v>2031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SUM(P138:P152)</f>
        <v>0</v>
      </c>
      <c r="Q137" s="172"/>
      <c r="R137" s="173">
        <f>SUM(R138:R152)</f>
        <v>12.17924461</v>
      </c>
      <c r="S137" s="172"/>
      <c r="T137" s="174">
        <f>SUM(T138:T152)</f>
        <v>0</v>
      </c>
      <c r="AR137" s="175" t="s">
        <v>80</v>
      </c>
      <c r="AT137" s="176" t="s">
        <v>72</v>
      </c>
      <c r="AU137" s="176" t="s">
        <v>80</v>
      </c>
      <c r="AY137" s="175" t="s">
        <v>170</v>
      </c>
      <c r="BK137" s="177">
        <f>SUM(BK138:BK152)</f>
        <v>0</v>
      </c>
    </row>
    <row r="138" spans="1:65" s="2" customFormat="1" ht="21.75" customHeight="1">
      <c r="A138" s="36"/>
      <c r="B138" s="37"/>
      <c r="C138" s="180" t="s">
        <v>221</v>
      </c>
      <c r="D138" s="180" t="s">
        <v>173</v>
      </c>
      <c r="E138" s="181" t="s">
        <v>2032</v>
      </c>
      <c r="F138" s="182" t="s">
        <v>2033</v>
      </c>
      <c r="G138" s="183" t="s">
        <v>310</v>
      </c>
      <c r="H138" s="184">
        <v>6</v>
      </c>
      <c r="I138" s="185"/>
      <c r="J138" s="186">
        <f>ROUND(I138*H138,2)</f>
        <v>0</v>
      </c>
      <c r="K138" s="182" t="s">
        <v>177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2.1000000000000001E-4</v>
      </c>
      <c r="R138" s="189">
        <f>Q138*H138</f>
        <v>1.2600000000000001E-3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82</v>
      </c>
      <c r="AY138" s="19" t="s">
        <v>170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178</v>
      </c>
      <c r="BM138" s="191" t="s">
        <v>2034</v>
      </c>
    </row>
    <row r="139" spans="1:65" s="2" customFormat="1" ht="21.75" customHeight="1">
      <c r="A139" s="36"/>
      <c r="B139" s="37"/>
      <c r="C139" s="180" t="s">
        <v>227</v>
      </c>
      <c r="D139" s="180" t="s">
        <v>173</v>
      </c>
      <c r="E139" s="181" t="s">
        <v>2035</v>
      </c>
      <c r="F139" s="182" t="s">
        <v>2036</v>
      </c>
      <c r="G139" s="183" t="s">
        <v>185</v>
      </c>
      <c r="H139" s="184">
        <v>1.5840000000000001</v>
      </c>
      <c r="I139" s="185"/>
      <c r="J139" s="186">
        <f>ROUND(I139*H139,2)</f>
        <v>0</v>
      </c>
      <c r="K139" s="182" t="s">
        <v>177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2.45329</v>
      </c>
      <c r="R139" s="189">
        <f>Q139*H139</f>
        <v>3.8860113600000004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82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178</v>
      </c>
      <c r="BM139" s="191" t="s">
        <v>2037</v>
      </c>
    </row>
    <row r="140" spans="1:65" s="13" customFormat="1" ht="11.25">
      <c r="B140" s="193"/>
      <c r="C140" s="194"/>
      <c r="D140" s="195" t="s">
        <v>180</v>
      </c>
      <c r="E140" s="196" t="s">
        <v>19</v>
      </c>
      <c r="F140" s="197" t="s">
        <v>2038</v>
      </c>
      <c r="G140" s="194"/>
      <c r="H140" s="198">
        <v>1.5840000000000001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180</v>
      </c>
      <c r="AU140" s="204" t="s">
        <v>82</v>
      </c>
      <c r="AV140" s="13" t="s">
        <v>82</v>
      </c>
      <c r="AW140" s="13" t="s">
        <v>34</v>
      </c>
      <c r="AX140" s="13" t="s">
        <v>80</v>
      </c>
      <c r="AY140" s="204" t="s">
        <v>170</v>
      </c>
    </row>
    <row r="141" spans="1:65" s="2" customFormat="1" ht="16.5" customHeight="1">
      <c r="A141" s="36"/>
      <c r="B141" s="37"/>
      <c r="C141" s="180" t="s">
        <v>233</v>
      </c>
      <c r="D141" s="180" t="s">
        <v>173</v>
      </c>
      <c r="E141" s="181" t="s">
        <v>2039</v>
      </c>
      <c r="F141" s="182" t="s">
        <v>2040</v>
      </c>
      <c r="G141" s="183" t="s">
        <v>176</v>
      </c>
      <c r="H141" s="184">
        <v>2</v>
      </c>
      <c r="I141" s="185"/>
      <c r="J141" s="186">
        <f>ROUND(I141*H141,2)</f>
        <v>0</v>
      </c>
      <c r="K141" s="182" t="s">
        <v>19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178</v>
      </c>
      <c r="AT141" s="191" t="s">
        <v>173</v>
      </c>
      <c r="AU141" s="191" t="s">
        <v>82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2041</v>
      </c>
    </row>
    <row r="142" spans="1:65" s="2" customFormat="1" ht="16.5" customHeight="1">
      <c r="A142" s="36"/>
      <c r="B142" s="37"/>
      <c r="C142" s="180" t="s">
        <v>243</v>
      </c>
      <c r="D142" s="180" t="s">
        <v>173</v>
      </c>
      <c r="E142" s="181" t="s">
        <v>2042</v>
      </c>
      <c r="F142" s="182" t="s">
        <v>2043</v>
      </c>
      <c r="G142" s="183" t="s">
        <v>217</v>
      </c>
      <c r="H142" s="184">
        <v>2.76</v>
      </c>
      <c r="I142" s="185"/>
      <c r="J142" s="186">
        <f>ROUND(I142*H142,2)</f>
        <v>0</v>
      </c>
      <c r="K142" s="182" t="s">
        <v>177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2.47E-3</v>
      </c>
      <c r="R142" s="189">
        <f>Q142*H142</f>
        <v>6.8171999999999998E-3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178</v>
      </c>
      <c r="AT142" s="191" t="s">
        <v>173</v>
      </c>
      <c r="AU142" s="191" t="s">
        <v>82</v>
      </c>
      <c r="AY142" s="19" t="s">
        <v>170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178</v>
      </c>
      <c r="BM142" s="191" t="s">
        <v>2044</v>
      </c>
    </row>
    <row r="143" spans="1:65" s="13" customFormat="1" ht="11.25">
      <c r="B143" s="193"/>
      <c r="C143" s="194"/>
      <c r="D143" s="195" t="s">
        <v>180</v>
      </c>
      <c r="E143" s="196" t="s">
        <v>19</v>
      </c>
      <c r="F143" s="197" t="s">
        <v>2045</v>
      </c>
      <c r="G143" s="194"/>
      <c r="H143" s="198">
        <v>2.76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180</v>
      </c>
      <c r="AU143" s="204" t="s">
        <v>82</v>
      </c>
      <c r="AV143" s="13" t="s">
        <v>82</v>
      </c>
      <c r="AW143" s="13" t="s">
        <v>34</v>
      </c>
      <c r="AX143" s="13" t="s">
        <v>80</v>
      </c>
      <c r="AY143" s="204" t="s">
        <v>170</v>
      </c>
    </row>
    <row r="144" spans="1:65" s="2" customFormat="1" ht="16.5" customHeight="1">
      <c r="A144" s="36"/>
      <c r="B144" s="37"/>
      <c r="C144" s="180" t="s">
        <v>248</v>
      </c>
      <c r="D144" s="180" t="s">
        <v>173</v>
      </c>
      <c r="E144" s="181" t="s">
        <v>2046</v>
      </c>
      <c r="F144" s="182" t="s">
        <v>2047</v>
      </c>
      <c r="G144" s="183" t="s">
        <v>217</v>
      </c>
      <c r="H144" s="184">
        <v>2.76</v>
      </c>
      <c r="I144" s="185"/>
      <c r="J144" s="186">
        <f>ROUND(I144*H144,2)</f>
        <v>0</v>
      </c>
      <c r="K144" s="182" t="s">
        <v>177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82</v>
      </c>
      <c r="AY144" s="19" t="s">
        <v>170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178</v>
      </c>
      <c r="BM144" s="191" t="s">
        <v>2048</v>
      </c>
    </row>
    <row r="145" spans="1:65" s="2" customFormat="1" ht="16.5" customHeight="1">
      <c r="A145" s="36"/>
      <c r="B145" s="37"/>
      <c r="C145" s="180" t="s">
        <v>8</v>
      </c>
      <c r="D145" s="180" t="s">
        <v>173</v>
      </c>
      <c r="E145" s="181" t="s">
        <v>2049</v>
      </c>
      <c r="F145" s="182" t="s">
        <v>2050</v>
      </c>
      <c r="G145" s="183" t="s">
        <v>190</v>
      </c>
      <c r="H145" s="184">
        <v>2.9000000000000001E-2</v>
      </c>
      <c r="I145" s="185"/>
      <c r="J145" s="186">
        <f>ROUND(I145*H145,2)</f>
        <v>0</v>
      </c>
      <c r="K145" s="182" t="s">
        <v>177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1.06277</v>
      </c>
      <c r="R145" s="189">
        <f>Q145*H145</f>
        <v>3.082033E-2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178</v>
      </c>
      <c r="AT145" s="191" t="s">
        <v>173</v>
      </c>
      <c r="AU145" s="191" t="s">
        <v>82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178</v>
      </c>
      <c r="BM145" s="191" t="s">
        <v>2051</v>
      </c>
    </row>
    <row r="146" spans="1:65" s="13" customFormat="1" ht="11.25">
      <c r="B146" s="193"/>
      <c r="C146" s="194"/>
      <c r="D146" s="195" t="s">
        <v>180</v>
      </c>
      <c r="E146" s="196" t="s">
        <v>19</v>
      </c>
      <c r="F146" s="197" t="s">
        <v>2052</v>
      </c>
      <c r="G146" s="194"/>
      <c r="H146" s="198">
        <v>2.9000000000000001E-2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180</v>
      </c>
      <c r="AU146" s="204" t="s">
        <v>82</v>
      </c>
      <c r="AV146" s="13" t="s">
        <v>82</v>
      </c>
      <c r="AW146" s="13" t="s">
        <v>34</v>
      </c>
      <c r="AX146" s="13" t="s">
        <v>80</v>
      </c>
      <c r="AY146" s="204" t="s">
        <v>170</v>
      </c>
    </row>
    <row r="147" spans="1:65" s="2" customFormat="1" ht="24">
      <c r="A147" s="36"/>
      <c r="B147" s="37"/>
      <c r="C147" s="180" t="s">
        <v>261</v>
      </c>
      <c r="D147" s="180" t="s">
        <v>173</v>
      </c>
      <c r="E147" s="181" t="s">
        <v>2053</v>
      </c>
      <c r="F147" s="182" t="s">
        <v>2054</v>
      </c>
      <c r="G147" s="183" t="s">
        <v>217</v>
      </c>
      <c r="H147" s="184">
        <v>10.922000000000001</v>
      </c>
      <c r="I147" s="185"/>
      <c r="J147" s="186">
        <f>ROUND(I147*H147,2)</f>
        <v>0</v>
      </c>
      <c r="K147" s="182" t="s">
        <v>177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0.71545999999999998</v>
      </c>
      <c r="R147" s="189">
        <f>Q147*H147</f>
        <v>7.8142541200000002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178</v>
      </c>
      <c r="AT147" s="191" t="s">
        <v>173</v>
      </c>
      <c r="AU147" s="191" t="s">
        <v>82</v>
      </c>
      <c r="AY147" s="19" t="s">
        <v>170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178</v>
      </c>
      <c r="BM147" s="191" t="s">
        <v>2055</v>
      </c>
    </row>
    <row r="148" spans="1:65" s="13" customFormat="1" ht="11.25">
      <c r="B148" s="193"/>
      <c r="C148" s="194"/>
      <c r="D148" s="195" t="s">
        <v>180</v>
      </c>
      <c r="E148" s="196" t="s">
        <v>19</v>
      </c>
      <c r="F148" s="197" t="s">
        <v>2056</v>
      </c>
      <c r="G148" s="194"/>
      <c r="H148" s="198">
        <v>10.922000000000001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180</v>
      </c>
      <c r="AU148" s="204" t="s">
        <v>82</v>
      </c>
      <c r="AV148" s="13" t="s">
        <v>82</v>
      </c>
      <c r="AW148" s="13" t="s">
        <v>34</v>
      </c>
      <c r="AX148" s="13" t="s">
        <v>80</v>
      </c>
      <c r="AY148" s="204" t="s">
        <v>170</v>
      </c>
    </row>
    <row r="149" spans="1:65" s="2" customFormat="1" ht="33" customHeight="1">
      <c r="A149" s="36"/>
      <c r="B149" s="37"/>
      <c r="C149" s="180" t="s">
        <v>266</v>
      </c>
      <c r="D149" s="180" t="s">
        <v>173</v>
      </c>
      <c r="E149" s="181" t="s">
        <v>2057</v>
      </c>
      <c r="F149" s="182" t="s">
        <v>2058</v>
      </c>
      <c r="G149" s="183" t="s">
        <v>190</v>
      </c>
      <c r="H149" s="184">
        <v>0.16400000000000001</v>
      </c>
      <c r="I149" s="185"/>
      <c r="J149" s="186">
        <f>ROUND(I149*H149,2)</f>
        <v>0</v>
      </c>
      <c r="K149" s="182" t="s">
        <v>177</v>
      </c>
      <c r="L149" s="41"/>
      <c r="M149" s="187" t="s">
        <v>19</v>
      </c>
      <c r="N149" s="188" t="s">
        <v>44</v>
      </c>
      <c r="O149" s="66"/>
      <c r="P149" s="189">
        <f>O149*H149</f>
        <v>0</v>
      </c>
      <c r="Q149" s="189">
        <v>1.0593999999999999</v>
      </c>
      <c r="R149" s="189">
        <f>Q149*H149</f>
        <v>0.1737416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178</v>
      </c>
      <c r="AT149" s="191" t="s">
        <v>173</v>
      </c>
      <c r="AU149" s="191" t="s">
        <v>82</v>
      </c>
      <c r="AY149" s="19" t="s">
        <v>170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178</v>
      </c>
      <c r="BM149" s="191" t="s">
        <v>2059</v>
      </c>
    </row>
    <row r="150" spans="1:65" s="13" customFormat="1" ht="11.25">
      <c r="B150" s="193"/>
      <c r="C150" s="194"/>
      <c r="D150" s="195" t="s">
        <v>180</v>
      </c>
      <c r="E150" s="196" t="s">
        <v>19</v>
      </c>
      <c r="F150" s="197" t="s">
        <v>2060</v>
      </c>
      <c r="G150" s="194"/>
      <c r="H150" s="198">
        <v>0.16400000000000001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180</v>
      </c>
      <c r="AU150" s="204" t="s">
        <v>82</v>
      </c>
      <c r="AV150" s="13" t="s">
        <v>82</v>
      </c>
      <c r="AW150" s="13" t="s">
        <v>34</v>
      </c>
      <c r="AX150" s="13" t="s">
        <v>80</v>
      </c>
      <c r="AY150" s="204" t="s">
        <v>170</v>
      </c>
    </row>
    <row r="151" spans="1:65" s="2" customFormat="1" ht="16.5" customHeight="1">
      <c r="A151" s="36"/>
      <c r="B151" s="37"/>
      <c r="C151" s="180" t="s">
        <v>272</v>
      </c>
      <c r="D151" s="180" t="s">
        <v>173</v>
      </c>
      <c r="E151" s="181" t="s">
        <v>2061</v>
      </c>
      <c r="F151" s="182" t="s">
        <v>2062</v>
      </c>
      <c r="G151" s="183" t="s">
        <v>310</v>
      </c>
      <c r="H151" s="184">
        <v>6</v>
      </c>
      <c r="I151" s="185"/>
      <c r="J151" s="186">
        <f>ROUND(I151*H151,2)</f>
        <v>0</v>
      </c>
      <c r="K151" s="182" t="s">
        <v>19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3.739E-2</v>
      </c>
      <c r="R151" s="189">
        <f>Q151*H151</f>
        <v>0.22433999999999998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82</v>
      </c>
      <c r="AY151" s="19" t="s">
        <v>170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178</v>
      </c>
      <c r="BM151" s="191" t="s">
        <v>2063</v>
      </c>
    </row>
    <row r="152" spans="1:65" s="2" customFormat="1" ht="16.5" customHeight="1">
      <c r="A152" s="36"/>
      <c r="B152" s="37"/>
      <c r="C152" s="216" t="s">
        <v>277</v>
      </c>
      <c r="D152" s="216" t="s">
        <v>192</v>
      </c>
      <c r="E152" s="217" t="s">
        <v>2064</v>
      </c>
      <c r="F152" s="218" t="s">
        <v>2065</v>
      </c>
      <c r="G152" s="219" t="s">
        <v>310</v>
      </c>
      <c r="H152" s="220">
        <v>6</v>
      </c>
      <c r="I152" s="221"/>
      <c r="J152" s="222">
        <f>ROUND(I152*H152,2)</f>
        <v>0</v>
      </c>
      <c r="K152" s="218" t="s">
        <v>19</v>
      </c>
      <c r="L152" s="223"/>
      <c r="M152" s="224" t="s">
        <v>19</v>
      </c>
      <c r="N152" s="225" t="s">
        <v>44</v>
      </c>
      <c r="O152" s="66"/>
      <c r="P152" s="189">
        <f>O152*H152</f>
        <v>0</v>
      </c>
      <c r="Q152" s="189">
        <v>7.0000000000000001E-3</v>
      </c>
      <c r="R152" s="189">
        <f>Q152*H152</f>
        <v>4.2000000000000003E-2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195</v>
      </c>
      <c r="AT152" s="191" t="s">
        <v>192</v>
      </c>
      <c r="AU152" s="191" t="s">
        <v>82</v>
      </c>
      <c r="AY152" s="19" t="s">
        <v>170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178</v>
      </c>
      <c r="BM152" s="191" t="s">
        <v>2066</v>
      </c>
    </row>
    <row r="153" spans="1:65" s="12" customFormat="1" ht="22.9" customHeight="1">
      <c r="B153" s="164"/>
      <c r="C153" s="165"/>
      <c r="D153" s="166" t="s">
        <v>72</v>
      </c>
      <c r="E153" s="178" t="s">
        <v>171</v>
      </c>
      <c r="F153" s="178" t="s">
        <v>172</v>
      </c>
      <c r="G153" s="165"/>
      <c r="H153" s="165"/>
      <c r="I153" s="168"/>
      <c r="J153" s="179">
        <f>BK153</f>
        <v>0</v>
      </c>
      <c r="K153" s="165"/>
      <c r="L153" s="170"/>
      <c r="M153" s="171"/>
      <c r="N153" s="172"/>
      <c r="O153" s="172"/>
      <c r="P153" s="173">
        <f>SUM(P154:P255)</f>
        <v>0</v>
      </c>
      <c r="Q153" s="172"/>
      <c r="R153" s="173">
        <f>SUM(R154:R255)</f>
        <v>322.99174736000003</v>
      </c>
      <c r="S153" s="172"/>
      <c r="T153" s="174">
        <f>SUM(T154:T255)</f>
        <v>0</v>
      </c>
      <c r="AR153" s="175" t="s">
        <v>80</v>
      </c>
      <c r="AT153" s="176" t="s">
        <v>72</v>
      </c>
      <c r="AU153" s="176" t="s">
        <v>80</v>
      </c>
      <c r="AY153" s="175" t="s">
        <v>170</v>
      </c>
      <c r="BK153" s="177">
        <f>SUM(BK154:BK255)</f>
        <v>0</v>
      </c>
    </row>
    <row r="154" spans="1:65" s="2" customFormat="1" ht="24">
      <c r="A154" s="36"/>
      <c r="B154" s="37"/>
      <c r="C154" s="180" t="s">
        <v>281</v>
      </c>
      <c r="D154" s="180" t="s">
        <v>173</v>
      </c>
      <c r="E154" s="181" t="s">
        <v>2067</v>
      </c>
      <c r="F154" s="182" t="s">
        <v>2068</v>
      </c>
      <c r="G154" s="183" t="s">
        <v>217</v>
      </c>
      <c r="H154" s="184">
        <v>15.6</v>
      </c>
      <c r="I154" s="185"/>
      <c r="J154" s="186">
        <f>ROUND(I154*H154,2)</f>
        <v>0</v>
      </c>
      <c r="K154" s="182" t="s">
        <v>177</v>
      </c>
      <c r="L154" s="41"/>
      <c r="M154" s="187" t="s">
        <v>19</v>
      </c>
      <c r="N154" s="188" t="s">
        <v>44</v>
      </c>
      <c r="O154" s="66"/>
      <c r="P154" s="189">
        <f>O154*H154</f>
        <v>0</v>
      </c>
      <c r="Q154" s="189">
        <v>0.27161000000000002</v>
      </c>
      <c r="R154" s="189">
        <f>Q154*H154</f>
        <v>4.2371160000000003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178</v>
      </c>
      <c r="AT154" s="191" t="s">
        <v>173</v>
      </c>
      <c r="AU154" s="191" t="s">
        <v>82</v>
      </c>
      <c r="AY154" s="19" t="s">
        <v>170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178</v>
      </c>
      <c r="BM154" s="191" t="s">
        <v>2069</v>
      </c>
    </row>
    <row r="155" spans="1:65" s="13" customFormat="1" ht="11.25">
      <c r="B155" s="193"/>
      <c r="C155" s="194"/>
      <c r="D155" s="195" t="s">
        <v>180</v>
      </c>
      <c r="E155" s="196" t="s">
        <v>19</v>
      </c>
      <c r="F155" s="197" t="s">
        <v>2070</v>
      </c>
      <c r="G155" s="194"/>
      <c r="H155" s="198">
        <v>15.6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180</v>
      </c>
      <c r="AU155" s="204" t="s">
        <v>82</v>
      </c>
      <c r="AV155" s="13" t="s">
        <v>82</v>
      </c>
      <c r="AW155" s="13" t="s">
        <v>34</v>
      </c>
      <c r="AX155" s="13" t="s">
        <v>80</v>
      </c>
      <c r="AY155" s="204" t="s">
        <v>170</v>
      </c>
    </row>
    <row r="156" spans="1:65" s="2" customFormat="1" ht="24">
      <c r="A156" s="36"/>
      <c r="B156" s="37"/>
      <c r="C156" s="180" t="s">
        <v>7</v>
      </c>
      <c r="D156" s="180" t="s">
        <v>173</v>
      </c>
      <c r="E156" s="181" t="s">
        <v>2071</v>
      </c>
      <c r="F156" s="182" t="s">
        <v>2072</v>
      </c>
      <c r="G156" s="183" t="s">
        <v>217</v>
      </c>
      <c r="H156" s="184">
        <v>35.405000000000001</v>
      </c>
      <c r="I156" s="185"/>
      <c r="J156" s="186">
        <f>ROUND(I156*H156,2)</f>
        <v>0</v>
      </c>
      <c r="K156" s="182" t="s">
        <v>177</v>
      </c>
      <c r="L156" s="41"/>
      <c r="M156" s="187" t="s">
        <v>19</v>
      </c>
      <c r="N156" s="188" t="s">
        <v>44</v>
      </c>
      <c r="O156" s="66"/>
      <c r="P156" s="189">
        <f>O156*H156</f>
        <v>0</v>
      </c>
      <c r="Q156" s="189">
        <v>0.34839999999999999</v>
      </c>
      <c r="R156" s="189">
        <f>Q156*H156</f>
        <v>12.335101999999999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82</v>
      </c>
      <c r="AY156" s="19" t="s">
        <v>170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178</v>
      </c>
      <c r="BM156" s="191" t="s">
        <v>2073</v>
      </c>
    </row>
    <row r="157" spans="1:65" s="13" customFormat="1" ht="11.25">
      <c r="B157" s="193"/>
      <c r="C157" s="194"/>
      <c r="D157" s="195" t="s">
        <v>180</v>
      </c>
      <c r="E157" s="196" t="s">
        <v>19</v>
      </c>
      <c r="F157" s="197" t="s">
        <v>2074</v>
      </c>
      <c r="G157" s="194"/>
      <c r="H157" s="198">
        <v>21.975000000000001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180</v>
      </c>
      <c r="AU157" s="204" t="s">
        <v>82</v>
      </c>
      <c r="AV157" s="13" t="s">
        <v>82</v>
      </c>
      <c r="AW157" s="13" t="s">
        <v>34</v>
      </c>
      <c r="AX157" s="13" t="s">
        <v>73</v>
      </c>
      <c r="AY157" s="204" t="s">
        <v>170</v>
      </c>
    </row>
    <row r="158" spans="1:65" s="13" customFormat="1" ht="11.25">
      <c r="B158" s="193"/>
      <c r="C158" s="194"/>
      <c r="D158" s="195" t="s">
        <v>180</v>
      </c>
      <c r="E158" s="196" t="s">
        <v>19</v>
      </c>
      <c r="F158" s="197" t="s">
        <v>2075</v>
      </c>
      <c r="G158" s="194"/>
      <c r="H158" s="198">
        <v>-9.4499999999999993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180</v>
      </c>
      <c r="AU158" s="204" t="s">
        <v>82</v>
      </c>
      <c r="AV158" s="13" t="s">
        <v>82</v>
      </c>
      <c r="AW158" s="13" t="s">
        <v>34</v>
      </c>
      <c r="AX158" s="13" t="s">
        <v>73</v>
      </c>
      <c r="AY158" s="204" t="s">
        <v>170</v>
      </c>
    </row>
    <row r="159" spans="1:65" s="13" customFormat="1" ht="11.25">
      <c r="B159" s="193"/>
      <c r="C159" s="194"/>
      <c r="D159" s="195" t="s">
        <v>180</v>
      </c>
      <c r="E159" s="196" t="s">
        <v>19</v>
      </c>
      <c r="F159" s="197" t="s">
        <v>2076</v>
      </c>
      <c r="G159" s="194"/>
      <c r="H159" s="198">
        <v>22.88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180</v>
      </c>
      <c r="AU159" s="204" t="s">
        <v>82</v>
      </c>
      <c r="AV159" s="13" t="s">
        <v>82</v>
      </c>
      <c r="AW159" s="13" t="s">
        <v>34</v>
      </c>
      <c r="AX159" s="13" t="s">
        <v>73</v>
      </c>
      <c r="AY159" s="204" t="s">
        <v>170</v>
      </c>
    </row>
    <row r="160" spans="1:65" s="14" customFormat="1" ht="11.25">
      <c r="B160" s="205"/>
      <c r="C160" s="206"/>
      <c r="D160" s="195" t="s">
        <v>180</v>
      </c>
      <c r="E160" s="207" t="s">
        <v>19</v>
      </c>
      <c r="F160" s="208" t="s">
        <v>182</v>
      </c>
      <c r="G160" s="206"/>
      <c r="H160" s="209">
        <v>35.405000000000001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180</v>
      </c>
      <c r="AU160" s="215" t="s">
        <v>82</v>
      </c>
      <c r="AV160" s="14" t="s">
        <v>178</v>
      </c>
      <c r="AW160" s="14" t="s">
        <v>34</v>
      </c>
      <c r="AX160" s="14" t="s">
        <v>80</v>
      </c>
      <c r="AY160" s="215" t="s">
        <v>170</v>
      </c>
    </row>
    <row r="161" spans="1:65" s="2" customFormat="1" ht="16.5" customHeight="1">
      <c r="A161" s="36"/>
      <c r="B161" s="37"/>
      <c r="C161" s="180" t="s">
        <v>292</v>
      </c>
      <c r="D161" s="180" t="s">
        <v>173</v>
      </c>
      <c r="E161" s="181" t="s">
        <v>2077</v>
      </c>
      <c r="F161" s="182" t="s">
        <v>2078</v>
      </c>
      <c r="G161" s="183" t="s">
        <v>176</v>
      </c>
      <c r="H161" s="184">
        <v>2</v>
      </c>
      <c r="I161" s="185"/>
      <c r="J161" s="186">
        <f>ROUND(I161*H161,2)</f>
        <v>0</v>
      </c>
      <c r="K161" s="182" t="s">
        <v>19</v>
      </c>
      <c r="L161" s="41"/>
      <c r="M161" s="187" t="s">
        <v>19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178</v>
      </c>
      <c r="AT161" s="191" t="s">
        <v>173</v>
      </c>
      <c r="AU161" s="191" t="s">
        <v>82</v>
      </c>
      <c r="AY161" s="19" t="s">
        <v>170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178</v>
      </c>
      <c r="BM161" s="191" t="s">
        <v>2079</v>
      </c>
    </row>
    <row r="162" spans="1:65" s="2" customFormat="1" ht="19.5">
      <c r="A162" s="36"/>
      <c r="B162" s="37"/>
      <c r="C162" s="38"/>
      <c r="D162" s="195" t="s">
        <v>363</v>
      </c>
      <c r="E162" s="38"/>
      <c r="F162" s="236" t="s">
        <v>2080</v>
      </c>
      <c r="G162" s="38"/>
      <c r="H162" s="38"/>
      <c r="I162" s="237"/>
      <c r="J162" s="38"/>
      <c r="K162" s="38"/>
      <c r="L162" s="41"/>
      <c r="M162" s="238"/>
      <c r="N162" s="23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363</v>
      </c>
      <c r="AU162" s="19" t="s">
        <v>82</v>
      </c>
    </row>
    <row r="163" spans="1:65" s="2" customFormat="1" ht="21.75" customHeight="1">
      <c r="A163" s="36"/>
      <c r="B163" s="37"/>
      <c r="C163" s="180" t="s">
        <v>303</v>
      </c>
      <c r="D163" s="180" t="s">
        <v>173</v>
      </c>
      <c r="E163" s="181" t="s">
        <v>2081</v>
      </c>
      <c r="F163" s="182" t="s">
        <v>2082</v>
      </c>
      <c r="G163" s="183" t="s">
        <v>185</v>
      </c>
      <c r="H163" s="184">
        <v>39.875</v>
      </c>
      <c r="I163" s="185"/>
      <c r="J163" s="186">
        <f>ROUND(I163*H163,2)</f>
        <v>0</v>
      </c>
      <c r="K163" s="182" t="s">
        <v>177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1.6285000000000001</v>
      </c>
      <c r="R163" s="189">
        <f>Q163*H163</f>
        <v>64.936437499999997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178</v>
      </c>
      <c r="AT163" s="191" t="s">
        <v>173</v>
      </c>
      <c r="AU163" s="191" t="s">
        <v>82</v>
      </c>
      <c r="AY163" s="19" t="s">
        <v>170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178</v>
      </c>
      <c r="BM163" s="191" t="s">
        <v>2083</v>
      </c>
    </row>
    <row r="164" spans="1:65" s="13" customFormat="1" ht="11.25">
      <c r="B164" s="193"/>
      <c r="C164" s="194"/>
      <c r="D164" s="195" t="s">
        <v>180</v>
      </c>
      <c r="E164" s="196" t="s">
        <v>19</v>
      </c>
      <c r="F164" s="197" t="s">
        <v>2084</v>
      </c>
      <c r="G164" s="194"/>
      <c r="H164" s="198">
        <v>50.914999999999999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180</v>
      </c>
      <c r="AU164" s="204" t="s">
        <v>82</v>
      </c>
      <c r="AV164" s="13" t="s">
        <v>82</v>
      </c>
      <c r="AW164" s="13" t="s">
        <v>34</v>
      </c>
      <c r="AX164" s="13" t="s">
        <v>73</v>
      </c>
      <c r="AY164" s="204" t="s">
        <v>170</v>
      </c>
    </row>
    <row r="165" spans="1:65" s="13" customFormat="1" ht="11.25">
      <c r="B165" s="193"/>
      <c r="C165" s="194"/>
      <c r="D165" s="195" t="s">
        <v>180</v>
      </c>
      <c r="E165" s="196" t="s">
        <v>19</v>
      </c>
      <c r="F165" s="197" t="s">
        <v>2085</v>
      </c>
      <c r="G165" s="194"/>
      <c r="H165" s="198">
        <v>-9.7200000000000006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180</v>
      </c>
      <c r="AU165" s="204" t="s">
        <v>82</v>
      </c>
      <c r="AV165" s="13" t="s">
        <v>82</v>
      </c>
      <c r="AW165" s="13" t="s">
        <v>34</v>
      </c>
      <c r="AX165" s="13" t="s">
        <v>73</v>
      </c>
      <c r="AY165" s="204" t="s">
        <v>170</v>
      </c>
    </row>
    <row r="166" spans="1:65" s="13" customFormat="1" ht="11.25">
      <c r="B166" s="193"/>
      <c r="C166" s="194"/>
      <c r="D166" s="195" t="s">
        <v>180</v>
      </c>
      <c r="E166" s="196" t="s">
        <v>19</v>
      </c>
      <c r="F166" s="197" t="s">
        <v>2086</v>
      </c>
      <c r="G166" s="194"/>
      <c r="H166" s="198">
        <v>-1.32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180</v>
      </c>
      <c r="AU166" s="204" t="s">
        <v>82</v>
      </c>
      <c r="AV166" s="13" t="s">
        <v>82</v>
      </c>
      <c r="AW166" s="13" t="s">
        <v>34</v>
      </c>
      <c r="AX166" s="13" t="s">
        <v>73</v>
      </c>
      <c r="AY166" s="204" t="s">
        <v>170</v>
      </c>
    </row>
    <row r="167" spans="1:65" s="14" customFormat="1" ht="11.25">
      <c r="B167" s="205"/>
      <c r="C167" s="206"/>
      <c r="D167" s="195" t="s">
        <v>180</v>
      </c>
      <c r="E167" s="207" t="s">
        <v>19</v>
      </c>
      <c r="F167" s="208" t="s">
        <v>182</v>
      </c>
      <c r="G167" s="206"/>
      <c r="H167" s="209">
        <v>39.875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180</v>
      </c>
      <c r="AU167" s="215" t="s">
        <v>82</v>
      </c>
      <c r="AV167" s="14" t="s">
        <v>178</v>
      </c>
      <c r="AW167" s="14" t="s">
        <v>34</v>
      </c>
      <c r="AX167" s="14" t="s">
        <v>80</v>
      </c>
      <c r="AY167" s="215" t="s">
        <v>170</v>
      </c>
    </row>
    <row r="168" spans="1:65" s="2" customFormat="1" ht="24">
      <c r="A168" s="36"/>
      <c r="B168" s="37"/>
      <c r="C168" s="180" t="s">
        <v>307</v>
      </c>
      <c r="D168" s="180" t="s">
        <v>173</v>
      </c>
      <c r="E168" s="181" t="s">
        <v>2087</v>
      </c>
      <c r="F168" s="182" t="s">
        <v>2088</v>
      </c>
      <c r="G168" s="183" t="s">
        <v>217</v>
      </c>
      <c r="H168" s="184">
        <v>196.59700000000001</v>
      </c>
      <c r="I168" s="185"/>
      <c r="J168" s="186">
        <f>ROUND(I168*H168,2)</f>
        <v>0</v>
      </c>
      <c r="K168" s="182" t="s">
        <v>177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0.27748</v>
      </c>
      <c r="R168" s="189">
        <f>Q168*H168</f>
        <v>54.551735560000004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178</v>
      </c>
      <c r="AT168" s="191" t="s">
        <v>173</v>
      </c>
      <c r="AU168" s="191" t="s">
        <v>82</v>
      </c>
      <c r="AY168" s="19" t="s">
        <v>170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178</v>
      </c>
      <c r="BM168" s="191" t="s">
        <v>2089</v>
      </c>
    </row>
    <row r="169" spans="1:65" s="13" customFormat="1" ht="11.25">
      <c r="B169" s="193"/>
      <c r="C169" s="194"/>
      <c r="D169" s="195" t="s">
        <v>180</v>
      </c>
      <c r="E169" s="196" t="s">
        <v>19</v>
      </c>
      <c r="F169" s="197" t="s">
        <v>2090</v>
      </c>
      <c r="G169" s="194"/>
      <c r="H169" s="198">
        <v>207.59700000000001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180</v>
      </c>
      <c r="AU169" s="204" t="s">
        <v>82</v>
      </c>
      <c r="AV169" s="13" t="s">
        <v>82</v>
      </c>
      <c r="AW169" s="13" t="s">
        <v>34</v>
      </c>
      <c r="AX169" s="13" t="s">
        <v>73</v>
      </c>
      <c r="AY169" s="204" t="s">
        <v>170</v>
      </c>
    </row>
    <row r="170" spans="1:65" s="13" customFormat="1" ht="11.25">
      <c r="B170" s="193"/>
      <c r="C170" s="194"/>
      <c r="D170" s="195" t="s">
        <v>180</v>
      </c>
      <c r="E170" s="196" t="s">
        <v>19</v>
      </c>
      <c r="F170" s="197" t="s">
        <v>2091</v>
      </c>
      <c r="G170" s="194"/>
      <c r="H170" s="198">
        <v>-11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180</v>
      </c>
      <c r="AU170" s="204" t="s">
        <v>82</v>
      </c>
      <c r="AV170" s="13" t="s">
        <v>82</v>
      </c>
      <c r="AW170" s="13" t="s">
        <v>34</v>
      </c>
      <c r="AX170" s="13" t="s">
        <v>73</v>
      </c>
      <c r="AY170" s="204" t="s">
        <v>170</v>
      </c>
    </row>
    <row r="171" spans="1:65" s="14" customFormat="1" ht="11.25">
      <c r="B171" s="205"/>
      <c r="C171" s="206"/>
      <c r="D171" s="195" t="s">
        <v>180</v>
      </c>
      <c r="E171" s="207" t="s">
        <v>19</v>
      </c>
      <c r="F171" s="208" t="s">
        <v>182</v>
      </c>
      <c r="G171" s="206"/>
      <c r="H171" s="209">
        <v>196.59700000000001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180</v>
      </c>
      <c r="AU171" s="215" t="s">
        <v>82</v>
      </c>
      <c r="AV171" s="14" t="s">
        <v>178</v>
      </c>
      <c r="AW171" s="14" t="s">
        <v>34</v>
      </c>
      <c r="AX171" s="14" t="s">
        <v>80</v>
      </c>
      <c r="AY171" s="215" t="s">
        <v>170</v>
      </c>
    </row>
    <row r="172" spans="1:65" s="2" customFormat="1" ht="24">
      <c r="A172" s="36"/>
      <c r="B172" s="37"/>
      <c r="C172" s="180" t="s">
        <v>313</v>
      </c>
      <c r="D172" s="180" t="s">
        <v>173</v>
      </c>
      <c r="E172" s="181" t="s">
        <v>2092</v>
      </c>
      <c r="F172" s="182" t="s">
        <v>2093</v>
      </c>
      <c r="G172" s="183" t="s">
        <v>217</v>
      </c>
      <c r="H172" s="184">
        <v>284.25900000000001</v>
      </c>
      <c r="I172" s="185"/>
      <c r="J172" s="186">
        <f>ROUND(I172*H172,2)</f>
        <v>0</v>
      </c>
      <c r="K172" s="182" t="s">
        <v>177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0.34327999999999997</v>
      </c>
      <c r="R172" s="189">
        <f>Q172*H172</f>
        <v>97.580429519999996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178</v>
      </c>
      <c r="AT172" s="191" t="s">
        <v>173</v>
      </c>
      <c r="AU172" s="191" t="s">
        <v>82</v>
      </c>
      <c r="AY172" s="19" t="s">
        <v>170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178</v>
      </c>
      <c r="BM172" s="191" t="s">
        <v>2094</v>
      </c>
    </row>
    <row r="173" spans="1:65" s="13" customFormat="1" ht="11.25">
      <c r="B173" s="193"/>
      <c r="C173" s="194"/>
      <c r="D173" s="195" t="s">
        <v>180</v>
      </c>
      <c r="E173" s="196" t="s">
        <v>19</v>
      </c>
      <c r="F173" s="197" t="s">
        <v>2095</v>
      </c>
      <c r="G173" s="194"/>
      <c r="H173" s="198">
        <v>240.8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180</v>
      </c>
      <c r="AU173" s="204" t="s">
        <v>82</v>
      </c>
      <c r="AV173" s="13" t="s">
        <v>82</v>
      </c>
      <c r="AW173" s="13" t="s">
        <v>34</v>
      </c>
      <c r="AX173" s="13" t="s">
        <v>73</v>
      </c>
      <c r="AY173" s="204" t="s">
        <v>170</v>
      </c>
    </row>
    <row r="174" spans="1:65" s="13" customFormat="1" ht="11.25">
      <c r="B174" s="193"/>
      <c r="C174" s="194"/>
      <c r="D174" s="195" t="s">
        <v>180</v>
      </c>
      <c r="E174" s="196" t="s">
        <v>19</v>
      </c>
      <c r="F174" s="197" t="s">
        <v>2096</v>
      </c>
      <c r="G174" s="194"/>
      <c r="H174" s="198">
        <v>-45.15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180</v>
      </c>
      <c r="AU174" s="204" t="s">
        <v>82</v>
      </c>
      <c r="AV174" s="13" t="s">
        <v>82</v>
      </c>
      <c r="AW174" s="13" t="s">
        <v>34</v>
      </c>
      <c r="AX174" s="13" t="s">
        <v>73</v>
      </c>
      <c r="AY174" s="204" t="s">
        <v>170</v>
      </c>
    </row>
    <row r="175" spans="1:65" s="13" customFormat="1" ht="11.25">
      <c r="B175" s="193"/>
      <c r="C175" s="194"/>
      <c r="D175" s="195" t="s">
        <v>180</v>
      </c>
      <c r="E175" s="196" t="s">
        <v>19</v>
      </c>
      <c r="F175" s="197" t="s">
        <v>2097</v>
      </c>
      <c r="G175" s="194"/>
      <c r="H175" s="198">
        <v>51.6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180</v>
      </c>
      <c r="AU175" s="204" t="s">
        <v>82</v>
      </c>
      <c r="AV175" s="13" t="s">
        <v>82</v>
      </c>
      <c r="AW175" s="13" t="s">
        <v>34</v>
      </c>
      <c r="AX175" s="13" t="s">
        <v>73</v>
      </c>
      <c r="AY175" s="204" t="s">
        <v>170</v>
      </c>
    </row>
    <row r="176" spans="1:65" s="13" customFormat="1" ht="11.25">
      <c r="B176" s="193"/>
      <c r="C176" s="194"/>
      <c r="D176" s="195" t="s">
        <v>180</v>
      </c>
      <c r="E176" s="196" t="s">
        <v>19</v>
      </c>
      <c r="F176" s="197" t="s">
        <v>2098</v>
      </c>
      <c r="G176" s="194"/>
      <c r="H176" s="198">
        <v>-4.75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180</v>
      </c>
      <c r="AU176" s="204" t="s">
        <v>82</v>
      </c>
      <c r="AV176" s="13" t="s">
        <v>82</v>
      </c>
      <c r="AW176" s="13" t="s">
        <v>34</v>
      </c>
      <c r="AX176" s="13" t="s">
        <v>73</v>
      </c>
      <c r="AY176" s="204" t="s">
        <v>170</v>
      </c>
    </row>
    <row r="177" spans="1:65" s="16" customFormat="1" ht="11.25">
      <c r="B177" s="249"/>
      <c r="C177" s="250"/>
      <c r="D177" s="195" t="s">
        <v>180</v>
      </c>
      <c r="E177" s="251" t="s">
        <v>19</v>
      </c>
      <c r="F177" s="252" t="s">
        <v>2099</v>
      </c>
      <c r="G177" s="250"/>
      <c r="H177" s="253">
        <v>242.5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AT177" s="259" t="s">
        <v>180</v>
      </c>
      <c r="AU177" s="259" t="s">
        <v>82</v>
      </c>
      <c r="AV177" s="16" t="s">
        <v>171</v>
      </c>
      <c r="AW177" s="16" t="s">
        <v>34</v>
      </c>
      <c r="AX177" s="16" t="s">
        <v>73</v>
      </c>
      <c r="AY177" s="259" t="s">
        <v>170</v>
      </c>
    </row>
    <row r="178" spans="1:65" s="13" customFormat="1" ht="11.25">
      <c r="B178" s="193"/>
      <c r="C178" s="194"/>
      <c r="D178" s="195" t="s">
        <v>180</v>
      </c>
      <c r="E178" s="196" t="s">
        <v>19</v>
      </c>
      <c r="F178" s="197" t="s">
        <v>2100</v>
      </c>
      <c r="G178" s="194"/>
      <c r="H178" s="198">
        <v>33.238999999999997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180</v>
      </c>
      <c r="AU178" s="204" t="s">
        <v>82</v>
      </c>
      <c r="AV178" s="13" t="s">
        <v>82</v>
      </c>
      <c r="AW178" s="13" t="s">
        <v>34</v>
      </c>
      <c r="AX178" s="13" t="s">
        <v>73</v>
      </c>
      <c r="AY178" s="204" t="s">
        <v>170</v>
      </c>
    </row>
    <row r="179" spans="1:65" s="13" customFormat="1" ht="11.25">
      <c r="B179" s="193"/>
      <c r="C179" s="194"/>
      <c r="D179" s="195" t="s">
        <v>180</v>
      </c>
      <c r="E179" s="196" t="s">
        <v>19</v>
      </c>
      <c r="F179" s="197" t="s">
        <v>2101</v>
      </c>
      <c r="G179" s="194"/>
      <c r="H179" s="198">
        <v>8.52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180</v>
      </c>
      <c r="AU179" s="204" t="s">
        <v>82</v>
      </c>
      <c r="AV179" s="13" t="s">
        <v>82</v>
      </c>
      <c r="AW179" s="13" t="s">
        <v>34</v>
      </c>
      <c r="AX179" s="13" t="s">
        <v>73</v>
      </c>
      <c r="AY179" s="204" t="s">
        <v>170</v>
      </c>
    </row>
    <row r="180" spans="1:65" s="16" customFormat="1" ht="11.25">
      <c r="B180" s="249"/>
      <c r="C180" s="250"/>
      <c r="D180" s="195" t="s">
        <v>180</v>
      </c>
      <c r="E180" s="251" t="s">
        <v>19</v>
      </c>
      <c r="F180" s="252" t="s">
        <v>2102</v>
      </c>
      <c r="G180" s="250"/>
      <c r="H180" s="253">
        <v>41.759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AT180" s="259" t="s">
        <v>180</v>
      </c>
      <c r="AU180" s="259" t="s">
        <v>82</v>
      </c>
      <c r="AV180" s="16" t="s">
        <v>171</v>
      </c>
      <c r="AW180" s="16" t="s">
        <v>34</v>
      </c>
      <c r="AX180" s="16" t="s">
        <v>73</v>
      </c>
      <c r="AY180" s="259" t="s">
        <v>170</v>
      </c>
    </row>
    <row r="181" spans="1:65" s="14" customFormat="1" ht="11.25">
      <c r="B181" s="205"/>
      <c r="C181" s="206"/>
      <c r="D181" s="195" t="s">
        <v>180</v>
      </c>
      <c r="E181" s="207" t="s">
        <v>19</v>
      </c>
      <c r="F181" s="208" t="s">
        <v>182</v>
      </c>
      <c r="G181" s="206"/>
      <c r="H181" s="209">
        <v>284.25900000000001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180</v>
      </c>
      <c r="AU181" s="215" t="s">
        <v>82</v>
      </c>
      <c r="AV181" s="14" t="s">
        <v>178</v>
      </c>
      <c r="AW181" s="14" t="s">
        <v>34</v>
      </c>
      <c r="AX181" s="14" t="s">
        <v>80</v>
      </c>
      <c r="AY181" s="215" t="s">
        <v>170</v>
      </c>
    </row>
    <row r="182" spans="1:65" s="2" customFormat="1" ht="16.5" customHeight="1">
      <c r="A182" s="36"/>
      <c r="B182" s="37"/>
      <c r="C182" s="180" t="s">
        <v>318</v>
      </c>
      <c r="D182" s="180" t="s">
        <v>173</v>
      </c>
      <c r="E182" s="181" t="s">
        <v>2103</v>
      </c>
      <c r="F182" s="182" t="s">
        <v>2104</v>
      </c>
      <c r="G182" s="183" t="s">
        <v>217</v>
      </c>
      <c r="H182" s="184">
        <v>42.18</v>
      </c>
      <c r="I182" s="185"/>
      <c r="J182" s="186">
        <f>ROUND(I182*H182,2)</f>
        <v>0</v>
      </c>
      <c r="K182" s="182" t="s">
        <v>177</v>
      </c>
      <c r="L182" s="41"/>
      <c r="M182" s="187" t="s">
        <v>19</v>
      </c>
      <c r="N182" s="188" t="s">
        <v>44</v>
      </c>
      <c r="O182" s="66"/>
      <c r="P182" s="189">
        <f>O182*H182</f>
        <v>0</v>
      </c>
      <c r="Q182" s="189">
        <v>3.46E-3</v>
      </c>
      <c r="R182" s="189">
        <f>Q182*H182</f>
        <v>0.14594280000000001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178</v>
      </c>
      <c r="AT182" s="191" t="s">
        <v>173</v>
      </c>
      <c r="AU182" s="191" t="s">
        <v>82</v>
      </c>
      <c r="AY182" s="19" t="s">
        <v>170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178</v>
      </c>
      <c r="BM182" s="191" t="s">
        <v>2105</v>
      </c>
    </row>
    <row r="183" spans="1:65" s="15" customFormat="1" ht="11.25">
      <c r="B183" s="226"/>
      <c r="C183" s="227"/>
      <c r="D183" s="195" t="s">
        <v>180</v>
      </c>
      <c r="E183" s="228" t="s">
        <v>19</v>
      </c>
      <c r="F183" s="229" t="s">
        <v>2106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180</v>
      </c>
      <c r="AU183" s="235" t="s">
        <v>82</v>
      </c>
      <c r="AV183" s="15" t="s">
        <v>80</v>
      </c>
      <c r="AW183" s="15" t="s">
        <v>34</v>
      </c>
      <c r="AX183" s="15" t="s">
        <v>73</v>
      </c>
      <c r="AY183" s="235" t="s">
        <v>170</v>
      </c>
    </row>
    <row r="184" spans="1:65" s="13" customFormat="1" ht="11.25">
      <c r="B184" s="193"/>
      <c r="C184" s="194"/>
      <c r="D184" s="195" t="s">
        <v>180</v>
      </c>
      <c r="E184" s="196" t="s">
        <v>19</v>
      </c>
      <c r="F184" s="197" t="s">
        <v>2107</v>
      </c>
      <c r="G184" s="194"/>
      <c r="H184" s="198">
        <v>25.48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180</v>
      </c>
      <c r="AU184" s="204" t="s">
        <v>82</v>
      </c>
      <c r="AV184" s="13" t="s">
        <v>82</v>
      </c>
      <c r="AW184" s="13" t="s">
        <v>34</v>
      </c>
      <c r="AX184" s="13" t="s">
        <v>73</v>
      </c>
      <c r="AY184" s="204" t="s">
        <v>170</v>
      </c>
    </row>
    <row r="185" spans="1:65" s="13" customFormat="1" ht="11.25">
      <c r="B185" s="193"/>
      <c r="C185" s="194"/>
      <c r="D185" s="195" t="s">
        <v>180</v>
      </c>
      <c r="E185" s="196" t="s">
        <v>19</v>
      </c>
      <c r="F185" s="197" t="s">
        <v>2108</v>
      </c>
      <c r="G185" s="194"/>
      <c r="H185" s="198">
        <v>13.26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180</v>
      </c>
      <c r="AU185" s="204" t="s">
        <v>82</v>
      </c>
      <c r="AV185" s="13" t="s">
        <v>82</v>
      </c>
      <c r="AW185" s="13" t="s">
        <v>34</v>
      </c>
      <c r="AX185" s="13" t="s">
        <v>73</v>
      </c>
      <c r="AY185" s="204" t="s">
        <v>170</v>
      </c>
    </row>
    <row r="186" spans="1:65" s="13" customFormat="1" ht="11.25">
      <c r="B186" s="193"/>
      <c r="C186" s="194"/>
      <c r="D186" s="195" t="s">
        <v>180</v>
      </c>
      <c r="E186" s="196" t="s">
        <v>19</v>
      </c>
      <c r="F186" s="197" t="s">
        <v>2109</v>
      </c>
      <c r="G186" s="194"/>
      <c r="H186" s="198">
        <v>3.44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180</v>
      </c>
      <c r="AU186" s="204" t="s">
        <v>82</v>
      </c>
      <c r="AV186" s="13" t="s">
        <v>82</v>
      </c>
      <c r="AW186" s="13" t="s">
        <v>34</v>
      </c>
      <c r="AX186" s="13" t="s">
        <v>73</v>
      </c>
      <c r="AY186" s="204" t="s">
        <v>170</v>
      </c>
    </row>
    <row r="187" spans="1:65" s="14" customFormat="1" ht="11.25">
      <c r="B187" s="205"/>
      <c r="C187" s="206"/>
      <c r="D187" s="195" t="s">
        <v>180</v>
      </c>
      <c r="E187" s="207" t="s">
        <v>19</v>
      </c>
      <c r="F187" s="208" t="s">
        <v>182</v>
      </c>
      <c r="G187" s="206"/>
      <c r="H187" s="209">
        <v>42.18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180</v>
      </c>
      <c r="AU187" s="215" t="s">
        <v>82</v>
      </c>
      <c r="AV187" s="14" t="s">
        <v>178</v>
      </c>
      <c r="AW187" s="14" t="s">
        <v>34</v>
      </c>
      <c r="AX187" s="14" t="s">
        <v>80</v>
      </c>
      <c r="AY187" s="215" t="s">
        <v>170</v>
      </c>
    </row>
    <row r="188" spans="1:65" s="2" customFormat="1" ht="16.5" customHeight="1">
      <c r="A188" s="36"/>
      <c r="B188" s="37"/>
      <c r="C188" s="180" t="s">
        <v>323</v>
      </c>
      <c r="D188" s="180" t="s">
        <v>173</v>
      </c>
      <c r="E188" s="181" t="s">
        <v>2110</v>
      </c>
      <c r="F188" s="182" t="s">
        <v>2111</v>
      </c>
      <c r="G188" s="183" t="s">
        <v>217</v>
      </c>
      <c r="H188" s="184">
        <v>42.18</v>
      </c>
      <c r="I188" s="185"/>
      <c r="J188" s="186">
        <f>ROUND(I188*H188,2)</f>
        <v>0</v>
      </c>
      <c r="K188" s="182" t="s">
        <v>177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178</v>
      </c>
      <c r="AT188" s="191" t="s">
        <v>173</v>
      </c>
      <c r="AU188" s="191" t="s">
        <v>82</v>
      </c>
      <c r="AY188" s="19" t="s">
        <v>170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178</v>
      </c>
      <c r="BM188" s="191" t="s">
        <v>2112</v>
      </c>
    </row>
    <row r="189" spans="1:65" s="2" customFormat="1" ht="16.5" customHeight="1">
      <c r="A189" s="36"/>
      <c r="B189" s="37"/>
      <c r="C189" s="180" t="s">
        <v>328</v>
      </c>
      <c r="D189" s="180" t="s">
        <v>173</v>
      </c>
      <c r="E189" s="181" t="s">
        <v>2113</v>
      </c>
      <c r="F189" s="182" t="s">
        <v>2114</v>
      </c>
      <c r="G189" s="183" t="s">
        <v>185</v>
      </c>
      <c r="H189" s="184">
        <v>21.029</v>
      </c>
      <c r="I189" s="185"/>
      <c r="J189" s="186">
        <f>ROUND(I189*H189,2)</f>
        <v>0</v>
      </c>
      <c r="K189" s="182" t="s">
        <v>177</v>
      </c>
      <c r="L189" s="41"/>
      <c r="M189" s="187" t="s">
        <v>19</v>
      </c>
      <c r="N189" s="188" t="s">
        <v>44</v>
      </c>
      <c r="O189" s="66"/>
      <c r="P189" s="189">
        <f>O189*H189</f>
        <v>0</v>
      </c>
      <c r="Q189" s="189">
        <v>2.16214</v>
      </c>
      <c r="R189" s="189">
        <f>Q189*H189</f>
        <v>45.467642059999996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178</v>
      </c>
      <c r="AT189" s="191" t="s">
        <v>173</v>
      </c>
      <c r="AU189" s="191" t="s">
        <v>82</v>
      </c>
      <c r="AY189" s="19" t="s">
        <v>170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178</v>
      </c>
      <c r="BM189" s="191" t="s">
        <v>2115</v>
      </c>
    </row>
    <row r="190" spans="1:65" s="13" customFormat="1" ht="11.25">
      <c r="B190" s="193"/>
      <c r="C190" s="194"/>
      <c r="D190" s="195" t="s">
        <v>180</v>
      </c>
      <c r="E190" s="196" t="s">
        <v>19</v>
      </c>
      <c r="F190" s="197" t="s">
        <v>2116</v>
      </c>
      <c r="G190" s="194"/>
      <c r="H190" s="198">
        <v>6.6660000000000004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180</v>
      </c>
      <c r="AU190" s="204" t="s">
        <v>82</v>
      </c>
      <c r="AV190" s="13" t="s">
        <v>82</v>
      </c>
      <c r="AW190" s="13" t="s">
        <v>34</v>
      </c>
      <c r="AX190" s="13" t="s">
        <v>73</v>
      </c>
      <c r="AY190" s="204" t="s">
        <v>170</v>
      </c>
    </row>
    <row r="191" spans="1:65" s="13" customFormat="1" ht="11.25">
      <c r="B191" s="193"/>
      <c r="C191" s="194"/>
      <c r="D191" s="195" t="s">
        <v>180</v>
      </c>
      <c r="E191" s="196" t="s">
        <v>19</v>
      </c>
      <c r="F191" s="197" t="s">
        <v>2117</v>
      </c>
      <c r="G191" s="194"/>
      <c r="H191" s="198">
        <v>4.95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180</v>
      </c>
      <c r="AU191" s="204" t="s">
        <v>82</v>
      </c>
      <c r="AV191" s="13" t="s">
        <v>82</v>
      </c>
      <c r="AW191" s="13" t="s">
        <v>34</v>
      </c>
      <c r="AX191" s="13" t="s">
        <v>73</v>
      </c>
      <c r="AY191" s="204" t="s">
        <v>170</v>
      </c>
    </row>
    <row r="192" spans="1:65" s="13" customFormat="1" ht="11.25">
      <c r="B192" s="193"/>
      <c r="C192" s="194"/>
      <c r="D192" s="195" t="s">
        <v>180</v>
      </c>
      <c r="E192" s="196" t="s">
        <v>19</v>
      </c>
      <c r="F192" s="197" t="s">
        <v>2118</v>
      </c>
      <c r="G192" s="194"/>
      <c r="H192" s="198">
        <v>6.27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180</v>
      </c>
      <c r="AU192" s="204" t="s">
        <v>82</v>
      </c>
      <c r="AV192" s="13" t="s">
        <v>82</v>
      </c>
      <c r="AW192" s="13" t="s">
        <v>34</v>
      </c>
      <c r="AX192" s="13" t="s">
        <v>73</v>
      </c>
      <c r="AY192" s="204" t="s">
        <v>170</v>
      </c>
    </row>
    <row r="193" spans="1:65" s="13" customFormat="1" ht="11.25">
      <c r="B193" s="193"/>
      <c r="C193" s="194"/>
      <c r="D193" s="195" t="s">
        <v>180</v>
      </c>
      <c r="E193" s="196" t="s">
        <v>19</v>
      </c>
      <c r="F193" s="197" t="s">
        <v>2119</v>
      </c>
      <c r="G193" s="194"/>
      <c r="H193" s="198">
        <v>-1.98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180</v>
      </c>
      <c r="AU193" s="204" t="s">
        <v>82</v>
      </c>
      <c r="AV193" s="13" t="s">
        <v>82</v>
      </c>
      <c r="AW193" s="13" t="s">
        <v>34</v>
      </c>
      <c r="AX193" s="13" t="s">
        <v>73</v>
      </c>
      <c r="AY193" s="204" t="s">
        <v>170</v>
      </c>
    </row>
    <row r="194" spans="1:65" s="13" customFormat="1" ht="11.25">
      <c r="B194" s="193"/>
      <c r="C194" s="194"/>
      <c r="D194" s="195" t="s">
        <v>180</v>
      </c>
      <c r="E194" s="196" t="s">
        <v>19</v>
      </c>
      <c r="F194" s="197" t="s">
        <v>2120</v>
      </c>
      <c r="G194" s="194"/>
      <c r="H194" s="198">
        <v>7.1029999999999998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180</v>
      </c>
      <c r="AU194" s="204" t="s">
        <v>82</v>
      </c>
      <c r="AV194" s="13" t="s">
        <v>82</v>
      </c>
      <c r="AW194" s="13" t="s">
        <v>34</v>
      </c>
      <c r="AX194" s="13" t="s">
        <v>73</v>
      </c>
      <c r="AY194" s="204" t="s">
        <v>170</v>
      </c>
    </row>
    <row r="195" spans="1:65" s="13" customFormat="1" ht="11.25">
      <c r="B195" s="193"/>
      <c r="C195" s="194"/>
      <c r="D195" s="195" t="s">
        <v>180</v>
      </c>
      <c r="E195" s="196" t="s">
        <v>19</v>
      </c>
      <c r="F195" s="197" t="s">
        <v>2119</v>
      </c>
      <c r="G195" s="194"/>
      <c r="H195" s="198">
        <v>-1.98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180</v>
      </c>
      <c r="AU195" s="204" t="s">
        <v>82</v>
      </c>
      <c r="AV195" s="13" t="s">
        <v>82</v>
      </c>
      <c r="AW195" s="13" t="s">
        <v>34</v>
      </c>
      <c r="AX195" s="13" t="s">
        <v>73</v>
      </c>
      <c r="AY195" s="204" t="s">
        <v>170</v>
      </c>
    </row>
    <row r="196" spans="1:65" s="14" customFormat="1" ht="11.25">
      <c r="B196" s="205"/>
      <c r="C196" s="206"/>
      <c r="D196" s="195" t="s">
        <v>180</v>
      </c>
      <c r="E196" s="207" t="s">
        <v>19</v>
      </c>
      <c r="F196" s="208" t="s">
        <v>182</v>
      </c>
      <c r="G196" s="206"/>
      <c r="H196" s="209">
        <v>21.029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180</v>
      </c>
      <c r="AU196" s="215" t="s">
        <v>82</v>
      </c>
      <c r="AV196" s="14" t="s">
        <v>178</v>
      </c>
      <c r="AW196" s="14" t="s">
        <v>34</v>
      </c>
      <c r="AX196" s="14" t="s">
        <v>80</v>
      </c>
      <c r="AY196" s="215" t="s">
        <v>170</v>
      </c>
    </row>
    <row r="197" spans="1:65" s="2" customFormat="1" ht="44.25" customHeight="1">
      <c r="A197" s="36"/>
      <c r="B197" s="37"/>
      <c r="C197" s="180" t="s">
        <v>333</v>
      </c>
      <c r="D197" s="180" t="s">
        <v>173</v>
      </c>
      <c r="E197" s="181" t="s">
        <v>2121</v>
      </c>
      <c r="F197" s="182" t="s">
        <v>2122</v>
      </c>
      <c r="G197" s="183" t="s">
        <v>217</v>
      </c>
      <c r="H197" s="184">
        <v>4.26</v>
      </c>
      <c r="I197" s="185"/>
      <c r="J197" s="186">
        <f>ROUND(I197*H197,2)</f>
        <v>0</v>
      </c>
      <c r="K197" s="182" t="s">
        <v>177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0.25825999999999999</v>
      </c>
      <c r="R197" s="189">
        <f>Q197*H197</f>
        <v>1.1001875999999999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178</v>
      </c>
      <c r="AT197" s="191" t="s">
        <v>173</v>
      </c>
      <c r="AU197" s="191" t="s">
        <v>82</v>
      </c>
      <c r="AY197" s="19" t="s">
        <v>170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178</v>
      </c>
      <c r="BM197" s="191" t="s">
        <v>2123</v>
      </c>
    </row>
    <row r="198" spans="1:65" s="13" customFormat="1" ht="11.25">
      <c r="B198" s="193"/>
      <c r="C198" s="194"/>
      <c r="D198" s="195" t="s">
        <v>180</v>
      </c>
      <c r="E198" s="196" t="s">
        <v>19</v>
      </c>
      <c r="F198" s="197" t="s">
        <v>2124</v>
      </c>
      <c r="G198" s="194"/>
      <c r="H198" s="198">
        <v>4.26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180</v>
      </c>
      <c r="AU198" s="204" t="s">
        <v>82</v>
      </c>
      <c r="AV198" s="13" t="s">
        <v>82</v>
      </c>
      <c r="AW198" s="13" t="s">
        <v>34</v>
      </c>
      <c r="AX198" s="13" t="s">
        <v>80</v>
      </c>
      <c r="AY198" s="204" t="s">
        <v>170</v>
      </c>
    </row>
    <row r="199" spans="1:65" s="2" customFormat="1" ht="21.75" customHeight="1">
      <c r="A199" s="36"/>
      <c r="B199" s="37"/>
      <c r="C199" s="180" t="s">
        <v>338</v>
      </c>
      <c r="D199" s="180" t="s">
        <v>173</v>
      </c>
      <c r="E199" s="181" t="s">
        <v>2125</v>
      </c>
      <c r="F199" s="182" t="s">
        <v>2126</v>
      </c>
      <c r="G199" s="183" t="s">
        <v>176</v>
      </c>
      <c r="H199" s="184">
        <v>22</v>
      </c>
      <c r="I199" s="185"/>
      <c r="J199" s="186">
        <f>ROUND(I199*H199,2)</f>
        <v>0</v>
      </c>
      <c r="K199" s="182" t="s">
        <v>177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3.6549999999999999E-2</v>
      </c>
      <c r="R199" s="189">
        <f>Q199*H199</f>
        <v>0.80410000000000004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178</v>
      </c>
      <c r="AT199" s="191" t="s">
        <v>173</v>
      </c>
      <c r="AU199" s="191" t="s">
        <v>82</v>
      </c>
      <c r="AY199" s="19" t="s">
        <v>170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178</v>
      </c>
      <c r="BM199" s="191" t="s">
        <v>2127</v>
      </c>
    </row>
    <row r="200" spans="1:65" s="13" customFormat="1" ht="11.25">
      <c r="B200" s="193"/>
      <c r="C200" s="194"/>
      <c r="D200" s="195" t="s">
        <v>180</v>
      </c>
      <c r="E200" s="196" t="s">
        <v>19</v>
      </c>
      <c r="F200" s="197" t="s">
        <v>2128</v>
      </c>
      <c r="G200" s="194"/>
      <c r="H200" s="198">
        <v>18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180</v>
      </c>
      <c r="AU200" s="204" t="s">
        <v>82</v>
      </c>
      <c r="AV200" s="13" t="s">
        <v>82</v>
      </c>
      <c r="AW200" s="13" t="s">
        <v>34</v>
      </c>
      <c r="AX200" s="13" t="s">
        <v>73</v>
      </c>
      <c r="AY200" s="204" t="s">
        <v>170</v>
      </c>
    </row>
    <row r="201" spans="1:65" s="13" customFormat="1" ht="11.25">
      <c r="B201" s="193"/>
      <c r="C201" s="194"/>
      <c r="D201" s="195" t="s">
        <v>180</v>
      </c>
      <c r="E201" s="196" t="s">
        <v>19</v>
      </c>
      <c r="F201" s="197" t="s">
        <v>2129</v>
      </c>
      <c r="G201" s="194"/>
      <c r="H201" s="198">
        <v>4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180</v>
      </c>
      <c r="AU201" s="204" t="s">
        <v>82</v>
      </c>
      <c r="AV201" s="13" t="s">
        <v>82</v>
      </c>
      <c r="AW201" s="13" t="s">
        <v>34</v>
      </c>
      <c r="AX201" s="13" t="s">
        <v>73</v>
      </c>
      <c r="AY201" s="204" t="s">
        <v>170</v>
      </c>
    </row>
    <row r="202" spans="1:65" s="14" customFormat="1" ht="11.25">
      <c r="B202" s="205"/>
      <c r="C202" s="206"/>
      <c r="D202" s="195" t="s">
        <v>180</v>
      </c>
      <c r="E202" s="207" t="s">
        <v>19</v>
      </c>
      <c r="F202" s="208" t="s">
        <v>182</v>
      </c>
      <c r="G202" s="206"/>
      <c r="H202" s="209">
        <v>22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180</v>
      </c>
      <c r="AU202" s="215" t="s">
        <v>82</v>
      </c>
      <c r="AV202" s="14" t="s">
        <v>178</v>
      </c>
      <c r="AW202" s="14" t="s">
        <v>34</v>
      </c>
      <c r="AX202" s="14" t="s">
        <v>80</v>
      </c>
      <c r="AY202" s="215" t="s">
        <v>170</v>
      </c>
    </row>
    <row r="203" spans="1:65" s="2" customFormat="1" ht="21.75" customHeight="1">
      <c r="A203" s="36"/>
      <c r="B203" s="37"/>
      <c r="C203" s="180" t="s">
        <v>342</v>
      </c>
      <c r="D203" s="180" t="s">
        <v>173</v>
      </c>
      <c r="E203" s="181" t="s">
        <v>2130</v>
      </c>
      <c r="F203" s="182" t="s">
        <v>2131</v>
      </c>
      <c r="G203" s="183" t="s">
        <v>176</v>
      </c>
      <c r="H203" s="184">
        <v>20</v>
      </c>
      <c r="I203" s="185"/>
      <c r="J203" s="186">
        <f>ROUND(I203*H203,2)</f>
        <v>0</v>
      </c>
      <c r="K203" s="182" t="s">
        <v>177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5.4550000000000001E-2</v>
      </c>
      <c r="R203" s="189">
        <f>Q203*H203</f>
        <v>1.091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178</v>
      </c>
      <c r="AT203" s="191" t="s">
        <v>173</v>
      </c>
      <c r="AU203" s="191" t="s">
        <v>82</v>
      </c>
      <c r="AY203" s="19" t="s">
        <v>170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178</v>
      </c>
      <c r="BM203" s="191" t="s">
        <v>2132</v>
      </c>
    </row>
    <row r="204" spans="1:65" s="13" customFormat="1" ht="11.25">
      <c r="B204" s="193"/>
      <c r="C204" s="194"/>
      <c r="D204" s="195" t="s">
        <v>180</v>
      </c>
      <c r="E204" s="196" t="s">
        <v>19</v>
      </c>
      <c r="F204" s="197" t="s">
        <v>2133</v>
      </c>
      <c r="G204" s="194"/>
      <c r="H204" s="198">
        <v>12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180</v>
      </c>
      <c r="AU204" s="204" t="s">
        <v>82</v>
      </c>
      <c r="AV204" s="13" t="s">
        <v>82</v>
      </c>
      <c r="AW204" s="13" t="s">
        <v>34</v>
      </c>
      <c r="AX204" s="13" t="s">
        <v>73</v>
      </c>
      <c r="AY204" s="204" t="s">
        <v>170</v>
      </c>
    </row>
    <row r="205" spans="1:65" s="13" customFormat="1" ht="11.25">
      <c r="B205" s="193"/>
      <c r="C205" s="194"/>
      <c r="D205" s="195" t="s">
        <v>180</v>
      </c>
      <c r="E205" s="196" t="s">
        <v>19</v>
      </c>
      <c r="F205" s="197" t="s">
        <v>2134</v>
      </c>
      <c r="G205" s="194"/>
      <c r="H205" s="198">
        <v>8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180</v>
      </c>
      <c r="AU205" s="204" t="s">
        <v>82</v>
      </c>
      <c r="AV205" s="13" t="s">
        <v>82</v>
      </c>
      <c r="AW205" s="13" t="s">
        <v>34</v>
      </c>
      <c r="AX205" s="13" t="s">
        <v>73</v>
      </c>
      <c r="AY205" s="204" t="s">
        <v>170</v>
      </c>
    </row>
    <row r="206" spans="1:65" s="14" customFormat="1" ht="11.25">
      <c r="B206" s="205"/>
      <c r="C206" s="206"/>
      <c r="D206" s="195" t="s">
        <v>180</v>
      </c>
      <c r="E206" s="207" t="s">
        <v>19</v>
      </c>
      <c r="F206" s="208" t="s">
        <v>182</v>
      </c>
      <c r="G206" s="206"/>
      <c r="H206" s="209">
        <v>20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180</v>
      </c>
      <c r="AU206" s="215" t="s">
        <v>82</v>
      </c>
      <c r="AV206" s="14" t="s">
        <v>178</v>
      </c>
      <c r="AW206" s="14" t="s">
        <v>34</v>
      </c>
      <c r="AX206" s="14" t="s">
        <v>80</v>
      </c>
      <c r="AY206" s="215" t="s">
        <v>170</v>
      </c>
    </row>
    <row r="207" spans="1:65" s="2" customFormat="1" ht="21.75" customHeight="1">
      <c r="A207" s="36"/>
      <c r="B207" s="37"/>
      <c r="C207" s="180" t="s">
        <v>346</v>
      </c>
      <c r="D207" s="180" t="s">
        <v>173</v>
      </c>
      <c r="E207" s="181" t="s">
        <v>2135</v>
      </c>
      <c r="F207" s="182" t="s">
        <v>2136</v>
      </c>
      <c r="G207" s="183" t="s">
        <v>176</v>
      </c>
      <c r="H207" s="184">
        <v>146</v>
      </c>
      <c r="I207" s="185"/>
      <c r="J207" s="186">
        <f>ROUND(I207*H207,2)</f>
        <v>0</v>
      </c>
      <c r="K207" s="182" t="s">
        <v>177</v>
      </c>
      <c r="L207" s="41"/>
      <c r="M207" s="187" t="s">
        <v>19</v>
      </c>
      <c r="N207" s="188" t="s">
        <v>44</v>
      </c>
      <c r="O207" s="66"/>
      <c r="P207" s="189">
        <f>O207*H207</f>
        <v>0</v>
      </c>
      <c r="Q207" s="189">
        <v>6.3549999999999995E-2</v>
      </c>
      <c r="R207" s="189">
        <f>Q207*H207</f>
        <v>9.2782999999999998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178</v>
      </c>
      <c r="AT207" s="191" t="s">
        <v>173</v>
      </c>
      <c r="AU207" s="191" t="s">
        <v>82</v>
      </c>
      <c r="AY207" s="19" t="s">
        <v>170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178</v>
      </c>
      <c r="BM207" s="191" t="s">
        <v>2137</v>
      </c>
    </row>
    <row r="208" spans="1:65" s="13" customFormat="1" ht="11.25">
      <c r="B208" s="193"/>
      <c r="C208" s="194"/>
      <c r="D208" s="195" t="s">
        <v>180</v>
      </c>
      <c r="E208" s="196" t="s">
        <v>19</v>
      </c>
      <c r="F208" s="197" t="s">
        <v>2138</v>
      </c>
      <c r="G208" s="194"/>
      <c r="H208" s="198">
        <v>108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180</v>
      </c>
      <c r="AU208" s="204" t="s">
        <v>82</v>
      </c>
      <c r="AV208" s="13" t="s">
        <v>82</v>
      </c>
      <c r="AW208" s="13" t="s">
        <v>34</v>
      </c>
      <c r="AX208" s="13" t="s">
        <v>73</v>
      </c>
      <c r="AY208" s="204" t="s">
        <v>170</v>
      </c>
    </row>
    <row r="209" spans="1:65" s="13" customFormat="1" ht="11.25">
      <c r="B209" s="193"/>
      <c r="C209" s="194"/>
      <c r="D209" s="195" t="s">
        <v>180</v>
      </c>
      <c r="E209" s="196" t="s">
        <v>19</v>
      </c>
      <c r="F209" s="197" t="s">
        <v>2139</v>
      </c>
      <c r="G209" s="194"/>
      <c r="H209" s="198">
        <v>6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180</v>
      </c>
      <c r="AU209" s="204" t="s">
        <v>82</v>
      </c>
      <c r="AV209" s="13" t="s">
        <v>82</v>
      </c>
      <c r="AW209" s="13" t="s">
        <v>34</v>
      </c>
      <c r="AX209" s="13" t="s">
        <v>73</v>
      </c>
      <c r="AY209" s="204" t="s">
        <v>170</v>
      </c>
    </row>
    <row r="210" spans="1:65" s="13" customFormat="1" ht="11.25">
      <c r="B210" s="193"/>
      <c r="C210" s="194"/>
      <c r="D210" s="195" t="s">
        <v>180</v>
      </c>
      <c r="E210" s="196" t="s">
        <v>19</v>
      </c>
      <c r="F210" s="197" t="s">
        <v>2140</v>
      </c>
      <c r="G210" s="194"/>
      <c r="H210" s="198">
        <v>32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180</v>
      </c>
      <c r="AU210" s="204" t="s">
        <v>82</v>
      </c>
      <c r="AV210" s="13" t="s">
        <v>82</v>
      </c>
      <c r="AW210" s="13" t="s">
        <v>34</v>
      </c>
      <c r="AX210" s="13" t="s">
        <v>73</v>
      </c>
      <c r="AY210" s="204" t="s">
        <v>170</v>
      </c>
    </row>
    <row r="211" spans="1:65" s="14" customFormat="1" ht="11.25">
      <c r="B211" s="205"/>
      <c r="C211" s="206"/>
      <c r="D211" s="195" t="s">
        <v>180</v>
      </c>
      <c r="E211" s="207" t="s">
        <v>19</v>
      </c>
      <c r="F211" s="208" t="s">
        <v>182</v>
      </c>
      <c r="G211" s="206"/>
      <c r="H211" s="209">
        <v>146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180</v>
      </c>
      <c r="AU211" s="215" t="s">
        <v>82</v>
      </c>
      <c r="AV211" s="14" t="s">
        <v>178</v>
      </c>
      <c r="AW211" s="14" t="s">
        <v>34</v>
      </c>
      <c r="AX211" s="14" t="s">
        <v>80</v>
      </c>
      <c r="AY211" s="215" t="s">
        <v>170</v>
      </c>
    </row>
    <row r="212" spans="1:65" s="2" customFormat="1" ht="21.75" customHeight="1">
      <c r="A212" s="36"/>
      <c r="B212" s="37"/>
      <c r="C212" s="180" t="s">
        <v>350</v>
      </c>
      <c r="D212" s="180" t="s">
        <v>173</v>
      </c>
      <c r="E212" s="181" t="s">
        <v>174</v>
      </c>
      <c r="F212" s="182" t="s">
        <v>175</v>
      </c>
      <c r="G212" s="183" t="s">
        <v>176</v>
      </c>
      <c r="H212" s="184">
        <v>44</v>
      </c>
      <c r="I212" s="185"/>
      <c r="J212" s="186">
        <f>ROUND(I212*H212,2)</f>
        <v>0</v>
      </c>
      <c r="K212" s="182" t="s">
        <v>177</v>
      </c>
      <c r="L212" s="41"/>
      <c r="M212" s="187" t="s">
        <v>19</v>
      </c>
      <c r="N212" s="188" t="s">
        <v>44</v>
      </c>
      <c r="O212" s="66"/>
      <c r="P212" s="189">
        <f>O212*H212</f>
        <v>0</v>
      </c>
      <c r="Q212" s="189">
        <v>7.2849999999999998E-2</v>
      </c>
      <c r="R212" s="189">
        <f>Q212*H212</f>
        <v>3.2054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82</v>
      </c>
      <c r="AY212" s="19" t="s">
        <v>170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178</v>
      </c>
      <c r="BM212" s="191" t="s">
        <v>2141</v>
      </c>
    </row>
    <row r="213" spans="1:65" s="13" customFormat="1" ht="11.25">
      <c r="B213" s="193"/>
      <c r="C213" s="194"/>
      <c r="D213" s="195" t="s">
        <v>180</v>
      </c>
      <c r="E213" s="196" t="s">
        <v>19</v>
      </c>
      <c r="F213" s="197" t="s">
        <v>2142</v>
      </c>
      <c r="G213" s="194"/>
      <c r="H213" s="198">
        <v>12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180</v>
      </c>
      <c r="AU213" s="204" t="s">
        <v>82</v>
      </c>
      <c r="AV213" s="13" t="s">
        <v>82</v>
      </c>
      <c r="AW213" s="13" t="s">
        <v>34</v>
      </c>
      <c r="AX213" s="13" t="s">
        <v>73</v>
      </c>
      <c r="AY213" s="204" t="s">
        <v>170</v>
      </c>
    </row>
    <row r="214" spans="1:65" s="13" customFormat="1" ht="11.25">
      <c r="B214" s="193"/>
      <c r="C214" s="194"/>
      <c r="D214" s="195" t="s">
        <v>180</v>
      </c>
      <c r="E214" s="196" t="s">
        <v>19</v>
      </c>
      <c r="F214" s="197" t="s">
        <v>2143</v>
      </c>
      <c r="G214" s="194"/>
      <c r="H214" s="198">
        <v>32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180</v>
      </c>
      <c r="AU214" s="204" t="s">
        <v>82</v>
      </c>
      <c r="AV214" s="13" t="s">
        <v>82</v>
      </c>
      <c r="AW214" s="13" t="s">
        <v>34</v>
      </c>
      <c r="AX214" s="13" t="s">
        <v>73</v>
      </c>
      <c r="AY214" s="204" t="s">
        <v>170</v>
      </c>
    </row>
    <row r="215" spans="1:65" s="14" customFormat="1" ht="11.25">
      <c r="B215" s="205"/>
      <c r="C215" s="206"/>
      <c r="D215" s="195" t="s">
        <v>180</v>
      </c>
      <c r="E215" s="207" t="s">
        <v>19</v>
      </c>
      <c r="F215" s="208" t="s">
        <v>182</v>
      </c>
      <c r="G215" s="206"/>
      <c r="H215" s="209">
        <v>44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180</v>
      </c>
      <c r="AU215" s="215" t="s">
        <v>82</v>
      </c>
      <c r="AV215" s="14" t="s">
        <v>178</v>
      </c>
      <c r="AW215" s="14" t="s">
        <v>34</v>
      </c>
      <c r="AX215" s="14" t="s">
        <v>80</v>
      </c>
      <c r="AY215" s="215" t="s">
        <v>170</v>
      </c>
    </row>
    <row r="216" spans="1:65" s="2" customFormat="1" ht="21.75" customHeight="1">
      <c r="A216" s="36"/>
      <c r="B216" s="37"/>
      <c r="C216" s="180" t="s">
        <v>354</v>
      </c>
      <c r="D216" s="180" t="s">
        <v>173</v>
      </c>
      <c r="E216" s="181" t="s">
        <v>2144</v>
      </c>
      <c r="F216" s="182" t="s">
        <v>2145</v>
      </c>
      <c r="G216" s="183" t="s">
        <v>176</v>
      </c>
      <c r="H216" s="184">
        <v>24</v>
      </c>
      <c r="I216" s="185"/>
      <c r="J216" s="186">
        <f>ROUND(I216*H216,2)</f>
        <v>0</v>
      </c>
      <c r="K216" s="182" t="s">
        <v>177</v>
      </c>
      <c r="L216" s="41"/>
      <c r="M216" s="187" t="s">
        <v>19</v>
      </c>
      <c r="N216" s="188" t="s">
        <v>44</v>
      </c>
      <c r="O216" s="66"/>
      <c r="P216" s="189">
        <f>O216*H216</f>
        <v>0</v>
      </c>
      <c r="Q216" s="189">
        <v>9.1050000000000006E-2</v>
      </c>
      <c r="R216" s="189">
        <f>Q216*H216</f>
        <v>2.1852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178</v>
      </c>
      <c r="AT216" s="191" t="s">
        <v>173</v>
      </c>
      <c r="AU216" s="191" t="s">
        <v>82</v>
      </c>
      <c r="AY216" s="19" t="s">
        <v>170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178</v>
      </c>
      <c r="BM216" s="191" t="s">
        <v>2146</v>
      </c>
    </row>
    <row r="217" spans="1:65" s="13" customFormat="1" ht="11.25">
      <c r="B217" s="193"/>
      <c r="C217" s="194"/>
      <c r="D217" s="195" t="s">
        <v>180</v>
      </c>
      <c r="E217" s="196" t="s">
        <v>19</v>
      </c>
      <c r="F217" s="197" t="s">
        <v>2147</v>
      </c>
      <c r="G217" s="194"/>
      <c r="H217" s="198">
        <v>24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180</v>
      </c>
      <c r="AU217" s="204" t="s">
        <v>82</v>
      </c>
      <c r="AV217" s="13" t="s">
        <v>82</v>
      </c>
      <c r="AW217" s="13" t="s">
        <v>34</v>
      </c>
      <c r="AX217" s="13" t="s">
        <v>80</v>
      </c>
      <c r="AY217" s="204" t="s">
        <v>170</v>
      </c>
    </row>
    <row r="218" spans="1:65" s="2" customFormat="1" ht="16.5" customHeight="1">
      <c r="A218" s="36"/>
      <c r="B218" s="37"/>
      <c r="C218" s="180" t="s">
        <v>359</v>
      </c>
      <c r="D218" s="180" t="s">
        <v>173</v>
      </c>
      <c r="E218" s="181" t="s">
        <v>2148</v>
      </c>
      <c r="F218" s="182" t="s">
        <v>2149</v>
      </c>
      <c r="G218" s="183" t="s">
        <v>190</v>
      </c>
      <c r="H218" s="184">
        <v>1.206</v>
      </c>
      <c r="I218" s="185"/>
      <c r="J218" s="186">
        <f>ROUND(I218*H218,2)</f>
        <v>0</v>
      </c>
      <c r="K218" s="182" t="s">
        <v>177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1.0900000000000001</v>
      </c>
      <c r="R218" s="189">
        <f>Q218*H218</f>
        <v>1.31454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178</v>
      </c>
      <c r="AT218" s="191" t="s">
        <v>173</v>
      </c>
      <c r="AU218" s="191" t="s">
        <v>82</v>
      </c>
      <c r="AY218" s="19" t="s">
        <v>170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178</v>
      </c>
      <c r="BM218" s="191" t="s">
        <v>2150</v>
      </c>
    </row>
    <row r="219" spans="1:65" s="13" customFormat="1" ht="11.25">
      <c r="B219" s="193"/>
      <c r="C219" s="194"/>
      <c r="D219" s="195" t="s">
        <v>180</v>
      </c>
      <c r="E219" s="196" t="s">
        <v>19</v>
      </c>
      <c r="F219" s="197" t="s">
        <v>2151</v>
      </c>
      <c r="G219" s="194"/>
      <c r="H219" s="198">
        <v>6.7000000000000004E-2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180</v>
      </c>
      <c r="AU219" s="204" t="s">
        <v>82</v>
      </c>
      <c r="AV219" s="13" t="s">
        <v>82</v>
      </c>
      <c r="AW219" s="13" t="s">
        <v>34</v>
      </c>
      <c r="AX219" s="13" t="s">
        <v>73</v>
      </c>
      <c r="AY219" s="204" t="s">
        <v>170</v>
      </c>
    </row>
    <row r="220" spans="1:65" s="13" customFormat="1" ht="11.25">
      <c r="B220" s="193"/>
      <c r="C220" s="194"/>
      <c r="D220" s="195" t="s">
        <v>180</v>
      </c>
      <c r="E220" s="196" t="s">
        <v>19</v>
      </c>
      <c r="F220" s="197" t="s">
        <v>2152</v>
      </c>
      <c r="G220" s="194"/>
      <c r="H220" s="198">
        <v>0.13300000000000001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180</v>
      </c>
      <c r="AU220" s="204" t="s">
        <v>82</v>
      </c>
      <c r="AV220" s="13" t="s">
        <v>82</v>
      </c>
      <c r="AW220" s="13" t="s">
        <v>34</v>
      </c>
      <c r="AX220" s="13" t="s">
        <v>73</v>
      </c>
      <c r="AY220" s="204" t="s">
        <v>170</v>
      </c>
    </row>
    <row r="221" spans="1:65" s="13" customFormat="1" ht="11.25">
      <c r="B221" s="193"/>
      <c r="C221" s="194"/>
      <c r="D221" s="195" t="s">
        <v>180</v>
      </c>
      <c r="E221" s="196" t="s">
        <v>19</v>
      </c>
      <c r="F221" s="197" t="s">
        <v>2153</v>
      </c>
      <c r="G221" s="194"/>
      <c r="H221" s="198">
        <v>0.124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180</v>
      </c>
      <c r="AU221" s="204" t="s">
        <v>82</v>
      </c>
      <c r="AV221" s="13" t="s">
        <v>82</v>
      </c>
      <c r="AW221" s="13" t="s">
        <v>34</v>
      </c>
      <c r="AX221" s="13" t="s">
        <v>73</v>
      </c>
      <c r="AY221" s="204" t="s">
        <v>170</v>
      </c>
    </row>
    <row r="222" spans="1:65" s="13" customFormat="1" ht="11.25">
      <c r="B222" s="193"/>
      <c r="C222" s="194"/>
      <c r="D222" s="195" t="s">
        <v>180</v>
      </c>
      <c r="E222" s="196" t="s">
        <v>19</v>
      </c>
      <c r="F222" s="197" t="s">
        <v>2154</v>
      </c>
      <c r="G222" s="194"/>
      <c r="H222" s="198">
        <v>0.124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180</v>
      </c>
      <c r="AU222" s="204" t="s">
        <v>82</v>
      </c>
      <c r="AV222" s="13" t="s">
        <v>82</v>
      </c>
      <c r="AW222" s="13" t="s">
        <v>34</v>
      </c>
      <c r="AX222" s="13" t="s">
        <v>73</v>
      </c>
      <c r="AY222" s="204" t="s">
        <v>170</v>
      </c>
    </row>
    <row r="223" spans="1:65" s="13" customFormat="1" ht="11.25">
      <c r="B223" s="193"/>
      <c r="C223" s="194"/>
      <c r="D223" s="195" t="s">
        <v>180</v>
      </c>
      <c r="E223" s="196" t="s">
        <v>19</v>
      </c>
      <c r="F223" s="197" t="s">
        <v>2155</v>
      </c>
      <c r="G223" s="194"/>
      <c r="H223" s="198">
        <v>0.14299999999999999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180</v>
      </c>
      <c r="AU223" s="204" t="s">
        <v>82</v>
      </c>
      <c r="AV223" s="13" t="s">
        <v>82</v>
      </c>
      <c r="AW223" s="13" t="s">
        <v>34</v>
      </c>
      <c r="AX223" s="13" t="s">
        <v>73</v>
      </c>
      <c r="AY223" s="204" t="s">
        <v>170</v>
      </c>
    </row>
    <row r="224" spans="1:65" s="13" customFormat="1" ht="11.25">
      <c r="B224" s="193"/>
      <c r="C224" s="194"/>
      <c r="D224" s="195" t="s">
        <v>180</v>
      </c>
      <c r="E224" s="196" t="s">
        <v>19</v>
      </c>
      <c r="F224" s="197" t="s">
        <v>2156</v>
      </c>
      <c r="G224" s="194"/>
      <c r="H224" s="198">
        <v>0.13300000000000001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180</v>
      </c>
      <c r="AU224" s="204" t="s">
        <v>82</v>
      </c>
      <c r="AV224" s="13" t="s">
        <v>82</v>
      </c>
      <c r="AW224" s="13" t="s">
        <v>34</v>
      </c>
      <c r="AX224" s="13" t="s">
        <v>73</v>
      </c>
      <c r="AY224" s="204" t="s">
        <v>170</v>
      </c>
    </row>
    <row r="225" spans="1:65" s="13" customFormat="1" ht="11.25">
      <c r="B225" s="193"/>
      <c r="C225" s="194"/>
      <c r="D225" s="195" t="s">
        <v>180</v>
      </c>
      <c r="E225" s="196" t="s">
        <v>19</v>
      </c>
      <c r="F225" s="197" t="s">
        <v>2157</v>
      </c>
      <c r="G225" s="194"/>
      <c r="H225" s="198">
        <v>6.7000000000000004E-2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180</v>
      </c>
      <c r="AU225" s="204" t="s">
        <v>82</v>
      </c>
      <c r="AV225" s="13" t="s">
        <v>82</v>
      </c>
      <c r="AW225" s="13" t="s">
        <v>34</v>
      </c>
      <c r="AX225" s="13" t="s">
        <v>73</v>
      </c>
      <c r="AY225" s="204" t="s">
        <v>170</v>
      </c>
    </row>
    <row r="226" spans="1:65" s="13" customFormat="1" ht="11.25">
      <c r="B226" s="193"/>
      <c r="C226" s="194"/>
      <c r="D226" s="195" t="s">
        <v>180</v>
      </c>
      <c r="E226" s="196" t="s">
        <v>19</v>
      </c>
      <c r="F226" s="197" t="s">
        <v>2158</v>
      </c>
      <c r="G226" s="194"/>
      <c r="H226" s="198">
        <v>0.124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180</v>
      </c>
      <c r="AU226" s="204" t="s">
        <v>82</v>
      </c>
      <c r="AV226" s="13" t="s">
        <v>82</v>
      </c>
      <c r="AW226" s="13" t="s">
        <v>34</v>
      </c>
      <c r="AX226" s="13" t="s">
        <v>73</v>
      </c>
      <c r="AY226" s="204" t="s">
        <v>170</v>
      </c>
    </row>
    <row r="227" spans="1:65" s="13" customFormat="1" ht="11.25">
      <c r="B227" s="193"/>
      <c r="C227" s="194"/>
      <c r="D227" s="195" t="s">
        <v>180</v>
      </c>
      <c r="E227" s="196" t="s">
        <v>19</v>
      </c>
      <c r="F227" s="197" t="s">
        <v>2159</v>
      </c>
      <c r="G227" s="194"/>
      <c r="H227" s="198">
        <v>6.7000000000000004E-2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180</v>
      </c>
      <c r="AU227" s="204" t="s">
        <v>82</v>
      </c>
      <c r="AV227" s="13" t="s">
        <v>82</v>
      </c>
      <c r="AW227" s="13" t="s">
        <v>34</v>
      </c>
      <c r="AX227" s="13" t="s">
        <v>73</v>
      </c>
      <c r="AY227" s="204" t="s">
        <v>170</v>
      </c>
    </row>
    <row r="228" spans="1:65" s="13" customFormat="1" ht="11.25">
      <c r="B228" s="193"/>
      <c r="C228" s="194"/>
      <c r="D228" s="195" t="s">
        <v>180</v>
      </c>
      <c r="E228" s="196" t="s">
        <v>19</v>
      </c>
      <c r="F228" s="197" t="s">
        <v>2160</v>
      </c>
      <c r="G228" s="194"/>
      <c r="H228" s="198">
        <v>0.124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180</v>
      </c>
      <c r="AU228" s="204" t="s">
        <v>82</v>
      </c>
      <c r="AV228" s="13" t="s">
        <v>82</v>
      </c>
      <c r="AW228" s="13" t="s">
        <v>34</v>
      </c>
      <c r="AX228" s="13" t="s">
        <v>73</v>
      </c>
      <c r="AY228" s="204" t="s">
        <v>170</v>
      </c>
    </row>
    <row r="229" spans="1:65" s="13" customFormat="1" ht="11.25">
      <c r="B229" s="193"/>
      <c r="C229" s="194"/>
      <c r="D229" s="195" t="s">
        <v>180</v>
      </c>
      <c r="E229" s="196" t="s">
        <v>19</v>
      </c>
      <c r="F229" s="197" t="s">
        <v>2161</v>
      </c>
      <c r="G229" s="194"/>
      <c r="H229" s="198">
        <v>0.1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180</v>
      </c>
      <c r="AU229" s="204" t="s">
        <v>82</v>
      </c>
      <c r="AV229" s="13" t="s">
        <v>82</v>
      </c>
      <c r="AW229" s="13" t="s">
        <v>34</v>
      </c>
      <c r="AX229" s="13" t="s">
        <v>73</v>
      </c>
      <c r="AY229" s="204" t="s">
        <v>170</v>
      </c>
    </row>
    <row r="230" spans="1:65" s="14" customFormat="1" ht="11.25">
      <c r="B230" s="205"/>
      <c r="C230" s="206"/>
      <c r="D230" s="195" t="s">
        <v>180</v>
      </c>
      <c r="E230" s="207" t="s">
        <v>19</v>
      </c>
      <c r="F230" s="208" t="s">
        <v>182</v>
      </c>
      <c r="G230" s="206"/>
      <c r="H230" s="209">
        <v>1.206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180</v>
      </c>
      <c r="AU230" s="215" t="s">
        <v>82</v>
      </c>
      <c r="AV230" s="14" t="s">
        <v>178</v>
      </c>
      <c r="AW230" s="14" t="s">
        <v>34</v>
      </c>
      <c r="AX230" s="14" t="s">
        <v>80</v>
      </c>
      <c r="AY230" s="215" t="s">
        <v>170</v>
      </c>
    </row>
    <row r="231" spans="1:65" s="2" customFormat="1" ht="24">
      <c r="A231" s="36"/>
      <c r="B231" s="37"/>
      <c r="C231" s="180" t="s">
        <v>366</v>
      </c>
      <c r="D231" s="180" t="s">
        <v>173</v>
      </c>
      <c r="E231" s="181" t="s">
        <v>262</v>
      </c>
      <c r="F231" s="182" t="s">
        <v>263</v>
      </c>
      <c r="G231" s="183" t="s">
        <v>217</v>
      </c>
      <c r="H231" s="184">
        <v>25.07</v>
      </c>
      <c r="I231" s="185"/>
      <c r="J231" s="186">
        <f>ROUND(I231*H231,2)</f>
        <v>0</v>
      </c>
      <c r="K231" s="182" t="s">
        <v>177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2.8570000000000002E-2</v>
      </c>
      <c r="R231" s="189">
        <f>Q231*H231</f>
        <v>0.71624989999999999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178</v>
      </c>
      <c r="AT231" s="191" t="s">
        <v>173</v>
      </c>
      <c r="AU231" s="191" t="s">
        <v>82</v>
      </c>
      <c r="AY231" s="19" t="s">
        <v>170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178</v>
      </c>
      <c r="BM231" s="191" t="s">
        <v>2162</v>
      </c>
    </row>
    <row r="232" spans="1:65" s="13" customFormat="1" ht="11.25">
      <c r="B232" s="193"/>
      <c r="C232" s="194"/>
      <c r="D232" s="195" t="s">
        <v>180</v>
      </c>
      <c r="E232" s="196" t="s">
        <v>19</v>
      </c>
      <c r="F232" s="197" t="s">
        <v>2163</v>
      </c>
      <c r="G232" s="194"/>
      <c r="H232" s="198">
        <v>25.07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180</v>
      </c>
      <c r="AU232" s="204" t="s">
        <v>82</v>
      </c>
      <c r="AV232" s="13" t="s">
        <v>82</v>
      </c>
      <c r="AW232" s="13" t="s">
        <v>34</v>
      </c>
      <c r="AX232" s="13" t="s">
        <v>80</v>
      </c>
      <c r="AY232" s="204" t="s">
        <v>170</v>
      </c>
    </row>
    <row r="233" spans="1:65" s="2" customFormat="1" ht="24">
      <c r="A233" s="36"/>
      <c r="B233" s="37"/>
      <c r="C233" s="180" t="s">
        <v>371</v>
      </c>
      <c r="D233" s="180" t="s">
        <v>173</v>
      </c>
      <c r="E233" s="181" t="s">
        <v>215</v>
      </c>
      <c r="F233" s="182" t="s">
        <v>216</v>
      </c>
      <c r="G233" s="183" t="s">
        <v>217</v>
      </c>
      <c r="H233" s="184">
        <v>21.763999999999999</v>
      </c>
      <c r="I233" s="185"/>
      <c r="J233" s="186">
        <f>ROUND(I233*H233,2)</f>
        <v>0</v>
      </c>
      <c r="K233" s="182" t="s">
        <v>177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0.11549</v>
      </c>
      <c r="R233" s="189">
        <f>Q233*H233</f>
        <v>2.5135243599999999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178</v>
      </c>
      <c r="AT233" s="191" t="s">
        <v>173</v>
      </c>
      <c r="AU233" s="191" t="s">
        <v>82</v>
      </c>
      <c r="AY233" s="19" t="s">
        <v>170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178</v>
      </c>
      <c r="BM233" s="191" t="s">
        <v>2164</v>
      </c>
    </row>
    <row r="234" spans="1:65" s="13" customFormat="1" ht="11.25">
      <c r="B234" s="193"/>
      <c r="C234" s="194"/>
      <c r="D234" s="195" t="s">
        <v>180</v>
      </c>
      <c r="E234" s="196" t="s">
        <v>19</v>
      </c>
      <c r="F234" s="197" t="s">
        <v>2165</v>
      </c>
      <c r="G234" s="194"/>
      <c r="H234" s="198">
        <v>22.1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180</v>
      </c>
      <c r="AU234" s="204" t="s">
        <v>82</v>
      </c>
      <c r="AV234" s="13" t="s">
        <v>82</v>
      </c>
      <c r="AW234" s="13" t="s">
        <v>34</v>
      </c>
      <c r="AX234" s="13" t="s">
        <v>73</v>
      </c>
      <c r="AY234" s="204" t="s">
        <v>170</v>
      </c>
    </row>
    <row r="235" spans="1:65" s="13" customFormat="1" ht="11.25">
      <c r="B235" s="193"/>
      <c r="C235" s="194"/>
      <c r="D235" s="195" t="s">
        <v>180</v>
      </c>
      <c r="E235" s="196" t="s">
        <v>19</v>
      </c>
      <c r="F235" s="197" t="s">
        <v>2166</v>
      </c>
      <c r="G235" s="194"/>
      <c r="H235" s="198">
        <v>-1.5760000000000001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180</v>
      </c>
      <c r="AU235" s="204" t="s">
        <v>82</v>
      </c>
      <c r="AV235" s="13" t="s">
        <v>82</v>
      </c>
      <c r="AW235" s="13" t="s">
        <v>34</v>
      </c>
      <c r="AX235" s="13" t="s">
        <v>73</v>
      </c>
      <c r="AY235" s="204" t="s">
        <v>170</v>
      </c>
    </row>
    <row r="236" spans="1:65" s="16" customFormat="1" ht="11.25">
      <c r="B236" s="249"/>
      <c r="C236" s="250"/>
      <c r="D236" s="195" t="s">
        <v>180</v>
      </c>
      <c r="E236" s="251" t="s">
        <v>19</v>
      </c>
      <c r="F236" s="252" t="s">
        <v>2167</v>
      </c>
      <c r="G236" s="250"/>
      <c r="H236" s="253">
        <v>20.524000000000001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AT236" s="259" t="s">
        <v>180</v>
      </c>
      <c r="AU236" s="259" t="s">
        <v>82</v>
      </c>
      <c r="AV236" s="16" t="s">
        <v>171</v>
      </c>
      <c r="AW236" s="16" t="s">
        <v>34</v>
      </c>
      <c r="AX236" s="16" t="s">
        <v>73</v>
      </c>
      <c r="AY236" s="259" t="s">
        <v>170</v>
      </c>
    </row>
    <row r="237" spans="1:65" s="13" customFormat="1" ht="11.25">
      <c r="B237" s="193"/>
      <c r="C237" s="194"/>
      <c r="D237" s="195" t="s">
        <v>180</v>
      </c>
      <c r="E237" s="196" t="s">
        <v>19</v>
      </c>
      <c r="F237" s="197" t="s">
        <v>2168</v>
      </c>
      <c r="G237" s="194"/>
      <c r="H237" s="198">
        <v>1.24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180</v>
      </c>
      <c r="AU237" s="204" t="s">
        <v>82</v>
      </c>
      <c r="AV237" s="13" t="s">
        <v>82</v>
      </c>
      <c r="AW237" s="13" t="s">
        <v>34</v>
      </c>
      <c r="AX237" s="13" t="s">
        <v>73</v>
      </c>
      <c r="AY237" s="204" t="s">
        <v>170</v>
      </c>
    </row>
    <row r="238" spans="1:65" s="14" customFormat="1" ht="11.25">
      <c r="B238" s="205"/>
      <c r="C238" s="206"/>
      <c r="D238" s="195" t="s">
        <v>180</v>
      </c>
      <c r="E238" s="207" t="s">
        <v>19</v>
      </c>
      <c r="F238" s="208" t="s">
        <v>182</v>
      </c>
      <c r="G238" s="206"/>
      <c r="H238" s="209">
        <v>21.763999999999999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180</v>
      </c>
      <c r="AU238" s="215" t="s">
        <v>82</v>
      </c>
      <c r="AV238" s="14" t="s">
        <v>178</v>
      </c>
      <c r="AW238" s="14" t="s">
        <v>34</v>
      </c>
      <c r="AX238" s="14" t="s">
        <v>80</v>
      </c>
      <c r="AY238" s="215" t="s">
        <v>170</v>
      </c>
    </row>
    <row r="239" spans="1:65" s="2" customFormat="1" ht="24">
      <c r="A239" s="36"/>
      <c r="B239" s="37"/>
      <c r="C239" s="180" t="s">
        <v>378</v>
      </c>
      <c r="D239" s="180" t="s">
        <v>173</v>
      </c>
      <c r="E239" s="181" t="s">
        <v>2169</v>
      </c>
      <c r="F239" s="182" t="s">
        <v>2170</v>
      </c>
      <c r="G239" s="183" t="s">
        <v>217</v>
      </c>
      <c r="H239" s="184">
        <v>10.922000000000001</v>
      </c>
      <c r="I239" s="185"/>
      <c r="J239" s="186">
        <f>ROUND(I239*H239,2)</f>
        <v>0</v>
      </c>
      <c r="K239" s="182" t="s">
        <v>177</v>
      </c>
      <c r="L239" s="41"/>
      <c r="M239" s="187" t="s">
        <v>19</v>
      </c>
      <c r="N239" s="188" t="s">
        <v>44</v>
      </c>
      <c r="O239" s="66"/>
      <c r="P239" s="189">
        <f>O239*H239</f>
        <v>0</v>
      </c>
      <c r="Q239" s="189">
        <v>0.22944000000000001</v>
      </c>
      <c r="R239" s="189">
        <f>Q239*H239</f>
        <v>2.5059436800000001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178</v>
      </c>
      <c r="AT239" s="191" t="s">
        <v>173</v>
      </c>
      <c r="AU239" s="191" t="s">
        <v>82</v>
      </c>
      <c r="AY239" s="19" t="s">
        <v>170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178</v>
      </c>
      <c r="BM239" s="191" t="s">
        <v>2171</v>
      </c>
    </row>
    <row r="240" spans="1:65" s="13" customFormat="1" ht="11.25">
      <c r="B240" s="193"/>
      <c r="C240" s="194"/>
      <c r="D240" s="195" t="s">
        <v>180</v>
      </c>
      <c r="E240" s="196" t="s">
        <v>19</v>
      </c>
      <c r="F240" s="197" t="s">
        <v>2056</v>
      </c>
      <c r="G240" s="194"/>
      <c r="H240" s="198">
        <v>10.922000000000001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180</v>
      </c>
      <c r="AU240" s="204" t="s">
        <v>82</v>
      </c>
      <c r="AV240" s="13" t="s">
        <v>82</v>
      </c>
      <c r="AW240" s="13" t="s">
        <v>34</v>
      </c>
      <c r="AX240" s="13" t="s">
        <v>80</v>
      </c>
      <c r="AY240" s="204" t="s">
        <v>170</v>
      </c>
    </row>
    <row r="241" spans="1:65" s="2" customFormat="1" ht="16.5" customHeight="1">
      <c r="A241" s="36"/>
      <c r="B241" s="37"/>
      <c r="C241" s="180" t="s">
        <v>385</v>
      </c>
      <c r="D241" s="180" t="s">
        <v>173</v>
      </c>
      <c r="E241" s="181" t="s">
        <v>2172</v>
      </c>
      <c r="F241" s="182" t="s">
        <v>2173</v>
      </c>
      <c r="G241" s="183" t="s">
        <v>310</v>
      </c>
      <c r="H241" s="184">
        <v>24</v>
      </c>
      <c r="I241" s="185"/>
      <c r="J241" s="186">
        <f>ROUND(I241*H241,2)</f>
        <v>0</v>
      </c>
      <c r="K241" s="182" t="s">
        <v>177</v>
      </c>
      <c r="L241" s="41"/>
      <c r="M241" s="187" t="s">
        <v>19</v>
      </c>
      <c r="N241" s="188" t="s">
        <v>44</v>
      </c>
      <c r="O241" s="66"/>
      <c r="P241" s="189">
        <f>O241*H241</f>
        <v>0</v>
      </c>
      <c r="Q241" s="189">
        <v>6.2E-4</v>
      </c>
      <c r="R241" s="189">
        <f>Q241*H241</f>
        <v>1.4880000000000001E-2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178</v>
      </c>
      <c r="AT241" s="191" t="s">
        <v>173</v>
      </c>
      <c r="AU241" s="191" t="s">
        <v>82</v>
      </c>
      <c r="AY241" s="19" t="s">
        <v>170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178</v>
      </c>
      <c r="BM241" s="191" t="s">
        <v>2174</v>
      </c>
    </row>
    <row r="242" spans="1:65" s="2" customFormat="1" ht="19.5">
      <c r="A242" s="36"/>
      <c r="B242" s="37"/>
      <c r="C242" s="38"/>
      <c r="D242" s="195" t="s">
        <v>363</v>
      </c>
      <c r="E242" s="38"/>
      <c r="F242" s="236" t="s">
        <v>2080</v>
      </c>
      <c r="G242" s="38"/>
      <c r="H242" s="38"/>
      <c r="I242" s="237"/>
      <c r="J242" s="38"/>
      <c r="K242" s="38"/>
      <c r="L242" s="41"/>
      <c r="M242" s="238"/>
      <c r="N242" s="239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363</v>
      </c>
      <c r="AU242" s="19" t="s">
        <v>82</v>
      </c>
    </row>
    <row r="243" spans="1:65" s="13" customFormat="1" ht="11.25">
      <c r="B243" s="193"/>
      <c r="C243" s="194"/>
      <c r="D243" s="195" t="s">
        <v>180</v>
      </c>
      <c r="E243" s="196" t="s">
        <v>19</v>
      </c>
      <c r="F243" s="197" t="s">
        <v>2175</v>
      </c>
      <c r="G243" s="194"/>
      <c r="H243" s="198">
        <v>9.8000000000000007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180</v>
      </c>
      <c r="AU243" s="204" t="s">
        <v>82</v>
      </c>
      <c r="AV243" s="13" t="s">
        <v>82</v>
      </c>
      <c r="AW243" s="13" t="s">
        <v>34</v>
      </c>
      <c r="AX243" s="13" t="s">
        <v>73</v>
      </c>
      <c r="AY243" s="204" t="s">
        <v>170</v>
      </c>
    </row>
    <row r="244" spans="1:65" s="13" customFormat="1" ht="11.25">
      <c r="B244" s="193"/>
      <c r="C244" s="194"/>
      <c r="D244" s="195" t="s">
        <v>180</v>
      </c>
      <c r="E244" s="196" t="s">
        <v>19</v>
      </c>
      <c r="F244" s="197" t="s">
        <v>2176</v>
      </c>
      <c r="G244" s="194"/>
      <c r="H244" s="198">
        <v>9.8000000000000007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180</v>
      </c>
      <c r="AU244" s="204" t="s">
        <v>82</v>
      </c>
      <c r="AV244" s="13" t="s">
        <v>82</v>
      </c>
      <c r="AW244" s="13" t="s">
        <v>34</v>
      </c>
      <c r="AX244" s="13" t="s">
        <v>73</v>
      </c>
      <c r="AY244" s="204" t="s">
        <v>170</v>
      </c>
    </row>
    <row r="245" spans="1:65" s="13" customFormat="1" ht="11.25">
      <c r="B245" s="193"/>
      <c r="C245" s="194"/>
      <c r="D245" s="195" t="s">
        <v>180</v>
      </c>
      <c r="E245" s="196" t="s">
        <v>19</v>
      </c>
      <c r="F245" s="197" t="s">
        <v>2177</v>
      </c>
      <c r="G245" s="194"/>
      <c r="H245" s="198">
        <v>4.4000000000000004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180</v>
      </c>
      <c r="AU245" s="204" t="s">
        <v>82</v>
      </c>
      <c r="AV245" s="13" t="s">
        <v>82</v>
      </c>
      <c r="AW245" s="13" t="s">
        <v>34</v>
      </c>
      <c r="AX245" s="13" t="s">
        <v>73</v>
      </c>
      <c r="AY245" s="204" t="s">
        <v>170</v>
      </c>
    </row>
    <row r="246" spans="1:65" s="14" customFormat="1" ht="11.25">
      <c r="B246" s="205"/>
      <c r="C246" s="206"/>
      <c r="D246" s="195" t="s">
        <v>180</v>
      </c>
      <c r="E246" s="207" t="s">
        <v>19</v>
      </c>
      <c r="F246" s="208" t="s">
        <v>182</v>
      </c>
      <c r="G246" s="206"/>
      <c r="H246" s="209">
        <v>24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180</v>
      </c>
      <c r="AU246" s="215" t="s">
        <v>82</v>
      </c>
      <c r="AV246" s="14" t="s">
        <v>178</v>
      </c>
      <c r="AW246" s="14" t="s">
        <v>34</v>
      </c>
      <c r="AX246" s="14" t="s">
        <v>80</v>
      </c>
      <c r="AY246" s="215" t="s">
        <v>170</v>
      </c>
    </row>
    <row r="247" spans="1:65" s="2" customFormat="1" ht="24">
      <c r="A247" s="36"/>
      <c r="B247" s="37"/>
      <c r="C247" s="180" t="s">
        <v>390</v>
      </c>
      <c r="D247" s="180" t="s">
        <v>173</v>
      </c>
      <c r="E247" s="181" t="s">
        <v>2178</v>
      </c>
      <c r="F247" s="182" t="s">
        <v>2179</v>
      </c>
      <c r="G247" s="183" t="s">
        <v>185</v>
      </c>
      <c r="H247" s="184">
        <v>7.0919999999999996</v>
      </c>
      <c r="I247" s="185"/>
      <c r="J247" s="186">
        <f>ROUND(I247*H247,2)</f>
        <v>0</v>
      </c>
      <c r="K247" s="182" t="s">
        <v>177</v>
      </c>
      <c r="L247" s="41"/>
      <c r="M247" s="187" t="s">
        <v>19</v>
      </c>
      <c r="N247" s="188" t="s">
        <v>44</v>
      </c>
      <c r="O247" s="66"/>
      <c r="P247" s="189">
        <f>O247*H247</f>
        <v>0</v>
      </c>
      <c r="Q247" s="189">
        <v>2.5360200000000002</v>
      </c>
      <c r="R247" s="189">
        <f>Q247*H247</f>
        <v>17.985453840000002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178</v>
      </c>
      <c r="AT247" s="191" t="s">
        <v>173</v>
      </c>
      <c r="AU247" s="191" t="s">
        <v>82</v>
      </c>
      <c r="AY247" s="19" t="s">
        <v>170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178</v>
      </c>
      <c r="BM247" s="191" t="s">
        <v>2180</v>
      </c>
    </row>
    <row r="248" spans="1:65" s="15" customFormat="1" ht="11.25">
      <c r="B248" s="226"/>
      <c r="C248" s="227"/>
      <c r="D248" s="195" t="s">
        <v>180</v>
      </c>
      <c r="E248" s="228" t="s">
        <v>19</v>
      </c>
      <c r="F248" s="229" t="s">
        <v>2106</v>
      </c>
      <c r="G248" s="227"/>
      <c r="H248" s="228" t="s">
        <v>19</v>
      </c>
      <c r="I248" s="230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AT248" s="235" t="s">
        <v>180</v>
      </c>
      <c r="AU248" s="235" t="s">
        <v>82</v>
      </c>
      <c r="AV248" s="15" t="s">
        <v>80</v>
      </c>
      <c r="AW248" s="15" t="s">
        <v>34</v>
      </c>
      <c r="AX248" s="15" t="s">
        <v>73</v>
      </c>
      <c r="AY248" s="235" t="s">
        <v>170</v>
      </c>
    </row>
    <row r="249" spans="1:65" s="13" customFormat="1" ht="11.25">
      <c r="B249" s="193"/>
      <c r="C249" s="194"/>
      <c r="D249" s="195" t="s">
        <v>180</v>
      </c>
      <c r="E249" s="196" t="s">
        <v>19</v>
      </c>
      <c r="F249" s="197" t="s">
        <v>2181</v>
      </c>
      <c r="G249" s="194"/>
      <c r="H249" s="198">
        <v>3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180</v>
      </c>
      <c r="AU249" s="204" t="s">
        <v>82</v>
      </c>
      <c r="AV249" s="13" t="s">
        <v>82</v>
      </c>
      <c r="AW249" s="13" t="s">
        <v>34</v>
      </c>
      <c r="AX249" s="13" t="s">
        <v>73</v>
      </c>
      <c r="AY249" s="204" t="s">
        <v>170</v>
      </c>
    </row>
    <row r="250" spans="1:65" s="13" customFormat="1" ht="11.25">
      <c r="B250" s="193"/>
      <c r="C250" s="194"/>
      <c r="D250" s="195" t="s">
        <v>180</v>
      </c>
      <c r="E250" s="196" t="s">
        <v>19</v>
      </c>
      <c r="F250" s="197" t="s">
        <v>2182</v>
      </c>
      <c r="G250" s="194"/>
      <c r="H250" s="198">
        <v>3.74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180</v>
      </c>
      <c r="AU250" s="204" t="s">
        <v>82</v>
      </c>
      <c r="AV250" s="13" t="s">
        <v>82</v>
      </c>
      <c r="AW250" s="13" t="s">
        <v>34</v>
      </c>
      <c r="AX250" s="13" t="s">
        <v>73</v>
      </c>
      <c r="AY250" s="204" t="s">
        <v>170</v>
      </c>
    </row>
    <row r="251" spans="1:65" s="13" customFormat="1" ht="11.25">
      <c r="B251" s="193"/>
      <c r="C251" s="194"/>
      <c r="D251" s="195" t="s">
        <v>180</v>
      </c>
      <c r="E251" s="196" t="s">
        <v>19</v>
      </c>
      <c r="F251" s="197" t="s">
        <v>2183</v>
      </c>
      <c r="G251" s="194"/>
      <c r="H251" s="198">
        <v>0.35199999999999998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180</v>
      </c>
      <c r="AU251" s="204" t="s">
        <v>82</v>
      </c>
      <c r="AV251" s="13" t="s">
        <v>82</v>
      </c>
      <c r="AW251" s="13" t="s">
        <v>34</v>
      </c>
      <c r="AX251" s="13" t="s">
        <v>73</v>
      </c>
      <c r="AY251" s="204" t="s">
        <v>170</v>
      </c>
    </row>
    <row r="252" spans="1:65" s="14" customFormat="1" ht="11.25">
      <c r="B252" s="205"/>
      <c r="C252" s="206"/>
      <c r="D252" s="195" t="s">
        <v>180</v>
      </c>
      <c r="E252" s="207" t="s">
        <v>19</v>
      </c>
      <c r="F252" s="208" t="s">
        <v>182</v>
      </c>
      <c r="G252" s="206"/>
      <c r="H252" s="209">
        <v>7.0919999999999996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180</v>
      </c>
      <c r="AU252" s="215" t="s">
        <v>82</v>
      </c>
      <c r="AV252" s="14" t="s">
        <v>178</v>
      </c>
      <c r="AW252" s="14" t="s">
        <v>34</v>
      </c>
      <c r="AX252" s="14" t="s">
        <v>80</v>
      </c>
      <c r="AY252" s="215" t="s">
        <v>170</v>
      </c>
    </row>
    <row r="253" spans="1:65" s="2" customFormat="1" ht="24">
      <c r="A253" s="36"/>
      <c r="B253" s="37"/>
      <c r="C253" s="180" t="s">
        <v>395</v>
      </c>
      <c r="D253" s="180" t="s">
        <v>173</v>
      </c>
      <c r="E253" s="181" t="s">
        <v>2184</v>
      </c>
      <c r="F253" s="182" t="s">
        <v>2185</v>
      </c>
      <c r="G253" s="183" t="s">
        <v>190</v>
      </c>
      <c r="H253" s="184">
        <v>0.92200000000000004</v>
      </c>
      <c r="I253" s="185"/>
      <c r="J253" s="186">
        <f>ROUND(I253*H253,2)</f>
        <v>0</v>
      </c>
      <c r="K253" s="182" t="s">
        <v>177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1.10907</v>
      </c>
      <c r="R253" s="189">
        <f>Q253*H253</f>
        <v>1.02256254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178</v>
      </c>
      <c r="AT253" s="191" t="s">
        <v>173</v>
      </c>
      <c r="AU253" s="191" t="s">
        <v>82</v>
      </c>
      <c r="AY253" s="19" t="s">
        <v>170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178</v>
      </c>
      <c r="BM253" s="191" t="s">
        <v>2186</v>
      </c>
    </row>
    <row r="254" spans="1:65" s="2" customFormat="1" ht="19.5">
      <c r="A254" s="36"/>
      <c r="B254" s="37"/>
      <c r="C254" s="38"/>
      <c r="D254" s="195" t="s">
        <v>363</v>
      </c>
      <c r="E254" s="38"/>
      <c r="F254" s="236" t="s">
        <v>2187</v>
      </c>
      <c r="G254" s="38"/>
      <c r="H254" s="38"/>
      <c r="I254" s="237"/>
      <c r="J254" s="38"/>
      <c r="K254" s="38"/>
      <c r="L254" s="41"/>
      <c r="M254" s="238"/>
      <c r="N254" s="23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363</v>
      </c>
      <c r="AU254" s="19" t="s">
        <v>82</v>
      </c>
    </row>
    <row r="255" spans="1:65" s="13" customFormat="1" ht="11.25">
      <c r="B255" s="193"/>
      <c r="C255" s="194"/>
      <c r="D255" s="195" t="s">
        <v>180</v>
      </c>
      <c r="E255" s="196" t="s">
        <v>19</v>
      </c>
      <c r="F255" s="197" t="s">
        <v>2188</v>
      </c>
      <c r="G255" s="194"/>
      <c r="H255" s="198">
        <v>0.92200000000000004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180</v>
      </c>
      <c r="AU255" s="204" t="s">
        <v>82</v>
      </c>
      <c r="AV255" s="13" t="s">
        <v>82</v>
      </c>
      <c r="AW255" s="13" t="s">
        <v>34</v>
      </c>
      <c r="AX255" s="13" t="s">
        <v>80</v>
      </c>
      <c r="AY255" s="204" t="s">
        <v>170</v>
      </c>
    </row>
    <row r="256" spans="1:65" s="12" customFormat="1" ht="22.9" customHeight="1">
      <c r="B256" s="164"/>
      <c r="C256" s="165"/>
      <c r="D256" s="166" t="s">
        <v>72</v>
      </c>
      <c r="E256" s="178" t="s">
        <v>178</v>
      </c>
      <c r="F256" s="178" t="s">
        <v>2189</v>
      </c>
      <c r="G256" s="165"/>
      <c r="H256" s="165"/>
      <c r="I256" s="168"/>
      <c r="J256" s="179">
        <f>BK256</f>
        <v>0</v>
      </c>
      <c r="K256" s="165"/>
      <c r="L256" s="170"/>
      <c r="M256" s="171"/>
      <c r="N256" s="172"/>
      <c r="O256" s="172"/>
      <c r="P256" s="173">
        <f>SUM(P257:P472)</f>
        <v>0</v>
      </c>
      <c r="Q256" s="172"/>
      <c r="R256" s="173">
        <f>SUM(R257:R472)</f>
        <v>367.23170068000007</v>
      </c>
      <c r="S256" s="172"/>
      <c r="T256" s="174">
        <f>SUM(T257:T472)</f>
        <v>0</v>
      </c>
      <c r="AR256" s="175" t="s">
        <v>80</v>
      </c>
      <c r="AT256" s="176" t="s">
        <v>72</v>
      </c>
      <c r="AU256" s="176" t="s">
        <v>80</v>
      </c>
      <c r="AY256" s="175" t="s">
        <v>170</v>
      </c>
      <c r="BK256" s="177">
        <f>SUM(BK257:BK472)</f>
        <v>0</v>
      </c>
    </row>
    <row r="257" spans="1:65" s="2" customFormat="1" ht="24">
      <c r="A257" s="36"/>
      <c r="B257" s="37"/>
      <c r="C257" s="180" t="s">
        <v>400</v>
      </c>
      <c r="D257" s="180" t="s">
        <v>173</v>
      </c>
      <c r="E257" s="181" t="s">
        <v>2190</v>
      </c>
      <c r="F257" s="182" t="s">
        <v>2191</v>
      </c>
      <c r="G257" s="183" t="s">
        <v>185</v>
      </c>
      <c r="H257" s="184">
        <v>4.2000000000000003E-2</v>
      </c>
      <c r="I257" s="185"/>
      <c r="J257" s="186">
        <f>ROUND(I257*H257,2)</f>
        <v>0</v>
      </c>
      <c r="K257" s="182" t="s">
        <v>177</v>
      </c>
      <c r="L257" s="41"/>
      <c r="M257" s="187" t="s">
        <v>19</v>
      </c>
      <c r="N257" s="188" t="s">
        <v>44</v>
      </c>
      <c r="O257" s="66"/>
      <c r="P257" s="189">
        <f>O257*H257</f>
        <v>0</v>
      </c>
      <c r="Q257" s="189">
        <v>2.2564799999999998</v>
      </c>
      <c r="R257" s="189">
        <f>Q257*H257</f>
        <v>9.4772159999999994E-2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178</v>
      </c>
      <c r="AT257" s="191" t="s">
        <v>173</v>
      </c>
      <c r="AU257" s="191" t="s">
        <v>82</v>
      </c>
      <c r="AY257" s="19" t="s">
        <v>170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178</v>
      </c>
      <c r="BM257" s="191" t="s">
        <v>2192</v>
      </c>
    </row>
    <row r="258" spans="1:65" s="13" customFormat="1" ht="11.25">
      <c r="B258" s="193"/>
      <c r="C258" s="194"/>
      <c r="D258" s="195" t="s">
        <v>180</v>
      </c>
      <c r="E258" s="196" t="s">
        <v>19</v>
      </c>
      <c r="F258" s="197" t="s">
        <v>2193</v>
      </c>
      <c r="G258" s="194"/>
      <c r="H258" s="198">
        <v>4.2000000000000003E-2</v>
      </c>
      <c r="I258" s="199"/>
      <c r="J258" s="194"/>
      <c r="K258" s="194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180</v>
      </c>
      <c r="AU258" s="204" t="s">
        <v>82</v>
      </c>
      <c r="AV258" s="13" t="s">
        <v>82</v>
      </c>
      <c r="AW258" s="13" t="s">
        <v>34</v>
      </c>
      <c r="AX258" s="13" t="s">
        <v>80</v>
      </c>
      <c r="AY258" s="204" t="s">
        <v>170</v>
      </c>
    </row>
    <row r="259" spans="1:65" s="2" customFormat="1" ht="24">
      <c r="A259" s="36"/>
      <c r="B259" s="37"/>
      <c r="C259" s="180" t="s">
        <v>407</v>
      </c>
      <c r="D259" s="180" t="s">
        <v>173</v>
      </c>
      <c r="E259" s="181" t="s">
        <v>2194</v>
      </c>
      <c r="F259" s="182" t="s">
        <v>2195</v>
      </c>
      <c r="G259" s="183" t="s">
        <v>185</v>
      </c>
      <c r="H259" s="184">
        <v>79.275000000000006</v>
      </c>
      <c r="I259" s="185"/>
      <c r="J259" s="186">
        <f>ROUND(I259*H259,2)</f>
        <v>0</v>
      </c>
      <c r="K259" s="182" t="s">
        <v>177</v>
      </c>
      <c r="L259" s="41"/>
      <c r="M259" s="187" t="s">
        <v>19</v>
      </c>
      <c r="N259" s="188" t="s">
        <v>44</v>
      </c>
      <c r="O259" s="66"/>
      <c r="P259" s="189">
        <f>O259*H259</f>
        <v>0</v>
      </c>
      <c r="Q259" s="189">
        <v>2.45343</v>
      </c>
      <c r="R259" s="189">
        <f>Q259*H259</f>
        <v>194.49566325000001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178</v>
      </c>
      <c r="AT259" s="191" t="s">
        <v>173</v>
      </c>
      <c r="AU259" s="191" t="s">
        <v>82</v>
      </c>
      <c r="AY259" s="19" t="s">
        <v>170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178</v>
      </c>
      <c r="BM259" s="191" t="s">
        <v>2196</v>
      </c>
    </row>
    <row r="260" spans="1:65" s="13" customFormat="1" ht="11.25">
      <c r="B260" s="193"/>
      <c r="C260" s="194"/>
      <c r="D260" s="195" t="s">
        <v>180</v>
      </c>
      <c r="E260" s="196" t="s">
        <v>19</v>
      </c>
      <c r="F260" s="197" t="s">
        <v>2197</v>
      </c>
      <c r="G260" s="194"/>
      <c r="H260" s="198">
        <v>11.46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180</v>
      </c>
      <c r="AU260" s="204" t="s">
        <v>82</v>
      </c>
      <c r="AV260" s="13" t="s">
        <v>82</v>
      </c>
      <c r="AW260" s="13" t="s">
        <v>34</v>
      </c>
      <c r="AX260" s="13" t="s">
        <v>73</v>
      </c>
      <c r="AY260" s="204" t="s">
        <v>170</v>
      </c>
    </row>
    <row r="261" spans="1:65" s="13" customFormat="1" ht="11.25">
      <c r="B261" s="193"/>
      <c r="C261" s="194"/>
      <c r="D261" s="195" t="s">
        <v>180</v>
      </c>
      <c r="E261" s="196" t="s">
        <v>19</v>
      </c>
      <c r="F261" s="197" t="s">
        <v>2198</v>
      </c>
      <c r="G261" s="194"/>
      <c r="H261" s="198">
        <v>32.04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180</v>
      </c>
      <c r="AU261" s="204" t="s">
        <v>82</v>
      </c>
      <c r="AV261" s="13" t="s">
        <v>82</v>
      </c>
      <c r="AW261" s="13" t="s">
        <v>34</v>
      </c>
      <c r="AX261" s="13" t="s">
        <v>73</v>
      </c>
      <c r="AY261" s="204" t="s">
        <v>170</v>
      </c>
    </row>
    <row r="262" spans="1:65" s="13" customFormat="1" ht="11.25">
      <c r="B262" s="193"/>
      <c r="C262" s="194"/>
      <c r="D262" s="195" t="s">
        <v>180</v>
      </c>
      <c r="E262" s="196" t="s">
        <v>19</v>
      </c>
      <c r="F262" s="197" t="s">
        <v>2199</v>
      </c>
      <c r="G262" s="194"/>
      <c r="H262" s="198">
        <v>1.8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180</v>
      </c>
      <c r="AU262" s="204" t="s">
        <v>82</v>
      </c>
      <c r="AV262" s="13" t="s">
        <v>82</v>
      </c>
      <c r="AW262" s="13" t="s">
        <v>34</v>
      </c>
      <c r="AX262" s="13" t="s">
        <v>73</v>
      </c>
      <c r="AY262" s="204" t="s">
        <v>170</v>
      </c>
    </row>
    <row r="263" spans="1:65" s="16" customFormat="1" ht="11.25">
      <c r="B263" s="249"/>
      <c r="C263" s="250"/>
      <c r="D263" s="195" t="s">
        <v>180</v>
      </c>
      <c r="E263" s="251" t="s">
        <v>19</v>
      </c>
      <c r="F263" s="252" t="s">
        <v>2200</v>
      </c>
      <c r="G263" s="250"/>
      <c r="H263" s="253">
        <v>45.3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AT263" s="259" t="s">
        <v>180</v>
      </c>
      <c r="AU263" s="259" t="s">
        <v>82</v>
      </c>
      <c r="AV263" s="16" t="s">
        <v>171</v>
      </c>
      <c r="AW263" s="16" t="s">
        <v>34</v>
      </c>
      <c r="AX263" s="16" t="s">
        <v>73</v>
      </c>
      <c r="AY263" s="259" t="s">
        <v>170</v>
      </c>
    </row>
    <row r="264" spans="1:65" s="13" customFormat="1" ht="11.25">
      <c r="B264" s="193"/>
      <c r="C264" s="194"/>
      <c r="D264" s="195" t="s">
        <v>180</v>
      </c>
      <c r="E264" s="196" t="s">
        <v>19</v>
      </c>
      <c r="F264" s="197" t="s">
        <v>2201</v>
      </c>
      <c r="G264" s="194"/>
      <c r="H264" s="198">
        <v>33.975000000000001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180</v>
      </c>
      <c r="AU264" s="204" t="s">
        <v>82</v>
      </c>
      <c r="AV264" s="13" t="s">
        <v>82</v>
      </c>
      <c r="AW264" s="13" t="s">
        <v>34</v>
      </c>
      <c r="AX264" s="13" t="s">
        <v>73</v>
      </c>
      <c r="AY264" s="204" t="s">
        <v>170</v>
      </c>
    </row>
    <row r="265" spans="1:65" s="16" customFormat="1" ht="11.25">
      <c r="B265" s="249"/>
      <c r="C265" s="250"/>
      <c r="D265" s="195" t="s">
        <v>180</v>
      </c>
      <c r="E265" s="251" t="s">
        <v>19</v>
      </c>
      <c r="F265" s="252" t="s">
        <v>2200</v>
      </c>
      <c r="G265" s="250"/>
      <c r="H265" s="253">
        <v>33.975000000000001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AT265" s="259" t="s">
        <v>180</v>
      </c>
      <c r="AU265" s="259" t="s">
        <v>82</v>
      </c>
      <c r="AV265" s="16" t="s">
        <v>171</v>
      </c>
      <c r="AW265" s="16" t="s">
        <v>34</v>
      </c>
      <c r="AX265" s="16" t="s">
        <v>73</v>
      </c>
      <c r="AY265" s="259" t="s">
        <v>170</v>
      </c>
    </row>
    <row r="266" spans="1:65" s="14" customFormat="1" ht="11.25">
      <c r="B266" s="205"/>
      <c r="C266" s="206"/>
      <c r="D266" s="195" t="s">
        <v>180</v>
      </c>
      <c r="E266" s="207" t="s">
        <v>19</v>
      </c>
      <c r="F266" s="208" t="s">
        <v>182</v>
      </c>
      <c r="G266" s="206"/>
      <c r="H266" s="209">
        <v>79.275000000000006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180</v>
      </c>
      <c r="AU266" s="215" t="s">
        <v>82</v>
      </c>
      <c r="AV266" s="14" t="s">
        <v>178</v>
      </c>
      <c r="AW266" s="14" t="s">
        <v>34</v>
      </c>
      <c r="AX266" s="14" t="s">
        <v>80</v>
      </c>
      <c r="AY266" s="215" t="s">
        <v>170</v>
      </c>
    </row>
    <row r="267" spans="1:65" s="2" customFormat="1" ht="21.75" customHeight="1">
      <c r="A267" s="36"/>
      <c r="B267" s="37"/>
      <c r="C267" s="180" t="s">
        <v>413</v>
      </c>
      <c r="D267" s="180" t="s">
        <v>173</v>
      </c>
      <c r="E267" s="181" t="s">
        <v>2202</v>
      </c>
      <c r="F267" s="182" t="s">
        <v>2203</v>
      </c>
      <c r="G267" s="183" t="s">
        <v>217</v>
      </c>
      <c r="H267" s="184">
        <v>0.42</v>
      </c>
      <c r="I267" s="185"/>
      <c r="J267" s="186">
        <f>ROUND(I267*H267,2)</f>
        <v>0</v>
      </c>
      <c r="K267" s="182" t="s">
        <v>177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5.3299999999999997E-3</v>
      </c>
      <c r="R267" s="189">
        <f>Q267*H267</f>
        <v>2.2385999999999999E-3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178</v>
      </c>
      <c r="AT267" s="191" t="s">
        <v>173</v>
      </c>
      <c r="AU267" s="191" t="s">
        <v>82</v>
      </c>
      <c r="AY267" s="19" t="s">
        <v>170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178</v>
      </c>
      <c r="BM267" s="191" t="s">
        <v>2204</v>
      </c>
    </row>
    <row r="268" spans="1:65" s="13" customFormat="1" ht="11.25">
      <c r="B268" s="193"/>
      <c r="C268" s="194"/>
      <c r="D268" s="195" t="s">
        <v>180</v>
      </c>
      <c r="E268" s="196" t="s">
        <v>19</v>
      </c>
      <c r="F268" s="197" t="s">
        <v>2205</v>
      </c>
      <c r="G268" s="194"/>
      <c r="H268" s="198">
        <v>0.42</v>
      </c>
      <c r="I268" s="199"/>
      <c r="J268" s="194"/>
      <c r="K268" s="194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180</v>
      </c>
      <c r="AU268" s="204" t="s">
        <v>82</v>
      </c>
      <c r="AV268" s="13" t="s">
        <v>82</v>
      </c>
      <c r="AW268" s="13" t="s">
        <v>34</v>
      </c>
      <c r="AX268" s="13" t="s">
        <v>80</v>
      </c>
      <c r="AY268" s="204" t="s">
        <v>170</v>
      </c>
    </row>
    <row r="269" spans="1:65" s="2" customFormat="1" ht="24">
      <c r="A269" s="36"/>
      <c r="B269" s="37"/>
      <c r="C269" s="180" t="s">
        <v>418</v>
      </c>
      <c r="D269" s="180" t="s">
        <v>173</v>
      </c>
      <c r="E269" s="181" t="s">
        <v>2206</v>
      </c>
      <c r="F269" s="182" t="s">
        <v>2207</v>
      </c>
      <c r="G269" s="183" t="s">
        <v>217</v>
      </c>
      <c r="H269" s="184">
        <v>0.36</v>
      </c>
      <c r="I269" s="185"/>
      <c r="J269" s="186">
        <f>ROUND(I269*H269,2)</f>
        <v>0</v>
      </c>
      <c r="K269" s="182" t="s">
        <v>177</v>
      </c>
      <c r="L269" s="41"/>
      <c r="M269" s="187" t="s">
        <v>19</v>
      </c>
      <c r="N269" s="188" t="s">
        <v>44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178</v>
      </c>
      <c r="AT269" s="191" t="s">
        <v>173</v>
      </c>
      <c r="AU269" s="191" t="s">
        <v>82</v>
      </c>
      <c r="AY269" s="19" t="s">
        <v>170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178</v>
      </c>
      <c r="BM269" s="191" t="s">
        <v>2208</v>
      </c>
    </row>
    <row r="270" spans="1:65" s="2" customFormat="1" ht="48">
      <c r="A270" s="36"/>
      <c r="B270" s="37"/>
      <c r="C270" s="180" t="s">
        <v>423</v>
      </c>
      <c r="D270" s="180" t="s">
        <v>173</v>
      </c>
      <c r="E270" s="181" t="s">
        <v>2209</v>
      </c>
      <c r="F270" s="182" t="s">
        <v>2210</v>
      </c>
      <c r="G270" s="183" t="s">
        <v>217</v>
      </c>
      <c r="H270" s="184">
        <v>434.125</v>
      </c>
      <c r="I270" s="185"/>
      <c r="J270" s="186">
        <f>ROUND(I270*H270,2)</f>
        <v>0</v>
      </c>
      <c r="K270" s="182" t="s">
        <v>177</v>
      </c>
      <c r="L270" s="41"/>
      <c r="M270" s="187" t="s">
        <v>19</v>
      </c>
      <c r="N270" s="188" t="s">
        <v>44</v>
      </c>
      <c r="O270" s="66"/>
      <c r="P270" s="189">
        <f>O270*H270</f>
        <v>0</v>
      </c>
      <c r="Q270" s="189">
        <v>1.128E-2</v>
      </c>
      <c r="R270" s="189">
        <f>Q270*H270</f>
        <v>4.8969300000000002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178</v>
      </c>
      <c r="AT270" s="191" t="s">
        <v>173</v>
      </c>
      <c r="AU270" s="191" t="s">
        <v>82</v>
      </c>
      <c r="AY270" s="19" t="s">
        <v>170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80</v>
      </c>
      <c r="BK270" s="192">
        <f>ROUND(I270*H270,2)</f>
        <v>0</v>
      </c>
      <c r="BL270" s="19" t="s">
        <v>178</v>
      </c>
      <c r="BM270" s="191" t="s">
        <v>2211</v>
      </c>
    </row>
    <row r="271" spans="1:65" s="13" customFormat="1" ht="11.25">
      <c r="B271" s="193"/>
      <c r="C271" s="194"/>
      <c r="D271" s="195" t="s">
        <v>180</v>
      </c>
      <c r="E271" s="196" t="s">
        <v>19</v>
      </c>
      <c r="F271" s="197" t="s">
        <v>2212</v>
      </c>
      <c r="G271" s="194"/>
      <c r="H271" s="198">
        <v>95.5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180</v>
      </c>
      <c r="AU271" s="204" t="s">
        <v>82</v>
      </c>
      <c r="AV271" s="13" t="s">
        <v>82</v>
      </c>
      <c r="AW271" s="13" t="s">
        <v>34</v>
      </c>
      <c r="AX271" s="13" t="s">
        <v>73</v>
      </c>
      <c r="AY271" s="204" t="s">
        <v>170</v>
      </c>
    </row>
    <row r="272" spans="1:65" s="13" customFormat="1" ht="11.25">
      <c r="B272" s="193"/>
      <c r="C272" s="194"/>
      <c r="D272" s="195" t="s">
        <v>180</v>
      </c>
      <c r="E272" s="196" t="s">
        <v>19</v>
      </c>
      <c r="F272" s="197" t="s">
        <v>2213</v>
      </c>
      <c r="G272" s="194"/>
      <c r="H272" s="198">
        <v>267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180</v>
      </c>
      <c r="AU272" s="204" t="s">
        <v>82</v>
      </c>
      <c r="AV272" s="13" t="s">
        <v>82</v>
      </c>
      <c r="AW272" s="13" t="s">
        <v>34</v>
      </c>
      <c r="AX272" s="13" t="s">
        <v>73</v>
      </c>
      <c r="AY272" s="204" t="s">
        <v>170</v>
      </c>
    </row>
    <row r="273" spans="1:65" s="13" customFormat="1" ht="11.25">
      <c r="B273" s="193"/>
      <c r="C273" s="194"/>
      <c r="D273" s="195" t="s">
        <v>180</v>
      </c>
      <c r="E273" s="196" t="s">
        <v>19</v>
      </c>
      <c r="F273" s="197" t="s">
        <v>2214</v>
      </c>
      <c r="G273" s="194"/>
      <c r="H273" s="198">
        <v>5.4</v>
      </c>
      <c r="I273" s="199"/>
      <c r="J273" s="194"/>
      <c r="K273" s="194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180</v>
      </c>
      <c r="AU273" s="204" t="s">
        <v>82</v>
      </c>
      <c r="AV273" s="13" t="s">
        <v>82</v>
      </c>
      <c r="AW273" s="13" t="s">
        <v>34</v>
      </c>
      <c r="AX273" s="13" t="s">
        <v>73</v>
      </c>
      <c r="AY273" s="204" t="s">
        <v>170</v>
      </c>
    </row>
    <row r="274" spans="1:65" s="13" customFormat="1" ht="11.25">
      <c r="B274" s="193"/>
      <c r="C274" s="194"/>
      <c r="D274" s="195" t="s">
        <v>180</v>
      </c>
      <c r="E274" s="196" t="s">
        <v>19</v>
      </c>
      <c r="F274" s="197" t="s">
        <v>2215</v>
      </c>
      <c r="G274" s="194"/>
      <c r="H274" s="198">
        <v>4.7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180</v>
      </c>
      <c r="AU274" s="204" t="s">
        <v>82</v>
      </c>
      <c r="AV274" s="13" t="s">
        <v>82</v>
      </c>
      <c r="AW274" s="13" t="s">
        <v>34</v>
      </c>
      <c r="AX274" s="13" t="s">
        <v>73</v>
      </c>
      <c r="AY274" s="204" t="s">
        <v>170</v>
      </c>
    </row>
    <row r="275" spans="1:65" s="13" customFormat="1" ht="11.25">
      <c r="B275" s="193"/>
      <c r="C275" s="194"/>
      <c r="D275" s="195" t="s">
        <v>180</v>
      </c>
      <c r="E275" s="196" t="s">
        <v>19</v>
      </c>
      <c r="F275" s="197" t="s">
        <v>2216</v>
      </c>
      <c r="G275" s="194"/>
      <c r="H275" s="198">
        <v>2.4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180</v>
      </c>
      <c r="AU275" s="204" t="s">
        <v>82</v>
      </c>
      <c r="AV275" s="13" t="s">
        <v>82</v>
      </c>
      <c r="AW275" s="13" t="s">
        <v>34</v>
      </c>
      <c r="AX275" s="13" t="s">
        <v>73</v>
      </c>
      <c r="AY275" s="204" t="s">
        <v>170</v>
      </c>
    </row>
    <row r="276" spans="1:65" s="13" customFormat="1" ht="11.25">
      <c r="B276" s="193"/>
      <c r="C276" s="194"/>
      <c r="D276" s="195" t="s">
        <v>180</v>
      </c>
      <c r="E276" s="196" t="s">
        <v>19</v>
      </c>
      <c r="F276" s="197" t="s">
        <v>2217</v>
      </c>
      <c r="G276" s="194"/>
      <c r="H276" s="198">
        <v>2.5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180</v>
      </c>
      <c r="AU276" s="204" t="s">
        <v>82</v>
      </c>
      <c r="AV276" s="13" t="s">
        <v>82</v>
      </c>
      <c r="AW276" s="13" t="s">
        <v>34</v>
      </c>
      <c r="AX276" s="13" t="s">
        <v>73</v>
      </c>
      <c r="AY276" s="204" t="s">
        <v>170</v>
      </c>
    </row>
    <row r="277" spans="1:65" s="14" customFormat="1" ht="11.25">
      <c r="B277" s="205"/>
      <c r="C277" s="206"/>
      <c r="D277" s="195" t="s">
        <v>180</v>
      </c>
      <c r="E277" s="207" t="s">
        <v>19</v>
      </c>
      <c r="F277" s="208" t="s">
        <v>182</v>
      </c>
      <c r="G277" s="206"/>
      <c r="H277" s="209">
        <v>377.5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180</v>
      </c>
      <c r="AU277" s="215" t="s">
        <v>82</v>
      </c>
      <c r="AV277" s="14" t="s">
        <v>178</v>
      </c>
      <c r="AW277" s="14" t="s">
        <v>34</v>
      </c>
      <c r="AX277" s="14" t="s">
        <v>80</v>
      </c>
      <c r="AY277" s="215" t="s">
        <v>170</v>
      </c>
    </row>
    <row r="278" spans="1:65" s="13" customFormat="1" ht="11.25">
      <c r="B278" s="193"/>
      <c r="C278" s="194"/>
      <c r="D278" s="195" t="s">
        <v>180</v>
      </c>
      <c r="E278" s="194"/>
      <c r="F278" s="197" t="s">
        <v>2218</v>
      </c>
      <c r="G278" s="194"/>
      <c r="H278" s="198">
        <v>434.125</v>
      </c>
      <c r="I278" s="199"/>
      <c r="J278" s="194"/>
      <c r="K278" s="194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180</v>
      </c>
      <c r="AU278" s="204" t="s">
        <v>82</v>
      </c>
      <c r="AV278" s="13" t="s">
        <v>82</v>
      </c>
      <c r="AW278" s="13" t="s">
        <v>4</v>
      </c>
      <c r="AX278" s="13" t="s">
        <v>80</v>
      </c>
      <c r="AY278" s="204" t="s">
        <v>170</v>
      </c>
    </row>
    <row r="279" spans="1:65" s="2" customFormat="1" ht="48">
      <c r="A279" s="36"/>
      <c r="B279" s="37"/>
      <c r="C279" s="180" t="s">
        <v>428</v>
      </c>
      <c r="D279" s="180" t="s">
        <v>173</v>
      </c>
      <c r="E279" s="181" t="s">
        <v>2219</v>
      </c>
      <c r="F279" s="182" t="s">
        <v>2220</v>
      </c>
      <c r="G279" s="183" t="s">
        <v>217</v>
      </c>
      <c r="H279" s="184">
        <v>285.77499999999998</v>
      </c>
      <c r="I279" s="185"/>
      <c r="J279" s="186">
        <f>ROUND(I279*H279,2)</f>
        <v>0</v>
      </c>
      <c r="K279" s="182" t="s">
        <v>177</v>
      </c>
      <c r="L279" s="41"/>
      <c r="M279" s="187" t="s">
        <v>19</v>
      </c>
      <c r="N279" s="188" t="s">
        <v>44</v>
      </c>
      <c r="O279" s="66"/>
      <c r="P279" s="189">
        <f>O279*H279</f>
        <v>0</v>
      </c>
      <c r="Q279" s="189">
        <v>1.4670000000000001E-2</v>
      </c>
      <c r="R279" s="189">
        <f>Q279*H279</f>
        <v>4.1923192499999997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82</v>
      </c>
      <c r="AY279" s="19" t="s">
        <v>170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178</v>
      </c>
      <c r="BM279" s="191" t="s">
        <v>2221</v>
      </c>
    </row>
    <row r="280" spans="1:65" s="13" customFormat="1" ht="11.25">
      <c r="B280" s="193"/>
      <c r="C280" s="194"/>
      <c r="D280" s="195" t="s">
        <v>180</v>
      </c>
      <c r="E280" s="196" t="s">
        <v>19</v>
      </c>
      <c r="F280" s="197" t="s">
        <v>2222</v>
      </c>
      <c r="G280" s="194"/>
      <c r="H280" s="198">
        <v>226.5</v>
      </c>
      <c r="I280" s="199"/>
      <c r="J280" s="194"/>
      <c r="K280" s="194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180</v>
      </c>
      <c r="AU280" s="204" t="s">
        <v>82</v>
      </c>
      <c r="AV280" s="13" t="s">
        <v>82</v>
      </c>
      <c r="AW280" s="13" t="s">
        <v>34</v>
      </c>
      <c r="AX280" s="13" t="s">
        <v>73</v>
      </c>
      <c r="AY280" s="204" t="s">
        <v>170</v>
      </c>
    </row>
    <row r="281" spans="1:65" s="13" customFormat="1" ht="11.25">
      <c r="B281" s="193"/>
      <c r="C281" s="194"/>
      <c r="D281" s="195" t="s">
        <v>180</v>
      </c>
      <c r="E281" s="196" t="s">
        <v>19</v>
      </c>
      <c r="F281" s="197" t="s">
        <v>2223</v>
      </c>
      <c r="G281" s="194"/>
      <c r="H281" s="198">
        <v>22</v>
      </c>
      <c r="I281" s="199"/>
      <c r="J281" s="194"/>
      <c r="K281" s="194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180</v>
      </c>
      <c r="AU281" s="204" t="s">
        <v>82</v>
      </c>
      <c r="AV281" s="13" t="s">
        <v>82</v>
      </c>
      <c r="AW281" s="13" t="s">
        <v>34</v>
      </c>
      <c r="AX281" s="13" t="s">
        <v>73</v>
      </c>
      <c r="AY281" s="204" t="s">
        <v>170</v>
      </c>
    </row>
    <row r="282" spans="1:65" s="14" customFormat="1" ht="11.25">
      <c r="B282" s="205"/>
      <c r="C282" s="206"/>
      <c r="D282" s="195" t="s">
        <v>180</v>
      </c>
      <c r="E282" s="207" t="s">
        <v>19</v>
      </c>
      <c r="F282" s="208" t="s">
        <v>182</v>
      </c>
      <c r="G282" s="206"/>
      <c r="H282" s="209">
        <v>248.5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180</v>
      </c>
      <c r="AU282" s="215" t="s">
        <v>82</v>
      </c>
      <c r="AV282" s="14" t="s">
        <v>178</v>
      </c>
      <c r="AW282" s="14" t="s">
        <v>34</v>
      </c>
      <c r="AX282" s="14" t="s">
        <v>80</v>
      </c>
      <c r="AY282" s="215" t="s">
        <v>170</v>
      </c>
    </row>
    <row r="283" spans="1:65" s="13" customFormat="1" ht="11.25">
      <c r="B283" s="193"/>
      <c r="C283" s="194"/>
      <c r="D283" s="195" t="s">
        <v>180</v>
      </c>
      <c r="E283" s="194"/>
      <c r="F283" s="197" t="s">
        <v>2224</v>
      </c>
      <c r="G283" s="194"/>
      <c r="H283" s="198">
        <v>285.77499999999998</v>
      </c>
      <c r="I283" s="199"/>
      <c r="J283" s="194"/>
      <c r="K283" s="194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180</v>
      </c>
      <c r="AU283" s="204" t="s">
        <v>82</v>
      </c>
      <c r="AV283" s="13" t="s">
        <v>82</v>
      </c>
      <c r="AW283" s="13" t="s">
        <v>4</v>
      </c>
      <c r="AX283" s="13" t="s">
        <v>80</v>
      </c>
      <c r="AY283" s="204" t="s">
        <v>170</v>
      </c>
    </row>
    <row r="284" spans="1:65" s="2" customFormat="1" ht="36">
      <c r="A284" s="36"/>
      <c r="B284" s="37"/>
      <c r="C284" s="180" t="s">
        <v>433</v>
      </c>
      <c r="D284" s="180" t="s">
        <v>173</v>
      </c>
      <c r="E284" s="181" t="s">
        <v>2225</v>
      </c>
      <c r="F284" s="182" t="s">
        <v>2226</v>
      </c>
      <c r="G284" s="183" t="s">
        <v>217</v>
      </c>
      <c r="H284" s="184">
        <v>610</v>
      </c>
      <c r="I284" s="185"/>
      <c r="J284" s="186">
        <f>ROUND(I284*H284,2)</f>
        <v>0</v>
      </c>
      <c r="K284" s="182" t="s">
        <v>177</v>
      </c>
      <c r="L284" s="41"/>
      <c r="M284" s="187" t="s">
        <v>19</v>
      </c>
      <c r="N284" s="188" t="s">
        <v>44</v>
      </c>
      <c r="O284" s="66"/>
      <c r="P284" s="189">
        <f>O284*H284</f>
        <v>0</v>
      </c>
      <c r="Q284" s="189">
        <v>1.09E-2</v>
      </c>
      <c r="R284" s="189">
        <f>Q284*H284</f>
        <v>6.649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178</v>
      </c>
      <c r="AT284" s="191" t="s">
        <v>173</v>
      </c>
      <c r="AU284" s="191" t="s">
        <v>82</v>
      </c>
      <c r="AY284" s="19" t="s">
        <v>170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9" t="s">
        <v>80</v>
      </c>
      <c r="BK284" s="192">
        <f>ROUND(I284*H284,2)</f>
        <v>0</v>
      </c>
      <c r="BL284" s="19" t="s">
        <v>178</v>
      </c>
      <c r="BM284" s="191" t="s">
        <v>2227</v>
      </c>
    </row>
    <row r="285" spans="1:65" s="13" customFormat="1" ht="11.25">
      <c r="B285" s="193"/>
      <c r="C285" s="194"/>
      <c r="D285" s="195" t="s">
        <v>180</v>
      </c>
      <c r="E285" s="196" t="s">
        <v>19</v>
      </c>
      <c r="F285" s="197" t="s">
        <v>2228</v>
      </c>
      <c r="G285" s="194"/>
      <c r="H285" s="198">
        <v>94.5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180</v>
      </c>
      <c r="AU285" s="204" t="s">
        <v>82</v>
      </c>
      <c r="AV285" s="13" t="s">
        <v>82</v>
      </c>
      <c r="AW285" s="13" t="s">
        <v>34</v>
      </c>
      <c r="AX285" s="13" t="s">
        <v>73</v>
      </c>
      <c r="AY285" s="204" t="s">
        <v>170</v>
      </c>
    </row>
    <row r="286" spans="1:65" s="13" customFormat="1" ht="11.25">
      <c r="B286" s="193"/>
      <c r="C286" s="194"/>
      <c r="D286" s="195" t="s">
        <v>180</v>
      </c>
      <c r="E286" s="196" t="s">
        <v>19</v>
      </c>
      <c r="F286" s="197" t="s">
        <v>2229</v>
      </c>
      <c r="G286" s="194"/>
      <c r="H286" s="198">
        <v>267</v>
      </c>
      <c r="I286" s="199"/>
      <c r="J286" s="194"/>
      <c r="K286" s="194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180</v>
      </c>
      <c r="AU286" s="204" t="s">
        <v>82</v>
      </c>
      <c r="AV286" s="13" t="s">
        <v>82</v>
      </c>
      <c r="AW286" s="13" t="s">
        <v>34</v>
      </c>
      <c r="AX286" s="13" t="s">
        <v>73</v>
      </c>
      <c r="AY286" s="204" t="s">
        <v>170</v>
      </c>
    </row>
    <row r="287" spans="1:65" s="13" customFormat="1" ht="11.25">
      <c r="B287" s="193"/>
      <c r="C287" s="194"/>
      <c r="D287" s="195" t="s">
        <v>180</v>
      </c>
      <c r="E287" s="196" t="s">
        <v>19</v>
      </c>
      <c r="F287" s="197" t="s">
        <v>2230</v>
      </c>
      <c r="G287" s="194"/>
      <c r="H287" s="198">
        <v>226.5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180</v>
      </c>
      <c r="AU287" s="204" t="s">
        <v>82</v>
      </c>
      <c r="AV287" s="13" t="s">
        <v>82</v>
      </c>
      <c r="AW287" s="13" t="s">
        <v>34</v>
      </c>
      <c r="AX287" s="13" t="s">
        <v>73</v>
      </c>
      <c r="AY287" s="204" t="s">
        <v>170</v>
      </c>
    </row>
    <row r="288" spans="1:65" s="13" customFormat="1" ht="11.25">
      <c r="B288" s="193"/>
      <c r="C288" s="194"/>
      <c r="D288" s="195" t="s">
        <v>180</v>
      </c>
      <c r="E288" s="196" t="s">
        <v>19</v>
      </c>
      <c r="F288" s="197" t="s">
        <v>2231</v>
      </c>
      <c r="G288" s="194"/>
      <c r="H288" s="198">
        <v>22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180</v>
      </c>
      <c r="AU288" s="204" t="s">
        <v>82</v>
      </c>
      <c r="AV288" s="13" t="s">
        <v>82</v>
      </c>
      <c r="AW288" s="13" t="s">
        <v>34</v>
      </c>
      <c r="AX288" s="13" t="s">
        <v>73</v>
      </c>
      <c r="AY288" s="204" t="s">
        <v>170</v>
      </c>
    </row>
    <row r="289" spans="1:65" s="14" customFormat="1" ht="11.25">
      <c r="B289" s="205"/>
      <c r="C289" s="206"/>
      <c r="D289" s="195" t="s">
        <v>180</v>
      </c>
      <c r="E289" s="207" t="s">
        <v>19</v>
      </c>
      <c r="F289" s="208" t="s">
        <v>182</v>
      </c>
      <c r="G289" s="206"/>
      <c r="H289" s="209">
        <v>610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180</v>
      </c>
      <c r="AU289" s="215" t="s">
        <v>82</v>
      </c>
      <c r="AV289" s="14" t="s">
        <v>178</v>
      </c>
      <c r="AW289" s="14" t="s">
        <v>34</v>
      </c>
      <c r="AX289" s="14" t="s">
        <v>80</v>
      </c>
      <c r="AY289" s="215" t="s">
        <v>170</v>
      </c>
    </row>
    <row r="290" spans="1:65" s="2" customFormat="1" ht="16.5" customHeight="1">
      <c r="A290" s="36"/>
      <c r="B290" s="37"/>
      <c r="C290" s="180" t="s">
        <v>438</v>
      </c>
      <c r="D290" s="180" t="s">
        <v>173</v>
      </c>
      <c r="E290" s="181" t="s">
        <v>2232</v>
      </c>
      <c r="F290" s="182" t="s">
        <v>2233</v>
      </c>
      <c r="G290" s="183" t="s">
        <v>217</v>
      </c>
      <c r="H290" s="184">
        <v>265</v>
      </c>
      <c r="I290" s="185"/>
      <c r="J290" s="186">
        <f>ROUND(I290*H290,2)</f>
        <v>0</v>
      </c>
      <c r="K290" s="182" t="s">
        <v>19</v>
      </c>
      <c r="L290" s="41"/>
      <c r="M290" s="187" t="s">
        <v>19</v>
      </c>
      <c r="N290" s="188" t="s">
        <v>44</v>
      </c>
      <c r="O290" s="66"/>
      <c r="P290" s="189">
        <f>O290*H290</f>
        <v>0</v>
      </c>
      <c r="Q290" s="189">
        <v>8.4000000000000003E-4</v>
      </c>
      <c r="R290" s="189">
        <f>Q290*H290</f>
        <v>0.22260000000000002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178</v>
      </c>
      <c r="AT290" s="191" t="s">
        <v>173</v>
      </c>
      <c r="AU290" s="191" t="s">
        <v>82</v>
      </c>
      <c r="AY290" s="19" t="s">
        <v>170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80</v>
      </c>
      <c r="BK290" s="192">
        <f>ROUND(I290*H290,2)</f>
        <v>0</v>
      </c>
      <c r="BL290" s="19" t="s">
        <v>178</v>
      </c>
      <c r="BM290" s="191" t="s">
        <v>2234</v>
      </c>
    </row>
    <row r="291" spans="1:65" s="2" customFormat="1" ht="16.5" customHeight="1">
      <c r="A291" s="36"/>
      <c r="B291" s="37"/>
      <c r="C291" s="180" t="s">
        <v>443</v>
      </c>
      <c r="D291" s="180" t="s">
        <v>173</v>
      </c>
      <c r="E291" s="181" t="s">
        <v>2235</v>
      </c>
      <c r="F291" s="182" t="s">
        <v>2236</v>
      </c>
      <c r="G291" s="183" t="s">
        <v>217</v>
      </c>
      <c r="H291" s="184">
        <v>265</v>
      </c>
      <c r="I291" s="185"/>
      <c r="J291" s="186">
        <f>ROUND(I291*H291,2)</f>
        <v>0</v>
      </c>
      <c r="K291" s="182" t="s">
        <v>19</v>
      </c>
      <c r="L291" s="41"/>
      <c r="M291" s="187" t="s">
        <v>19</v>
      </c>
      <c r="N291" s="188" t="s">
        <v>44</v>
      </c>
      <c r="O291" s="66"/>
      <c r="P291" s="189">
        <f>O291*H291</f>
        <v>0</v>
      </c>
      <c r="Q291" s="189">
        <v>0</v>
      </c>
      <c r="R291" s="189">
        <f>Q291*H291</f>
        <v>0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178</v>
      </c>
      <c r="AT291" s="191" t="s">
        <v>173</v>
      </c>
      <c r="AU291" s="191" t="s">
        <v>82</v>
      </c>
      <c r="AY291" s="19" t="s">
        <v>170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80</v>
      </c>
      <c r="BK291" s="192">
        <f>ROUND(I291*H291,2)</f>
        <v>0</v>
      </c>
      <c r="BL291" s="19" t="s">
        <v>178</v>
      </c>
      <c r="BM291" s="191" t="s">
        <v>2237</v>
      </c>
    </row>
    <row r="292" spans="1:65" s="2" customFormat="1" ht="44.25" customHeight="1">
      <c r="A292" s="36"/>
      <c r="B292" s="37"/>
      <c r="C292" s="180" t="s">
        <v>448</v>
      </c>
      <c r="D292" s="180" t="s">
        <v>173</v>
      </c>
      <c r="E292" s="181" t="s">
        <v>2238</v>
      </c>
      <c r="F292" s="182" t="s">
        <v>2239</v>
      </c>
      <c r="G292" s="183" t="s">
        <v>190</v>
      </c>
      <c r="H292" s="184">
        <v>4.1989999999999998</v>
      </c>
      <c r="I292" s="185"/>
      <c r="J292" s="186">
        <f>ROUND(I292*H292,2)</f>
        <v>0</v>
      </c>
      <c r="K292" s="182" t="s">
        <v>177</v>
      </c>
      <c r="L292" s="41"/>
      <c r="M292" s="187" t="s">
        <v>19</v>
      </c>
      <c r="N292" s="188" t="s">
        <v>44</v>
      </c>
      <c r="O292" s="66"/>
      <c r="P292" s="189">
        <f>O292*H292</f>
        <v>0</v>
      </c>
      <c r="Q292" s="189">
        <v>1.06277</v>
      </c>
      <c r="R292" s="189">
        <f>Q292*H292</f>
        <v>4.46257123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178</v>
      </c>
      <c r="AT292" s="191" t="s">
        <v>173</v>
      </c>
      <c r="AU292" s="191" t="s">
        <v>82</v>
      </c>
      <c r="AY292" s="19" t="s">
        <v>170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80</v>
      </c>
      <c r="BK292" s="192">
        <f>ROUND(I292*H292,2)</f>
        <v>0</v>
      </c>
      <c r="BL292" s="19" t="s">
        <v>178</v>
      </c>
      <c r="BM292" s="191" t="s">
        <v>2240</v>
      </c>
    </row>
    <row r="293" spans="1:65" s="13" customFormat="1" ht="11.25">
      <c r="B293" s="193"/>
      <c r="C293" s="194"/>
      <c r="D293" s="195" t="s">
        <v>180</v>
      </c>
      <c r="E293" s="196" t="s">
        <v>19</v>
      </c>
      <c r="F293" s="197" t="s">
        <v>2241</v>
      </c>
      <c r="G293" s="194"/>
      <c r="H293" s="198">
        <v>1.8520000000000001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180</v>
      </c>
      <c r="AU293" s="204" t="s">
        <v>82</v>
      </c>
      <c r="AV293" s="13" t="s">
        <v>82</v>
      </c>
      <c r="AW293" s="13" t="s">
        <v>34</v>
      </c>
      <c r="AX293" s="13" t="s">
        <v>73</v>
      </c>
      <c r="AY293" s="204" t="s">
        <v>170</v>
      </c>
    </row>
    <row r="294" spans="1:65" s="13" customFormat="1" ht="11.25">
      <c r="B294" s="193"/>
      <c r="C294" s="194"/>
      <c r="D294" s="195" t="s">
        <v>180</v>
      </c>
      <c r="E294" s="196" t="s">
        <v>19</v>
      </c>
      <c r="F294" s="197" t="s">
        <v>2242</v>
      </c>
      <c r="G294" s="194"/>
      <c r="H294" s="198">
        <v>1.4419999999999999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180</v>
      </c>
      <c r="AU294" s="204" t="s">
        <v>82</v>
      </c>
      <c r="AV294" s="13" t="s">
        <v>82</v>
      </c>
      <c r="AW294" s="13" t="s">
        <v>34</v>
      </c>
      <c r="AX294" s="13" t="s">
        <v>73</v>
      </c>
      <c r="AY294" s="204" t="s">
        <v>170</v>
      </c>
    </row>
    <row r="295" spans="1:65" s="13" customFormat="1" ht="11.25">
      <c r="B295" s="193"/>
      <c r="C295" s="194"/>
      <c r="D295" s="195" t="s">
        <v>180</v>
      </c>
      <c r="E295" s="196" t="s">
        <v>19</v>
      </c>
      <c r="F295" s="197" t="s">
        <v>2243</v>
      </c>
      <c r="G295" s="194"/>
      <c r="H295" s="198">
        <v>-0.11899999999999999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180</v>
      </c>
      <c r="AU295" s="204" t="s">
        <v>82</v>
      </c>
      <c r="AV295" s="13" t="s">
        <v>82</v>
      </c>
      <c r="AW295" s="13" t="s">
        <v>34</v>
      </c>
      <c r="AX295" s="13" t="s">
        <v>73</v>
      </c>
      <c r="AY295" s="204" t="s">
        <v>170</v>
      </c>
    </row>
    <row r="296" spans="1:65" s="16" customFormat="1" ht="11.25">
      <c r="B296" s="249"/>
      <c r="C296" s="250"/>
      <c r="D296" s="195" t="s">
        <v>180</v>
      </c>
      <c r="E296" s="251" t="s">
        <v>19</v>
      </c>
      <c r="F296" s="252" t="s">
        <v>2200</v>
      </c>
      <c r="G296" s="250"/>
      <c r="H296" s="253">
        <v>3.1749999999999998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AT296" s="259" t="s">
        <v>180</v>
      </c>
      <c r="AU296" s="259" t="s">
        <v>82</v>
      </c>
      <c r="AV296" s="16" t="s">
        <v>171</v>
      </c>
      <c r="AW296" s="16" t="s">
        <v>34</v>
      </c>
      <c r="AX296" s="16" t="s">
        <v>73</v>
      </c>
      <c r="AY296" s="259" t="s">
        <v>170</v>
      </c>
    </row>
    <row r="297" spans="1:65" s="13" customFormat="1" ht="11.25">
      <c r="B297" s="193"/>
      <c r="C297" s="194"/>
      <c r="D297" s="195" t="s">
        <v>180</v>
      </c>
      <c r="E297" s="196" t="s">
        <v>19</v>
      </c>
      <c r="F297" s="197" t="s">
        <v>2244</v>
      </c>
      <c r="G297" s="194"/>
      <c r="H297" s="198">
        <v>0.47599999999999998</v>
      </c>
      <c r="I297" s="199"/>
      <c r="J297" s="194"/>
      <c r="K297" s="194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180</v>
      </c>
      <c r="AU297" s="204" t="s">
        <v>82</v>
      </c>
      <c r="AV297" s="13" t="s">
        <v>82</v>
      </c>
      <c r="AW297" s="13" t="s">
        <v>34</v>
      </c>
      <c r="AX297" s="13" t="s">
        <v>73</v>
      </c>
      <c r="AY297" s="204" t="s">
        <v>170</v>
      </c>
    </row>
    <row r="298" spans="1:65" s="14" customFormat="1" ht="11.25">
      <c r="B298" s="205"/>
      <c r="C298" s="206"/>
      <c r="D298" s="195" t="s">
        <v>180</v>
      </c>
      <c r="E298" s="207" t="s">
        <v>19</v>
      </c>
      <c r="F298" s="208" t="s">
        <v>182</v>
      </c>
      <c r="G298" s="206"/>
      <c r="H298" s="209">
        <v>3.6509999999999998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180</v>
      </c>
      <c r="AU298" s="215" t="s">
        <v>82</v>
      </c>
      <c r="AV298" s="14" t="s">
        <v>178</v>
      </c>
      <c r="AW298" s="14" t="s">
        <v>34</v>
      </c>
      <c r="AX298" s="14" t="s">
        <v>80</v>
      </c>
      <c r="AY298" s="215" t="s">
        <v>170</v>
      </c>
    </row>
    <row r="299" spans="1:65" s="13" customFormat="1" ht="11.25">
      <c r="B299" s="193"/>
      <c r="C299" s="194"/>
      <c r="D299" s="195" t="s">
        <v>180</v>
      </c>
      <c r="E299" s="194"/>
      <c r="F299" s="197" t="s">
        <v>2245</v>
      </c>
      <c r="G299" s="194"/>
      <c r="H299" s="198">
        <v>4.1989999999999998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180</v>
      </c>
      <c r="AU299" s="204" t="s">
        <v>82</v>
      </c>
      <c r="AV299" s="13" t="s">
        <v>82</v>
      </c>
      <c r="AW299" s="13" t="s">
        <v>4</v>
      </c>
      <c r="AX299" s="13" t="s">
        <v>80</v>
      </c>
      <c r="AY299" s="204" t="s">
        <v>170</v>
      </c>
    </row>
    <row r="300" spans="1:65" s="2" customFormat="1" ht="24">
      <c r="A300" s="36"/>
      <c r="B300" s="37"/>
      <c r="C300" s="180" t="s">
        <v>452</v>
      </c>
      <c r="D300" s="180" t="s">
        <v>173</v>
      </c>
      <c r="E300" s="181" t="s">
        <v>2246</v>
      </c>
      <c r="F300" s="182" t="s">
        <v>2247</v>
      </c>
      <c r="G300" s="183" t="s">
        <v>176</v>
      </c>
      <c r="H300" s="184">
        <v>78</v>
      </c>
      <c r="I300" s="185"/>
      <c r="J300" s="186">
        <f>ROUND(I300*H300,2)</f>
        <v>0</v>
      </c>
      <c r="K300" s="182" t="s">
        <v>177</v>
      </c>
      <c r="L300" s="41"/>
      <c r="M300" s="187" t="s">
        <v>19</v>
      </c>
      <c r="N300" s="188" t="s">
        <v>44</v>
      </c>
      <c r="O300" s="66"/>
      <c r="P300" s="189">
        <f>O300*H300</f>
        <v>0</v>
      </c>
      <c r="Q300" s="189">
        <v>5.8999999999999997E-2</v>
      </c>
      <c r="R300" s="189">
        <f>Q300*H300</f>
        <v>4.6019999999999994</v>
      </c>
      <c r="S300" s="189">
        <v>0</v>
      </c>
      <c r="T300" s="19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1" t="s">
        <v>178</v>
      </c>
      <c r="AT300" s="191" t="s">
        <v>173</v>
      </c>
      <c r="AU300" s="191" t="s">
        <v>82</v>
      </c>
      <c r="AY300" s="19" t="s">
        <v>170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9" t="s">
        <v>80</v>
      </c>
      <c r="BK300" s="192">
        <f>ROUND(I300*H300,2)</f>
        <v>0</v>
      </c>
      <c r="BL300" s="19" t="s">
        <v>178</v>
      </c>
      <c r="BM300" s="191" t="s">
        <v>2248</v>
      </c>
    </row>
    <row r="301" spans="1:65" s="15" customFormat="1" ht="11.25">
      <c r="B301" s="226"/>
      <c r="C301" s="227"/>
      <c r="D301" s="195" t="s">
        <v>180</v>
      </c>
      <c r="E301" s="228" t="s">
        <v>19</v>
      </c>
      <c r="F301" s="229" t="s">
        <v>2249</v>
      </c>
      <c r="G301" s="227"/>
      <c r="H301" s="228" t="s">
        <v>19</v>
      </c>
      <c r="I301" s="230"/>
      <c r="J301" s="227"/>
      <c r="K301" s="227"/>
      <c r="L301" s="231"/>
      <c r="M301" s="232"/>
      <c r="N301" s="233"/>
      <c r="O301" s="233"/>
      <c r="P301" s="233"/>
      <c r="Q301" s="233"/>
      <c r="R301" s="233"/>
      <c r="S301" s="233"/>
      <c r="T301" s="234"/>
      <c r="AT301" s="235" t="s">
        <v>180</v>
      </c>
      <c r="AU301" s="235" t="s">
        <v>82</v>
      </c>
      <c r="AV301" s="15" t="s">
        <v>80</v>
      </c>
      <c r="AW301" s="15" t="s">
        <v>34</v>
      </c>
      <c r="AX301" s="15" t="s">
        <v>73</v>
      </c>
      <c r="AY301" s="235" t="s">
        <v>170</v>
      </c>
    </row>
    <row r="302" spans="1:65" s="13" customFormat="1" ht="11.25">
      <c r="B302" s="193"/>
      <c r="C302" s="194"/>
      <c r="D302" s="195" t="s">
        <v>180</v>
      </c>
      <c r="E302" s="196" t="s">
        <v>19</v>
      </c>
      <c r="F302" s="197" t="s">
        <v>2250</v>
      </c>
      <c r="G302" s="194"/>
      <c r="H302" s="198">
        <v>22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180</v>
      </c>
      <c r="AU302" s="204" t="s">
        <v>82</v>
      </c>
      <c r="AV302" s="13" t="s">
        <v>82</v>
      </c>
      <c r="AW302" s="13" t="s">
        <v>34</v>
      </c>
      <c r="AX302" s="13" t="s">
        <v>73</v>
      </c>
      <c r="AY302" s="204" t="s">
        <v>170</v>
      </c>
    </row>
    <row r="303" spans="1:65" s="13" customFormat="1" ht="11.25">
      <c r="B303" s="193"/>
      <c r="C303" s="194"/>
      <c r="D303" s="195" t="s">
        <v>180</v>
      </c>
      <c r="E303" s="196" t="s">
        <v>19</v>
      </c>
      <c r="F303" s="197" t="s">
        <v>2251</v>
      </c>
      <c r="G303" s="194"/>
      <c r="H303" s="198">
        <v>49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180</v>
      </c>
      <c r="AU303" s="204" t="s">
        <v>82</v>
      </c>
      <c r="AV303" s="13" t="s">
        <v>82</v>
      </c>
      <c r="AW303" s="13" t="s">
        <v>34</v>
      </c>
      <c r="AX303" s="13" t="s">
        <v>73</v>
      </c>
      <c r="AY303" s="204" t="s">
        <v>170</v>
      </c>
    </row>
    <row r="304" spans="1:65" s="13" customFormat="1" ht="11.25">
      <c r="B304" s="193"/>
      <c r="C304" s="194"/>
      <c r="D304" s="195" t="s">
        <v>180</v>
      </c>
      <c r="E304" s="196" t="s">
        <v>19</v>
      </c>
      <c r="F304" s="197" t="s">
        <v>2252</v>
      </c>
      <c r="G304" s="194"/>
      <c r="H304" s="198">
        <v>7</v>
      </c>
      <c r="I304" s="199"/>
      <c r="J304" s="194"/>
      <c r="K304" s="194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180</v>
      </c>
      <c r="AU304" s="204" t="s">
        <v>82</v>
      </c>
      <c r="AV304" s="13" t="s">
        <v>82</v>
      </c>
      <c r="AW304" s="13" t="s">
        <v>34</v>
      </c>
      <c r="AX304" s="13" t="s">
        <v>73</v>
      </c>
      <c r="AY304" s="204" t="s">
        <v>170</v>
      </c>
    </row>
    <row r="305" spans="1:65" s="14" customFormat="1" ht="11.25">
      <c r="B305" s="205"/>
      <c r="C305" s="206"/>
      <c r="D305" s="195" t="s">
        <v>180</v>
      </c>
      <c r="E305" s="207" t="s">
        <v>19</v>
      </c>
      <c r="F305" s="208" t="s">
        <v>182</v>
      </c>
      <c r="G305" s="206"/>
      <c r="H305" s="209">
        <v>78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180</v>
      </c>
      <c r="AU305" s="215" t="s">
        <v>82</v>
      </c>
      <c r="AV305" s="14" t="s">
        <v>178</v>
      </c>
      <c r="AW305" s="14" t="s">
        <v>34</v>
      </c>
      <c r="AX305" s="14" t="s">
        <v>80</v>
      </c>
      <c r="AY305" s="215" t="s">
        <v>170</v>
      </c>
    </row>
    <row r="306" spans="1:65" s="2" customFormat="1" ht="24">
      <c r="A306" s="36"/>
      <c r="B306" s="37"/>
      <c r="C306" s="180" t="s">
        <v>457</v>
      </c>
      <c r="D306" s="180" t="s">
        <v>173</v>
      </c>
      <c r="E306" s="181" t="s">
        <v>2253</v>
      </c>
      <c r="F306" s="182" t="s">
        <v>2254</v>
      </c>
      <c r="G306" s="183" t="s">
        <v>176</v>
      </c>
      <c r="H306" s="184">
        <v>49</v>
      </c>
      <c r="I306" s="185"/>
      <c r="J306" s="186">
        <f>ROUND(I306*H306,2)</f>
        <v>0</v>
      </c>
      <c r="K306" s="182" t="s">
        <v>177</v>
      </c>
      <c r="L306" s="41"/>
      <c r="M306" s="187" t="s">
        <v>19</v>
      </c>
      <c r="N306" s="188" t="s">
        <v>44</v>
      </c>
      <c r="O306" s="66"/>
      <c r="P306" s="189">
        <f>O306*H306</f>
        <v>0</v>
      </c>
      <c r="Q306" s="189">
        <v>6.7360000000000003E-2</v>
      </c>
      <c r="R306" s="189">
        <f>Q306*H306</f>
        <v>3.30064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178</v>
      </c>
      <c r="AT306" s="191" t="s">
        <v>173</v>
      </c>
      <c r="AU306" s="191" t="s">
        <v>82</v>
      </c>
      <c r="AY306" s="19" t="s">
        <v>170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80</v>
      </c>
      <c r="BK306" s="192">
        <f>ROUND(I306*H306,2)</f>
        <v>0</v>
      </c>
      <c r="BL306" s="19" t="s">
        <v>178</v>
      </c>
      <c r="BM306" s="191" t="s">
        <v>2255</v>
      </c>
    </row>
    <row r="307" spans="1:65" s="15" customFormat="1" ht="11.25">
      <c r="B307" s="226"/>
      <c r="C307" s="227"/>
      <c r="D307" s="195" t="s">
        <v>180</v>
      </c>
      <c r="E307" s="228" t="s">
        <v>19</v>
      </c>
      <c r="F307" s="229" t="s">
        <v>2256</v>
      </c>
      <c r="G307" s="227"/>
      <c r="H307" s="228" t="s">
        <v>19</v>
      </c>
      <c r="I307" s="230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AT307" s="235" t="s">
        <v>180</v>
      </c>
      <c r="AU307" s="235" t="s">
        <v>82</v>
      </c>
      <c r="AV307" s="15" t="s">
        <v>80</v>
      </c>
      <c r="AW307" s="15" t="s">
        <v>34</v>
      </c>
      <c r="AX307" s="15" t="s">
        <v>73</v>
      </c>
      <c r="AY307" s="235" t="s">
        <v>170</v>
      </c>
    </row>
    <row r="308" spans="1:65" s="15" customFormat="1" ht="11.25">
      <c r="B308" s="226"/>
      <c r="C308" s="227"/>
      <c r="D308" s="195" t="s">
        <v>180</v>
      </c>
      <c r="E308" s="228" t="s">
        <v>19</v>
      </c>
      <c r="F308" s="229" t="s">
        <v>2257</v>
      </c>
      <c r="G308" s="227"/>
      <c r="H308" s="228" t="s">
        <v>19</v>
      </c>
      <c r="I308" s="230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AT308" s="235" t="s">
        <v>180</v>
      </c>
      <c r="AU308" s="235" t="s">
        <v>82</v>
      </c>
      <c r="AV308" s="15" t="s">
        <v>80</v>
      </c>
      <c r="AW308" s="15" t="s">
        <v>34</v>
      </c>
      <c r="AX308" s="15" t="s">
        <v>73</v>
      </c>
      <c r="AY308" s="235" t="s">
        <v>170</v>
      </c>
    </row>
    <row r="309" spans="1:65" s="13" customFormat="1" ht="11.25">
      <c r="B309" s="193"/>
      <c r="C309" s="194"/>
      <c r="D309" s="195" t="s">
        <v>180</v>
      </c>
      <c r="E309" s="196" t="s">
        <v>19</v>
      </c>
      <c r="F309" s="197" t="s">
        <v>2258</v>
      </c>
      <c r="G309" s="194"/>
      <c r="H309" s="198">
        <v>49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180</v>
      </c>
      <c r="AU309" s="204" t="s">
        <v>82</v>
      </c>
      <c r="AV309" s="13" t="s">
        <v>82</v>
      </c>
      <c r="AW309" s="13" t="s">
        <v>34</v>
      </c>
      <c r="AX309" s="13" t="s">
        <v>80</v>
      </c>
      <c r="AY309" s="204" t="s">
        <v>170</v>
      </c>
    </row>
    <row r="310" spans="1:65" s="2" customFormat="1" ht="24">
      <c r="A310" s="36"/>
      <c r="B310" s="37"/>
      <c r="C310" s="180" t="s">
        <v>461</v>
      </c>
      <c r="D310" s="180" t="s">
        <v>173</v>
      </c>
      <c r="E310" s="181" t="s">
        <v>2259</v>
      </c>
      <c r="F310" s="182" t="s">
        <v>2260</v>
      </c>
      <c r="G310" s="183" t="s">
        <v>217</v>
      </c>
      <c r="H310" s="184">
        <v>610</v>
      </c>
      <c r="I310" s="185"/>
      <c r="J310" s="186">
        <f>ROUND(I310*H310,2)</f>
        <v>0</v>
      </c>
      <c r="K310" s="182" t="s">
        <v>177</v>
      </c>
      <c r="L310" s="41"/>
      <c r="M310" s="187" t="s">
        <v>19</v>
      </c>
      <c r="N310" s="188" t="s">
        <v>44</v>
      </c>
      <c r="O310" s="66"/>
      <c r="P310" s="189">
        <f>O310*H310</f>
        <v>0</v>
      </c>
      <c r="Q310" s="189">
        <v>1.34E-3</v>
      </c>
      <c r="R310" s="189">
        <f>Q310*H310</f>
        <v>0.81740000000000002</v>
      </c>
      <c r="S310" s="189">
        <v>0</v>
      </c>
      <c r="T310" s="19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178</v>
      </c>
      <c r="AT310" s="191" t="s">
        <v>173</v>
      </c>
      <c r="AU310" s="191" t="s">
        <v>82</v>
      </c>
      <c r="AY310" s="19" t="s">
        <v>170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80</v>
      </c>
      <c r="BK310" s="192">
        <f>ROUND(I310*H310,2)</f>
        <v>0</v>
      </c>
      <c r="BL310" s="19" t="s">
        <v>178</v>
      </c>
      <c r="BM310" s="191" t="s">
        <v>2261</v>
      </c>
    </row>
    <row r="311" spans="1:65" s="2" customFormat="1" ht="24">
      <c r="A311" s="36"/>
      <c r="B311" s="37"/>
      <c r="C311" s="180" t="s">
        <v>466</v>
      </c>
      <c r="D311" s="180" t="s">
        <v>173</v>
      </c>
      <c r="E311" s="181" t="s">
        <v>2262</v>
      </c>
      <c r="F311" s="182" t="s">
        <v>2263</v>
      </c>
      <c r="G311" s="183" t="s">
        <v>217</v>
      </c>
      <c r="H311" s="184">
        <v>610</v>
      </c>
      <c r="I311" s="185"/>
      <c r="J311" s="186">
        <f>ROUND(I311*H311,2)</f>
        <v>0</v>
      </c>
      <c r="K311" s="182" t="s">
        <v>177</v>
      </c>
      <c r="L311" s="41"/>
      <c r="M311" s="187" t="s">
        <v>19</v>
      </c>
      <c r="N311" s="188" t="s">
        <v>44</v>
      </c>
      <c r="O311" s="66"/>
      <c r="P311" s="189">
        <f>O311*H311</f>
        <v>0</v>
      </c>
      <c r="Q311" s="189">
        <v>0</v>
      </c>
      <c r="R311" s="189">
        <f>Q311*H311</f>
        <v>0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178</v>
      </c>
      <c r="AT311" s="191" t="s">
        <v>173</v>
      </c>
      <c r="AU311" s="191" t="s">
        <v>82</v>
      </c>
      <c r="AY311" s="19" t="s">
        <v>170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80</v>
      </c>
      <c r="BK311" s="192">
        <f>ROUND(I311*H311,2)</f>
        <v>0</v>
      </c>
      <c r="BL311" s="19" t="s">
        <v>178</v>
      </c>
      <c r="BM311" s="191" t="s">
        <v>2264</v>
      </c>
    </row>
    <row r="312" spans="1:65" s="2" customFormat="1" ht="36">
      <c r="A312" s="36"/>
      <c r="B312" s="37"/>
      <c r="C312" s="180" t="s">
        <v>473</v>
      </c>
      <c r="D312" s="180" t="s">
        <v>173</v>
      </c>
      <c r="E312" s="181" t="s">
        <v>2265</v>
      </c>
      <c r="F312" s="182" t="s">
        <v>2266</v>
      </c>
      <c r="G312" s="183" t="s">
        <v>190</v>
      </c>
      <c r="H312" s="184">
        <v>3.2789999999999999</v>
      </c>
      <c r="I312" s="185"/>
      <c r="J312" s="186">
        <f>ROUND(I312*H312,2)</f>
        <v>0</v>
      </c>
      <c r="K312" s="182" t="s">
        <v>177</v>
      </c>
      <c r="L312" s="41"/>
      <c r="M312" s="187" t="s">
        <v>19</v>
      </c>
      <c r="N312" s="188" t="s">
        <v>44</v>
      </c>
      <c r="O312" s="66"/>
      <c r="P312" s="189">
        <f>O312*H312</f>
        <v>0</v>
      </c>
      <c r="Q312" s="189">
        <v>1.0526199999999999</v>
      </c>
      <c r="R312" s="189">
        <f>Q312*H312</f>
        <v>3.4515409799999994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178</v>
      </c>
      <c r="AT312" s="191" t="s">
        <v>173</v>
      </c>
      <c r="AU312" s="191" t="s">
        <v>82</v>
      </c>
      <c r="AY312" s="19" t="s">
        <v>170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80</v>
      </c>
      <c r="BK312" s="192">
        <f>ROUND(I312*H312,2)</f>
        <v>0</v>
      </c>
      <c r="BL312" s="19" t="s">
        <v>178</v>
      </c>
      <c r="BM312" s="191" t="s">
        <v>2267</v>
      </c>
    </row>
    <row r="313" spans="1:65" s="13" customFormat="1" ht="11.25">
      <c r="B313" s="193"/>
      <c r="C313" s="194"/>
      <c r="D313" s="195" t="s">
        <v>180</v>
      </c>
      <c r="E313" s="196" t="s">
        <v>19</v>
      </c>
      <c r="F313" s="197" t="s">
        <v>2268</v>
      </c>
      <c r="G313" s="194"/>
      <c r="H313" s="198">
        <v>0.30599999999999999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180</v>
      </c>
      <c r="AU313" s="204" t="s">
        <v>82</v>
      </c>
      <c r="AV313" s="13" t="s">
        <v>82</v>
      </c>
      <c r="AW313" s="13" t="s">
        <v>34</v>
      </c>
      <c r="AX313" s="13" t="s">
        <v>73</v>
      </c>
      <c r="AY313" s="204" t="s">
        <v>170</v>
      </c>
    </row>
    <row r="314" spans="1:65" s="13" customFormat="1" ht="11.25">
      <c r="B314" s="193"/>
      <c r="C314" s="194"/>
      <c r="D314" s="195" t="s">
        <v>180</v>
      </c>
      <c r="E314" s="196" t="s">
        <v>19</v>
      </c>
      <c r="F314" s="197" t="s">
        <v>2269</v>
      </c>
      <c r="G314" s="194"/>
      <c r="H314" s="198">
        <v>0.2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180</v>
      </c>
      <c r="AU314" s="204" t="s">
        <v>82</v>
      </c>
      <c r="AV314" s="13" t="s">
        <v>82</v>
      </c>
      <c r="AW314" s="13" t="s">
        <v>34</v>
      </c>
      <c r="AX314" s="13" t="s">
        <v>73</v>
      </c>
      <c r="AY314" s="204" t="s">
        <v>170</v>
      </c>
    </row>
    <row r="315" spans="1:65" s="13" customFormat="1" ht="11.25">
      <c r="B315" s="193"/>
      <c r="C315" s="194"/>
      <c r="D315" s="195" t="s">
        <v>180</v>
      </c>
      <c r="E315" s="196" t="s">
        <v>19</v>
      </c>
      <c r="F315" s="197" t="s">
        <v>2270</v>
      </c>
      <c r="G315" s="194"/>
      <c r="H315" s="198">
        <v>0.41099999999999998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180</v>
      </c>
      <c r="AU315" s="204" t="s">
        <v>82</v>
      </c>
      <c r="AV315" s="13" t="s">
        <v>82</v>
      </c>
      <c r="AW315" s="13" t="s">
        <v>34</v>
      </c>
      <c r="AX315" s="13" t="s">
        <v>73</v>
      </c>
      <c r="AY315" s="204" t="s">
        <v>170</v>
      </c>
    </row>
    <row r="316" spans="1:65" s="13" customFormat="1" ht="11.25">
      <c r="B316" s="193"/>
      <c r="C316" s="194"/>
      <c r="D316" s="195" t="s">
        <v>180</v>
      </c>
      <c r="E316" s="196" t="s">
        <v>19</v>
      </c>
      <c r="F316" s="197" t="s">
        <v>2271</v>
      </c>
      <c r="G316" s="194"/>
      <c r="H316" s="198">
        <v>0.161</v>
      </c>
      <c r="I316" s="199"/>
      <c r="J316" s="194"/>
      <c r="K316" s="194"/>
      <c r="L316" s="200"/>
      <c r="M316" s="201"/>
      <c r="N316" s="202"/>
      <c r="O316" s="202"/>
      <c r="P316" s="202"/>
      <c r="Q316" s="202"/>
      <c r="R316" s="202"/>
      <c r="S316" s="202"/>
      <c r="T316" s="203"/>
      <c r="AT316" s="204" t="s">
        <v>180</v>
      </c>
      <c r="AU316" s="204" t="s">
        <v>82</v>
      </c>
      <c r="AV316" s="13" t="s">
        <v>82</v>
      </c>
      <c r="AW316" s="13" t="s">
        <v>34</v>
      </c>
      <c r="AX316" s="13" t="s">
        <v>73</v>
      </c>
      <c r="AY316" s="204" t="s">
        <v>170</v>
      </c>
    </row>
    <row r="317" spans="1:65" s="13" customFormat="1" ht="11.25">
      <c r="B317" s="193"/>
      <c r="C317" s="194"/>
      <c r="D317" s="195" t="s">
        <v>180</v>
      </c>
      <c r="E317" s="196" t="s">
        <v>19</v>
      </c>
      <c r="F317" s="197" t="s">
        <v>2272</v>
      </c>
      <c r="G317" s="194"/>
      <c r="H317" s="198">
        <v>0.2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180</v>
      </c>
      <c r="AU317" s="204" t="s">
        <v>82</v>
      </c>
      <c r="AV317" s="13" t="s">
        <v>82</v>
      </c>
      <c r="AW317" s="13" t="s">
        <v>34</v>
      </c>
      <c r="AX317" s="13" t="s">
        <v>73</v>
      </c>
      <c r="AY317" s="204" t="s">
        <v>170</v>
      </c>
    </row>
    <row r="318" spans="1:65" s="13" customFormat="1" ht="11.25">
      <c r="B318" s="193"/>
      <c r="C318" s="194"/>
      <c r="D318" s="195" t="s">
        <v>180</v>
      </c>
      <c r="E318" s="196" t="s">
        <v>19</v>
      </c>
      <c r="F318" s="197" t="s">
        <v>2273</v>
      </c>
      <c r="G318" s="194"/>
      <c r="H318" s="198">
        <v>0.15</v>
      </c>
      <c r="I318" s="199"/>
      <c r="J318" s="194"/>
      <c r="K318" s="194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180</v>
      </c>
      <c r="AU318" s="204" t="s">
        <v>82</v>
      </c>
      <c r="AV318" s="13" t="s">
        <v>82</v>
      </c>
      <c r="AW318" s="13" t="s">
        <v>34</v>
      </c>
      <c r="AX318" s="13" t="s">
        <v>73</v>
      </c>
      <c r="AY318" s="204" t="s">
        <v>170</v>
      </c>
    </row>
    <row r="319" spans="1:65" s="13" customFormat="1" ht="11.25">
      <c r="B319" s="193"/>
      <c r="C319" s="194"/>
      <c r="D319" s="195" t="s">
        <v>180</v>
      </c>
      <c r="E319" s="196" t="s">
        <v>19</v>
      </c>
      <c r="F319" s="197" t="s">
        <v>2274</v>
      </c>
      <c r="G319" s="194"/>
      <c r="H319" s="198">
        <v>1.423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180</v>
      </c>
      <c r="AU319" s="204" t="s">
        <v>82</v>
      </c>
      <c r="AV319" s="13" t="s">
        <v>82</v>
      </c>
      <c r="AW319" s="13" t="s">
        <v>34</v>
      </c>
      <c r="AX319" s="13" t="s">
        <v>73</v>
      </c>
      <c r="AY319" s="204" t="s">
        <v>170</v>
      </c>
    </row>
    <row r="320" spans="1:65" s="16" customFormat="1" ht="11.25">
      <c r="B320" s="249"/>
      <c r="C320" s="250"/>
      <c r="D320" s="195" t="s">
        <v>180</v>
      </c>
      <c r="E320" s="251" t="s">
        <v>19</v>
      </c>
      <c r="F320" s="252" t="s">
        <v>2200</v>
      </c>
      <c r="G320" s="250"/>
      <c r="H320" s="253">
        <v>2.851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AT320" s="259" t="s">
        <v>180</v>
      </c>
      <c r="AU320" s="259" t="s">
        <v>82</v>
      </c>
      <c r="AV320" s="16" t="s">
        <v>171</v>
      </c>
      <c r="AW320" s="16" t="s">
        <v>34</v>
      </c>
      <c r="AX320" s="16" t="s">
        <v>73</v>
      </c>
      <c r="AY320" s="259" t="s">
        <v>170</v>
      </c>
    </row>
    <row r="321" spans="1:65" s="13" customFormat="1" ht="11.25">
      <c r="B321" s="193"/>
      <c r="C321" s="194"/>
      <c r="D321" s="195" t="s">
        <v>180</v>
      </c>
      <c r="E321" s="196" t="s">
        <v>19</v>
      </c>
      <c r="F321" s="197" t="s">
        <v>2275</v>
      </c>
      <c r="G321" s="194"/>
      <c r="H321" s="198">
        <v>0.42799999999999999</v>
      </c>
      <c r="I321" s="199"/>
      <c r="J321" s="194"/>
      <c r="K321" s="194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180</v>
      </c>
      <c r="AU321" s="204" t="s">
        <v>82</v>
      </c>
      <c r="AV321" s="13" t="s">
        <v>82</v>
      </c>
      <c r="AW321" s="13" t="s">
        <v>34</v>
      </c>
      <c r="AX321" s="13" t="s">
        <v>73</v>
      </c>
      <c r="AY321" s="204" t="s">
        <v>170</v>
      </c>
    </row>
    <row r="322" spans="1:65" s="14" customFormat="1" ht="11.25">
      <c r="B322" s="205"/>
      <c r="C322" s="206"/>
      <c r="D322" s="195" t="s">
        <v>180</v>
      </c>
      <c r="E322" s="207" t="s">
        <v>19</v>
      </c>
      <c r="F322" s="208" t="s">
        <v>182</v>
      </c>
      <c r="G322" s="206"/>
      <c r="H322" s="209">
        <v>3.2789999999999999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180</v>
      </c>
      <c r="AU322" s="215" t="s">
        <v>82</v>
      </c>
      <c r="AV322" s="14" t="s">
        <v>178</v>
      </c>
      <c r="AW322" s="14" t="s">
        <v>34</v>
      </c>
      <c r="AX322" s="14" t="s">
        <v>80</v>
      </c>
      <c r="AY322" s="215" t="s">
        <v>170</v>
      </c>
    </row>
    <row r="323" spans="1:65" s="2" customFormat="1" ht="24">
      <c r="A323" s="36"/>
      <c r="B323" s="37"/>
      <c r="C323" s="180" t="s">
        <v>477</v>
      </c>
      <c r="D323" s="180" t="s">
        <v>173</v>
      </c>
      <c r="E323" s="181" t="s">
        <v>2276</v>
      </c>
      <c r="F323" s="182" t="s">
        <v>2277</v>
      </c>
      <c r="G323" s="183" t="s">
        <v>190</v>
      </c>
      <c r="H323" s="184">
        <v>61.414000000000001</v>
      </c>
      <c r="I323" s="185"/>
      <c r="J323" s="186">
        <f>ROUND(I323*H323,2)</f>
        <v>0</v>
      </c>
      <c r="K323" s="182" t="s">
        <v>177</v>
      </c>
      <c r="L323" s="41"/>
      <c r="M323" s="187" t="s">
        <v>19</v>
      </c>
      <c r="N323" s="188" t="s">
        <v>44</v>
      </c>
      <c r="O323" s="66"/>
      <c r="P323" s="189">
        <f>O323*H323</f>
        <v>0</v>
      </c>
      <c r="Q323" s="189">
        <v>1.7090000000000001E-2</v>
      </c>
      <c r="R323" s="189">
        <f>Q323*H323</f>
        <v>1.0495652600000001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178</v>
      </c>
      <c r="AT323" s="191" t="s">
        <v>173</v>
      </c>
      <c r="AU323" s="191" t="s">
        <v>82</v>
      </c>
      <c r="AY323" s="19" t="s">
        <v>170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178</v>
      </c>
      <c r="BM323" s="191" t="s">
        <v>2278</v>
      </c>
    </row>
    <row r="324" spans="1:65" s="2" customFormat="1" ht="16.5" customHeight="1">
      <c r="A324" s="36"/>
      <c r="B324" s="37"/>
      <c r="C324" s="216" t="s">
        <v>481</v>
      </c>
      <c r="D324" s="216" t="s">
        <v>192</v>
      </c>
      <c r="E324" s="217" t="s">
        <v>2279</v>
      </c>
      <c r="F324" s="218" t="s">
        <v>2280</v>
      </c>
      <c r="G324" s="219" t="s">
        <v>190</v>
      </c>
      <c r="H324" s="220">
        <v>2.6920000000000002</v>
      </c>
      <c r="I324" s="221"/>
      <c r="J324" s="222">
        <f>ROUND(I324*H324,2)</f>
        <v>0</v>
      </c>
      <c r="K324" s="218" t="s">
        <v>177</v>
      </c>
      <c r="L324" s="223"/>
      <c r="M324" s="224" t="s">
        <v>19</v>
      </c>
      <c r="N324" s="225" t="s">
        <v>44</v>
      </c>
      <c r="O324" s="66"/>
      <c r="P324" s="189">
        <f>O324*H324</f>
        <v>0</v>
      </c>
      <c r="Q324" s="189">
        <v>1</v>
      </c>
      <c r="R324" s="189">
        <f>Q324*H324</f>
        <v>2.6920000000000002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195</v>
      </c>
      <c r="AT324" s="191" t="s">
        <v>192</v>
      </c>
      <c r="AU324" s="191" t="s">
        <v>82</v>
      </c>
      <c r="AY324" s="19" t="s">
        <v>170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80</v>
      </c>
      <c r="BK324" s="192">
        <f>ROUND(I324*H324,2)</f>
        <v>0</v>
      </c>
      <c r="BL324" s="19" t="s">
        <v>178</v>
      </c>
      <c r="BM324" s="191" t="s">
        <v>2281</v>
      </c>
    </row>
    <row r="325" spans="1:65" s="13" customFormat="1" ht="11.25">
      <c r="B325" s="193"/>
      <c r="C325" s="194"/>
      <c r="D325" s="195" t="s">
        <v>180</v>
      </c>
      <c r="E325" s="196" t="s">
        <v>19</v>
      </c>
      <c r="F325" s="197" t="s">
        <v>2282</v>
      </c>
      <c r="G325" s="194"/>
      <c r="H325" s="198">
        <v>1.8069999999999999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180</v>
      </c>
      <c r="AU325" s="204" t="s">
        <v>82</v>
      </c>
      <c r="AV325" s="13" t="s">
        <v>82</v>
      </c>
      <c r="AW325" s="13" t="s">
        <v>34</v>
      </c>
      <c r="AX325" s="13" t="s">
        <v>73</v>
      </c>
      <c r="AY325" s="204" t="s">
        <v>170</v>
      </c>
    </row>
    <row r="326" spans="1:65" s="13" customFormat="1" ht="11.25">
      <c r="B326" s="193"/>
      <c r="C326" s="194"/>
      <c r="D326" s="195" t="s">
        <v>180</v>
      </c>
      <c r="E326" s="196" t="s">
        <v>19</v>
      </c>
      <c r="F326" s="197" t="s">
        <v>2283</v>
      </c>
      <c r="G326" s="194"/>
      <c r="H326" s="198">
        <v>0.55700000000000005</v>
      </c>
      <c r="I326" s="199"/>
      <c r="J326" s="194"/>
      <c r="K326" s="194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180</v>
      </c>
      <c r="AU326" s="204" t="s">
        <v>82</v>
      </c>
      <c r="AV326" s="13" t="s">
        <v>82</v>
      </c>
      <c r="AW326" s="13" t="s">
        <v>34</v>
      </c>
      <c r="AX326" s="13" t="s">
        <v>73</v>
      </c>
      <c r="AY326" s="204" t="s">
        <v>170</v>
      </c>
    </row>
    <row r="327" spans="1:65" s="16" customFormat="1" ht="11.25">
      <c r="B327" s="249"/>
      <c r="C327" s="250"/>
      <c r="D327" s="195" t="s">
        <v>180</v>
      </c>
      <c r="E327" s="251" t="s">
        <v>19</v>
      </c>
      <c r="F327" s="252" t="s">
        <v>2200</v>
      </c>
      <c r="G327" s="250"/>
      <c r="H327" s="253">
        <v>2.3639999999999999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AT327" s="259" t="s">
        <v>180</v>
      </c>
      <c r="AU327" s="259" t="s">
        <v>82</v>
      </c>
      <c r="AV327" s="16" t="s">
        <v>171</v>
      </c>
      <c r="AW327" s="16" t="s">
        <v>34</v>
      </c>
      <c r="AX327" s="16" t="s">
        <v>73</v>
      </c>
      <c r="AY327" s="259" t="s">
        <v>170</v>
      </c>
    </row>
    <row r="328" spans="1:65" s="13" customFormat="1" ht="11.25">
      <c r="B328" s="193"/>
      <c r="C328" s="194"/>
      <c r="D328" s="195" t="s">
        <v>180</v>
      </c>
      <c r="E328" s="196" t="s">
        <v>19</v>
      </c>
      <c r="F328" s="197" t="s">
        <v>2284</v>
      </c>
      <c r="G328" s="194"/>
      <c r="H328" s="198">
        <v>0.32800000000000001</v>
      </c>
      <c r="I328" s="199"/>
      <c r="J328" s="194"/>
      <c r="K328" s="194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180</v>
      </c>
      <c r="AU328" s="204" t="s">
        <v>82</v>
      </c>
      <c r="AV328" s="13" t="s">
        <v>82</v>
      </c>
      <c r="AW328" s="13" t="s">
        <v>34</v>
      </c>
      <c r="AX328" s="13" t="s">
        <v>73</v>
      </c>
      <c r="AY328" s="204" t="s">
        <v>170</v>
      </c>
    </row>
    <row r="329" spans="1:65" s="14" customFormat="1" ht="11.25">
      <c r="B329" s="205"/>
      <c r="C329" s="206"/>
      <c r="D329" s="195" t="s">
        <v>180</v>
      </c>
      <c r="E329" s="207" t="s">
        <v>19</v>
      </c>
      <c r="F329" s="208" t="s">
        <v>182</v>
      </c>
      <c r="G329" s="206"/>
      <c r="H329" s="209">
        <v>2.6920000000000002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180</v>
      </c>
      <c r="AU329" s="215" t="s">
        <v>82</v>
      </c>
      <c r="AV329" s="14" t="s">
        <v>178</v>
      </c>
      <c r="AW329" s="14" t="s">
        <v>34</v>
      </c>
      <c r="AX329" s="14" t="s">
        <v>80</v>
      </c>
      <c r="AY329" s="215" t="s">
        <v>170</v>
      </c>
    </row>
    <row r="330" spans="1:65" s="2" customFormat="1" ht="16.5" customHeight="1">
      <c r="A330" s="36"/>
      <c r="B330" s="37"/>
      <c r="C330" s="216" t="s">
        <v>486</v>
      </c>
      <c r="D330" s="216" t="s">
        <v>192</v>
      </c>
      <c r="E330" s="217" t="s">
        <v>2285</v>
      </c>
      <c r="F330" s="218" t="s">
        <v>2286</v>
      </c>
      <c r="G330" s="219" t="s">
        <v>190</v>
      </c>
      <c r="H330" s="220">
        <v>0.36899999999999999</v>
      </c>
      <c r="I330" s="221"/>
      <c r="J330" s="222">
        <f>ROUND(I330*H330,2)</f>
        <v>0</v>
      </c>
      <c r="K330" s="218" t="s">
        <v>177</v>
      </c>
      <c r="L330" s="223"/>
      <c r="M330" s="224" t="s">
        <v>19</v>
      </c>
      <c r="N330" s="225" t="s">
        <v>44</v>
      </c>
      <c r="O330" s="66"/>
      <c r="P330" s="189">
        <f>O330*H330</f>
        <v>0</v>
      </c>
      <c r="Q330" s="189">
        <v>1</v>
      </c>
      <c r="R330" s="189">
        <f>Q330*H330</f>
        <v>0.36899999999999999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195</v>
      </c>
      <c r="AT330" s="191" t="s">
        <v>192</v>
      </c>
      <c r="AU330" s="191" t="s">
        <v>82</v>
      </c>
      <c r="AY330" s="19" t="s">
        <v>170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178</v>
      </c>
      <c r="BM330" s="191" t="s">
        <v>2287</v>
      </c>
    </row>
    <row r="331" spans="1:65" s="13" customFormat="1" ht="11.25">
      <c r="B331" s="193"/>
      <c r="C331" s="194"/>
      <c r="D331" s="195" t="s">
        <v>180</v>
      </c>
      <c r="E331" s="196" t="s">
        <v>19</v>
      </c>
      <c r="F331" s="197" t="s">
        <v>2288</v>
      </c>
      <c r="G331" s="194"/>
      <c r="H331" s="198">
        <v>0.09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180</v>
      </c>
      <c r="AU331" s="204" t="s">
        <v>82</v>
      </c>
      <c r="AV331" s="13" t="s">
        <v>82</v>
      </c>
      <c r="AW331" s="13" t="s">
        <v>34</v>
      </c>
      <c r="AX331" s="13" t="s">
        <v>73</v>
      </c>
      <c r="AY331" s="204" t="s">
        <v>170</v>
      </c>
    </row>
    <row r="332" spans="1:65" s="13" customFormat="1" ht="11.25">
      <c r="B332" s="193"/>
      <c r="C332" s="194"/>
      <c r="D332" s="195" t="s">
        <v>180</v>
      </c>
      <c r="E332" s="196" t="s">
        <v>19</v>
      </c>
      <c r="F332" s="197" t="s">
        <v>2289</v>
      </c>
      <c r="G332" s="194"/>
      <c r="H332" s="198">
        <v>0.14499999999999999</v>
      </c>
      <c r="I332" s="199"/>
      <c r="J332" s="194"/>
      <c r="K332" s="194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180</v>
      </c>
      <c r="AU332" s="204" t="s">
        <v>82</v>
      </c>
      <c r="AV332" s="13" t="s">
        <v>82</v>
      </c>
      <c r="AW332" s="13" t="s">
        <v>34</v>
      </c>
      <c r="AX332" s="13" t="s">
        <v>73</v>
      </c>
      <c r="AY332" s="204" t="s">
        <v>170</v>
      </c>
    </row>
    <row r="333" spans="1:65" s="13" customFormat="1" ht="11.25">
      <c r="B333" s="193"/>
      <c r="C333" s="194"/>
      <c r="D333" s="195" t="s">
        <v>180</v>
      </c>
      <c r="E333" s="196" t="s">
        <v>19</v>
      </c>
      <c r="F333" s="197" t="s">
        <v>2290</v>
      </c>
      <c r="G333" s="194"/>
      <c r="H333" s="198">
        <v>0.09</v>
      </c>
      <c r="I333" s="199"/>
      <c r="J333" s="194"/>
      <c r="K333" s="194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180</v>
      </c>
      <c r="AU333" s="204" t="s">
        <v>82</v>
      </c>
      <c r="AV333" s="13" t="s">
        <v>82</v>
      </c>
      <c r="AW333" s="13" t="s">
        <v>34</v>
      </c>
      <c r="AX333" s="13" t="s">
        <v>73</v>
      </c>
      <c r="AY333" s="204" t="s">
        <v>170</v>
      </c>
    </row>
    <row r="334" spans="1:65" s="16" customFormat="1" ht="11.25">
      <c r="B334" s="249"/>
      <c r="C334" s="250"/>
      <c r="D334" s="195" t="s">
        <v>180</v>
      </c>
      <c r="E334" s="251" t="s">
        <v>19</v>
      </c>
      <c r="F334" s="252" t="s">
        <v>2200</v>
      </c>
      <c r="G334" s="250"/>
      <c r="H334" s="253">
        <v>0.32500000000000001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AT334" s="259" t="s">
        <v>180</v>
      </c>
      <c r="AU334" s="259" t="s">
        <v>82</v>
      </c>
      <c r="AV334" s="16" t="s">
        <v>171</v>
      </c>
      <c r="AW334" s="16" t="s">
        <v>34</v>
      </c>
      <c r="AX334" s="16" t="s">
        <v>73</v>
      </c>
      <c r="AY334" s="259" t="s">
        <v>170</v>
      </c>
    </row>
    <row r="335" spans="1:65" s="13" customFormat="1" ht="11.25">
      <c r="B335" s="193"/>
      <c r="C335" s="194"/>
      <c r="D335" s="195" t="s">
        <v>180</v>
      </c>
      <c r="E335" s="196" t="s">
        <v>19</v>
      </c>
      <c r="F335" s="197" t="s">
        <v>2291</v>
      </c>
      <c r="G335" s="194"/>
      <c r="H335" s="198">
        <v>4.3999999999999997E-2</v>
      </c>
      <c r="I335" s="199"/>
      <c r="J335" s="194"/>
      <c r="K335" s="194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180</v>
      </c>
      <c r="AU335" s="204" t="s">
        <v>82</v>
      </c>
      <c r="AV335" s="13" t="s">
        <v>82</v>
      </c>
      <c r="AW335" s="13" t="s">
        <v>34</v>
      </c>
      <c r="AX335" s="13" t="s">
        <v>73</v>
      </c>
      <c r="AY335" s="204" t="s">
        <v>170</v>
      </c>
    </row>
    <row r="336" spans="1:65" s="14" customFormat="1" ht="11.25">
      <c r="B336" s="205"/>
      <c r="C336" s="206"/>
      <c r="D336" s="195" t="s">
        <v>180</v>
      </c>
      <c r="E336" s="207" t="s">
        <v>19</v>
      </c>
      <c r="F336" s="208" t="s">
        <v>182</v>
      </c>
      <c r="G336" s="206"/>
      <c r="H336" s="209">
        <v>0.36899999999999999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180</v>
      </c>
      <c r="AU336" s="215" t="s">
        <v>82</v>
      </c>
      <c r="AV336" s="14" t="s">
        <v>178</v>
      </c>
      <c r="AW336" s="14" t="s">
        <v>34</v>
      </c>
      <c r="AX336" s="14" t="s">
        <v>80</v>
      </c>
      <c r="AY336" s="215" t="s">
        <v>170</v>
      </c>
    </row>
    <row r="337" spans="1:65" s="2" customFormat="1" ht="16.5" customHeight="1">
      <c r="A337" s="36"/>
      <c r="B337" s="37"/>
      <c r="C337" s="216" t="s">
        <v>492</v>
      </c>
      <c r="D337" s="216" t="s">
        <v>192</v>
      </c>
      <c r="E337" s="217" t="s">
        <v>2292</v>
      </c>
      <c r="F337" s="218" t="s">
        <v>2293</v>
      </c>
      <c r="G337" s="219" t="s">
        <v>190</v>
      </c>
      <c r="H337" s="220">
        <v>3.806</v>
      </c>
      <c r="I337" s="221"/>
      <c r="J337" s="222">
        <f>ROUND(I337*H337,2)</f>
        <v>0</v>
      </c>
      <c r="K337" s="218" t="s">
        <v>177</v>
      </c>
      <c r="L337" s="223"/>
      <c r="M337" s="224" t="s">
        <v>19</v>
      </c>
      <c r="N337" s="225" t="s">
        <v>44</v>
      </c>
      <c r="O337" s="66"/>
      <c r="P337" s="189">
        <f>O337*H337</f>
        <v>0</v>
      </c>
      <c r="Q337" s="189">
        <v>1</v>
      </c>
      <c r="R337" s="189">
        <f>Q337*H337</f>
        <v>3.806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195</v>
      </c>
      <c r="AT337" s="191" t="s">
        <v>192</v>
      </c>
      <c r="AU337" s="191" t="s">
        <v>82</v>
      </c>
      <c r="AY337" s="19" t="s">
        <v>170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80</v>
      </c>
      <c r="BK337" s="192">
        <f>ROUND(I337*H337,2)</f>
        <v>0</v>
      </c>
      <c r="BL337" s="19" t="s">
        <v>178</v>
      </c>
      <c r="BM337" s="191" t="s">
        <v>2294</v>
      </c>
    </row>
    <row r="338" spans="1:65" s="13" customFormat="1" ht="11.25">
      <c r="B338" s="193"/>
      <c r="C338" s="194"/>
      <c r="D338" s="195" t="s">
        <v>180</v>
      </c>
      <c r="E338" s="196" t="s">
        <v>19</v>
      </c>
      <c r="F338" s="197" t="s">
        <v>2295</v>
      </c>
      <c r="G338" s="194"/>
      <c r="H338" s="198">
        <v>2.7450000000000001</v>
      </c>
      <c r="I338" s="199"/>
      <c r="J338" s="194"/>
      <c r="K338" s="194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180</v>
      </c>
      <c r="AU338" s="204" t="s">
        <v>82</v>
      </c>
      <c r="AV338" s="13" t="s">
        <v>82</v>
      </c>
      <c r="AW338" s="13" t="s">
        <v>34</v>
      </c>
      <c r="AX338" s="13" t="s">
        <v>73</v>
      </c>
      <c r="AY338" s="204" t="s">
        <v>170</v>
      </c>
    </row>
    <row r="339" spans="1:65" s="13" customFormat="1" ht="11.25">
      <c r="B339" s="193"/>
      <c r="C339" s="194"/>
      <c r="D339" s="195" t="s">
        <v>180</v>
      </c>
      <c r="E339" s="196" t="s">
        <v>19</v>
      </c>
      <c r="F339" s="197" t="s">
        <v>2296</v>
      </c>
      <c r="G339" s="194"/>
      <c r="H339" s="198">
        <v>0.64900000000000002</v>
      </c>
      <c r="I339" s="199"/>
      <c r="J339" s="194"/>
      <c r="K339" s="194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180</v>
      </c>
      <c r="AU339" s="204" t="s">
        <v>82</v>
      </c>
      <c r="AV339" s="13" t="s">
        <v>82</v>
      </c>
      <c r="AW339" s="13" t="s">
        <v>34</v>
      </c>
      <c r="AX339" s="13" t="s">
        <v>73</v>
      </c>
      <c r="AY339" s="204" t="s">
        <v>170</v>
      </c>
    </row>
    <row r="340" spans="1:65" s="16" customFormat="1" ht="11.25">
      <c r="B340" s="249"/>
      <c r="C340" s="250"/>
      <c r="D340" s="195" t="s">
        <v>180</v>
      </c>
      <c r="E340" s="251" t="s">
        <v>19</v>
      </c>
      <c r="F340" s="252" t="s">
        <v>2200</v>
      </c>
      <c r="G340" s="250"/>
      <c r="H340" s="253">
        <v>3.3940000000000001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AT340" s="259" t="s">
        <v>180</v>
      </c>
      <c r="AU340" s="259" t="s">
        <v>82</v>
      </c>
      <c r="AV340" s="16" t="s">
        <v>171</v>
      </c>
      <c r="AW340" s="16" t="s">
        <v>34</v>
      </c>
      <c r="AX340" s="16" t="s">
        <v>73</v>
      </c>
      <c r="AY340" s="259" t="s">
        <v>170</v>
      </c>
    </row>
    <row r="341" spans="1:65" s="13" customFormat="1" ht="11.25">
      <c r="B341" s="193"/>
      <c r="C341" s="194"/>
      <c r="D341" s="195" t="s">
        <v>180</v>
      </c>
      <c r="E341" s="196" t="s">
        <v>19</v>
      </c>
      <c r="F341" s="197" t="s">
        <v>2297</v>
      </c>
      <c r="G341" s="194"/>
      <c r="H341" s="198">
        <v>0.41199999999999998</v>
      </c>
      <c r="I341" s="199"/>
      <c r="J341" s="194"/>
      <c r="K341" s="194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180</v>
      </c>
      <c r="AU341" s="204" t="s">
        <v>82</v>
      </c>
      <c r="AV341" s="13" t="s">
        <v>82</v>
      </c>
      <c r="AW341" s="13" t="s">
        <v>34</v>
      </c>
      <c r="AX341" s="13" t="s">
        <v>73</v>
      </c>
      <c r="AY341" s="204" t="s">
        <v>170</v>
      </c>
    </row>
    <row r="342" spans="1:65" s="14" customFormat="1" ht="11.25">
      <c r="B342" s="205"/>
      <c r="C342" s="206"/>
      <c r="D342" s="195" t="s">
        <v>180</v>
      </c>
      <c r="E342" s="207" t="s">
        <v>19</v>
      </c>
      <c r="F342" s="208" t="s">
        <v>182</v>
      </c>
      <c r="G342" s="206"/>
      <c r="H342" s="209">
        <v>3.806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180</v>
      </c>
      <c r="AU342" s="215" t="s">
        <v>82</v>
      </c>
      <c r="AV342" s="14" t="s">
        <v>178</v>
      </c>
      <c r="AW342" s="14" t="s">
        <v>34</v>
      </c>
      <c r="AX342" s="14" t="s">
        <v>80</v>
      </c>
      <c r="AY342" s="215" t="s">
        <v>170</v>
      </c>
    </row>
    <row r="343" spans="1:65" s="2" customFormat="1" ht="16.5" customHeight="1">
      <c r="A343" s="36"/>
      <c r="B343" s="37"/>
      <c r="C343" s="216" t="s">
        <v>500</v>
      </c>
      <c r="D343" s="216" t="s">
        <v>192</v>
      </c>
      <c r="E343" s="217" t="s">
        <v>2298</v>
      </c>
      <c r="F343" s="218" t="s">
        <v>2299</v>
      </c>
      <c r="G343" s="219" t="s">
        <v>190</v>
      </c>
      <c r="H343" s="220">
        <v>2.4180000000000001</v>
      </c>
      <c r="I343" s="221"/>
      <c r="J343" s="222">
        <f>ROUND(I343*H343,2)</f>
        <v>0</v>
      </c>
      <c r="K343" s="218" t="s">
        <v>177</v>
      </c>
      <c r="L343" s="223"/>
      <c r="M343" s="224" t="s">
        <v>19</v>
      </c>
      <c r="N343" s="225" t="s">
        <v>44</v>
      </c>
      <c r="O343" s="66"/>
      <c r="P343" s="189">
        <f>O343*H343</f>
        <v>0</v>
      </c>
      <c r="Q343" s="189">
        <v>1</v>
      </c>
      <c r="R343" s="189">
        <f>Q343*H343</f>
        <v>2.4180000000000001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195</v>
      </c>
      <c r="AT343" s="191" t="s">
        <v>192</v>
      </c>
      <c r="AU343" s="191" t="s">
        <v>82</v>
      </c>
      <c r="AY343" s="19" t="s">
        <v>170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80</v>
      </c>
      <c r="BK343" s="192">
        <f>ROUND(I343*H343,2)</f>
        <v>0</v>
      </c>
      <c r="BL343" s="19" t="s">
        <v>178</v>
      </c>
      <c r="BM343" s="191" t="s">
        <v>2300</v>
      </c>
    </row>
    <row r="344" spans="1:65" s="13" customFormat="1" ht="11.25">
      <c r="B344" s="193"/>
      <c r="C344" s="194"/>
      <c r="D344" s="195" t="s">
        <v>180</v>
      </c>
      <c r="E344" s="196" t="s">
        <v>19</v>
      </c>
      <c r="F344" s="197" t="s">
        <v>2301</v>
      </c>
      <c r="G344" s="194"/>
      <c r="H344" s="198">
        <v>0.51800000000000002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180</v>
      </c>
      <c r="AU344" s="204" t="s">
        <v>82</v>
      </c>
      <c r="AV344" s="13" t="s">
        <v>82</v>
      </c>
      <c r="AW344" s="13" t="s">
        <v>34</v>
      </c>
      <c r="AX344" s="13" t="s">
        <v>73</v>
      </c>
      <c r="AY344" s="204" t="s">
        <v>170</v>
      </c>
    </row>
    <row r="345" spans="1:65" s="13" customFormat="1" ht="11.25">
      <c r="B345" s="193"/>
      <c r="C345" s="194"/>
      <c r="D345" s="195" t="s">
        <v>180</v>
      </c>
      <c r="E345" s="196" t="s">
        <v>19</v>
      </c>
      <c r="F345" s="197" t="s">
        <v>2302</v>
      </c>
      <c r="G345" s="194"/>
      <c r="H345" s="198">
        <v>1.6180000000000001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180</v>
      </c>
      <c r="AU345" s="204" t="s">
        <v>82</v>
      </c>
      <c r="AV345" s="13" t="s">
        <v>82</v>
      </c>
      <c r="AW345" s="13" t="s">
        <v>34</v>
      </c>
      <c r="AX345" s="13" t="s">
        <v>73</v>
      </c>
      <c r="AY345" s="204" t="s">
        <v>170</v>
      </c>
    </row>
    <row r="346" spans="1:65" s="13" customFormat="1" ht="11.25">
      <c r="B346" s="193"/>
      <c r="C346" s="194"/>
      <c r="D346" s="195" t="s">
        <v>180</v>
      </c>
      <c r="E346" s="196" t="s">
        <v>19</v>
      </c>
      <c r="F346" s="197" t="s">
        <v>2303</v>
      </c>
      <c r="G346" s="194"/>
      <c r="H346" s="198">
        <v>9.7000000000000003E-2</v>
      </c>
      <c r="I346" s="199"/>
      <c r="J346" s="194"/>
      <c r="K346" s="194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180</v>
      </c>
      <c r="AU346" s="204" t="s">
        <v>82</v>
      </c>
      <c r="AV346" s="13" t="s">
        <v>82</v>
      </c>
      <c r="AW346" s="13" t="s">
        <v>34</v>
      </c>
      <c r="AX346" s="13" t="s">
        <v>73</v>
      </c>
      <c r="AY346" s="204" t="s">
        <v>170</v>
      </c>
    </row>
    <row r="347" spans="1:65" s="16" customFormat="1" ht="11.25">
      <c r="B347" s="249"/>
      <c r="C347" s="250"/>
      <c r="D347" s="195" t="s">
        <v>180</v>
      </c>
      <c r="E347" s="251" t="s">
        <v>19</v>
      </c>
      <c r="F347" s="252" t="s">
        <v>2200</v>
      </c>
      <c r="G347" s="250"/>
      <c r="H347" s="253">
        <v>2.2330000000000001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AT347" s="259" t="s">
        <v>180</v>
      </c>
      <c r="AU347" s="259" t="s">
        <v>82</v>
      </c>
      <c r="AV347" s="16" t="s">
        <v>171</v>
      </c>
      <c r="AW347" s="16" t="s">
        <v>34</v>
      </c>
      <c r="AX347" s="16" t="s">
        <v>73</v>
      </c>
      <c r="AY347" s="259" t="s">
        <v>170</v>
      </c>
    </row>
    <row r="348" spans="1:65" s="13" customFormat="1" ht="11.25">
      <c r="B348" s="193"/>
      <c r="C348" s="194"/>
      <c r="D348" s="195" t="s">
        <v>180</v>
      </c>
      <c r="E348" s="196" t="s">
        <v>19</v>
      </c>
      <c r="F348" s="197" t="s">
        <v>2304</v>
      </c>
      <c r="G348" s="194"/>
      <c r="H348" s="198">
        <v>0.185</v>
      </c>
      <c r="I348" s="199"/>
      <c r="J348" s="194"/>
      <c r="K348" s="194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180</v>
      </c>
      <c r="AU348" s="204" t="s">
        <v>82</v>
      </c>
      <c r="AV348" s="13" t="s">
        <v>82</v>
      </c>
      <c r="AW348" s="13" t="s">
        <v>34</v>
      </c>
      <c r="AX348" s="13" t="s">
        <v>73</v>
      </c>
      <c r="AY348" s="204" t="s">
        <v>170</v>
      </c>
    </row>
    <row r="349" spans="1:65" s="14" customFormat="1" ht="11.25">
      <c r="B349" s="205"/>
      <c r="C349" s="206"/>
      <c r="D349" s="195" t="s">
        <v>180</v>
      </c>
      <c r="E349" s="207" t="s">
        <v>19</v>
      </c>
      <c r="F349" s="208" t="s">
        <v>182</v>
      </c>
      <c r="G349" s="206"/>
      <c r="H349" s="209">
        <v>2.4180000000000001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180</v>
      </c>
      <c r="AU349" s="215" t="s">
        <v>82</v>
      </c>
      <c r="AV349" s="14" t="s">
        <v>178</v>
      </c>
      <c r="AW349" s="14" t="s">
        <v>34</v>
      </c>
      <c r="AX349" s="14" t="s">
        <v>80</v>
      </c>
      <c r="AY349" s="215" t="s">
        <v>170</v>
      </c>
    </row>
    <row r="350" spans="1:65" s="2" customFormat="1" ht="16.5" customHeight="1">
      <c r="A350" s="36"/>
      <c r="B350" s="37"/>
      <c r="C350" s="216" t="s">
        <v>505</v>
      </c>
      <c r="D350" s="216" t="s">
        <v>192</v>
      </c>
      <c r="E350" s="217" t="s">
        <v>2305</v>
      </c>
      <c r="F350" s="218" t="s">
        <v>2306</v>
      </c>
      <c r="G350" s="219" t="s">
        <v>190</v>
      </c>
      <c r="H350" s="220">
        <v>5.867</v>
      </c>
      <c r="I350" s="221"/>
      <c r="J350" s="222">
        <f>ROUND(I350*H350,2)</f>
        <v>0</v>
      </c>
      <c r="K350" s="218" t="s">
        <v>177</v>
      </c>
      <c r="L350" s="223"/>
      <c r="M350" s="224" t="s">
        <v>19</v>
      </c>
      <c r="N350" s="225" t="s">
        <v>44</v>
      </c>
      <c r="O350" s="66"/>
      <c r="P350" s="189">
        <f>O350*H350</f>
        <v>0</v>
      </c>
      <c r="Q350" s="189">
        <v>1</v>
      </c>
      <c r="R350" s="189">
        <f>Q350*H350</f>
        <v>5.867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195</v>
      </c>
      <c r="AT350" s="191" t="s">
        <v>192</v>
      </c>
      <c r="AU350" s="191" t="s">
        <v>82</v>
      </c>
      <c r="AY350" s="19" t="s">
        <v>170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178</v>
      </c>
      <c r="BM350" s="191" t="s">
        <v>2307</v>
      </c>
    </row>
    <row r="351" spans="1:65" s="13" customFormat="1" ht="11.25">
      <c r="B351" s="193"/>
      <c r="C351" s="194"/>
      <c r="D351" s="195" t="s">
        <v>180</v>
      </c>
      <c r="E351" s="196" t="s">
        <v>19</v>
      </c>
      <c r="F351" s="197" t="s">
        <v>2308</v>
      </c>
      <c r="G351" s="194"/>
      <c r="H351" s="198">
        <v>3.1440000000000001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180</v>
      </c>
      <c r="AU351" s="204" t="s">
        <v>82</v>
      </c>
      <c r="AV351" s="13" t="s">
        <v>82</v>
      </c>
      <c r="AW351" s="13" t="s">
        <v>34</v>
      </c>
      <c r="AX351" s="13" t="s">
        <v>73</v>
      </c>
      <c r="AY351" s="204" t="s">
        <v>170</v>
      </c>
    </row>
    <row r="352" spans="1:65" s="13" customFormat="1" ht="11.25">
      <c r="B352" s="193"/>
      <c r="C352" s="194"/>
      <c r="D352" s="195" t="s">
        <v>180</v>
      </c>
      <c r="E352" s="196" t="s">
        <v>19</v>
      </c>
      <c r="F352" s="197" t="s">
        <v>2309</v>
      </c>
      <c r="G352" s="194"/>
      <c r="H352" s="198">
        <v>1.99</v>
      </c>
      <c r="I352" s="199"/>
      <c r="J352" s="194"/>
      <c r="K352" s="194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180</v>
      </c>
      <c r="AU352" s="204" t="s">
        <v>82</v>
      </c>
      <c r="AV352" s="13" t="s">
        <v>82</v>
      </c>
      <c r="AW352" s="13" t="s">
        <v>34</v>
      </c>
      <c r="AX352" s="13" t="s">
        <v>73</v>
      </c>
      <c r="AY352" s="204" t="s">
        <v>170</v>
      </c>
    </row>
    <row r="353" spans="1:65" s="16" customFormat="1" ht="11.25">
      <c r="B353" s="249"/>
      <c r="C353" s="250"/>
      <c r="D353" s="195" t="s">
        <v>180</v>
      </c>
      <c r="E353" s="251" t="s">
        <v>19</v>
      </c>
      <c r="F353" s="252" t="s">
        <v>2200</v>
      </c>
      <c r="G353" s="250"/>
      <c r="H353" s="253">
        <v>5.1340000000000003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AT353" s="259" t="s">
        <v>180</v>
      </c>
      <c r="AU353" s="259" t="s">
        <v>82</v>
      </c>
      <c r="AV353" s="16" t="s">
        <v>171</v>
      </c>
      <c r="AW353" s="16" t="s">
        <v>34</v>
      </c>
      <c r="AX353" s="16" t="s">
        <v>73</v>
      </c>
      <c r="AY353" s="259" t="s">
        <v>170</v>
      </c>
    </row>
    <row r="354" spans="1:65" s="13" customFormat="1" ht="11.25">
      <c r="B354" s="193"/>
      <c r="C354" s="194"/>
      <c r="D354" s="195" t="s">
        <v>180</v>
      </c>
      <c r="E354" s="196" t="s">
        <v>19</v>
      </c>
      <c r="F354" s="197" t="s">
        <v>2310</v>
      </c>
      <c r="G354" s="194"/>
      <c r="H354" s="198">
        <v>0.73299999999999998</v>
      </c>
      <c r="I354" s="199"/>
      <c r="J354" s="194"/>
      <c r="K354" s="194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180</v>
      </c>
      <c r="AU354" s="204" t="s">
        <v>82</v>
      </c>
      <c r="AV354" s="13" t="s">
        <v>82</v>
      </c>
      <c r="AW354" s="13" t="s">
        <v>34</v>
      </c>
      <c r="AX354" s="13" t="s">
        <v>73</v>
      </c>
      <c r="AY354" s="204" t="s">
        <v>170</v>
      </c>
    </row>
    <row r="355" spans="1:65" s="14" customFormat="1" ht="11.25">
      <c r="B355" s="205"/>
      <c r="C355" s="206"/>
      <c r="D355" s="195" t="s">
        <v>180</v>
      </c>
      <c r="E355" s="207" t="s">
        <v>19</v>
      </c>
      <c r="F355" s="208" t="s">
        <v>182</v>
      </c>
      <c r="G355" s="206"/>
      <c r="H355" s="209">
        <v>5.867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180</v>
      </c>
      <c r="AU355" s="215" t="s">
        <v>82</v>
      </c>
      <c r="AV355" s="14" t="s">
        <v>178</v>
      </c>
      <c r="AW355" s="14" t="s">
        <v>34</v>
      </c>
      <c r="AX355" s="14" t="s">
        <v>80</v>
      </c>
      <c r="AY355" s="215" t="s">
        <v>170</v>
      </c>
    </row>
    <row r="356" spans="1:65" s="2" customFormat="1" ht="16.5" customHeight="1">
      <c r="A356" s="36"/>
      <c r="B356" s="37"/>
      <c r="C356" s="216" t="s">
        <v>509</v>
      </c>
      <c r="D356" s="216" t="s">
        <v>192</v>
      </c>
      <c r="E356" s="217" t="s">
        <v>2311</v>
      </c>
      <c r="F356" s="218" t="s">
        <v>2312</v>
      </c>
      <c r="G356" s="219" t="s">
        <v>190</v>
      </c>
      <c r="H356" s="220">
        <v>2.2360000000000002</v>
      </c>
      <c r="I356" s="221"/>
      <c r="J356" s="222">
        <f>ROUND(I356*H356,2)</f>
        <v>0</v>
      </c>
      <c r="K356" s="218" t="s">
        <v>177</v>
      </c>
      <c r="L356" s="223"/>
      <c r="M356" s="224" t="s">
        <v>19</v>
      </c>
      <c r="N356" s="225" t="s">
        <v>44</v>
      </c>
      <c r="O356" s="66"/>
      <c r="P356" s="189">
        <f>O356*H356</f>
        <v>0</v>
      </c>
      <c r="Q356" s="189">
        <v>1</v>
      </c>
      <c r="R356" s="189">
        <f>Q356*H356</f>
        <v>2.2360000000000002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195</v>
      </c>
      <c r="AT356" s="191" t="s">
        <v>192</v>
      </c>
      <c r="AU356" s="191" t="s">
        <v>82</v>
      </c>
      <c r="AY356" s="19" t="s">
        <v>170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80</v>
      </c>
      <c r="BK356" s="192">
        <f>ROUND(I356*H356,2)</f>
        <v>0</v>
      </c>
      <c r="BL356" s="19" t="s">
        <v>178</v>
      </c>
      <c r="BM356" s="191" t="s">
        <v>2313</v>
      </c>
    </row>
    <row r="357" spans="1:65" s="13" customFormat="1" ht="11.25">
      <c r="B357" s="193"/>
      <c r="C357" s="194"/>
      <c r="D357" s="195" t="s">
        <v>180</v>
      </c>
      <c r="E357" s="196" t="s">
        <v>19</v>
      </c>
      <c r="F357" s="197" t="s">
        <v>2314</v>
      </c>
      <c r="G357" s="194"/>
      <c r="H357" s="198">
        <v>1.944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180</v>
      </c>
      <c r="AU357" s="204" t="s">
        <v>82</v>
      </c>
      <c r="AV357" s="13" t="s">
        <v>82</v>
      </c>
      <c r="AW357" s="13" t="s">
        <v>34</v>
      </c>
      <c r="AX357" s="13" t="s">
        <v>73</v>
      </c>
      <c r="AY357" s="204" t="s">
        <v>170</v>
      </c>
    </row>
    <row r="358" spans="1:65" s="16" customFormat="1" ht="11.25">
      <c r="B358" s="249"/>
      <c r="C358" s="250"/>
      <c r="D358" s="195" t="s">
        <v>180</v>
      </c>
      <c r="E358" s="251" t="s">
        <v>19</v>
      </c>
      <c r="F358" s="252" t="s">
        <v>2200</v>
      </c>
      <c r="G358" s="250"/>
      <c r="H358" s="253">
        <v>1.944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AT358" s="259" t="s">
        <v>180</v>
      </c>
      <c r="AU358" s="259" t="s">
        <v>82</v>
      </c>
      <c r="AV358" s="16" t="s">
        <v>171</v>
      </c>
      <c r="AW358" s="16" t="s">
        <v>34</v>
      </c>
      <c r="AX358" s="16" t="s">
        <v>73</v>
      </c>
      <c r="AY358" s="259" t="s">
        <v>170</v>
      </c>
    </row>
    <row r="359" spans="1:65" s="13" customFormat="1" ht="11.25">
      <c r="B359" s="193"/>
      <c r="C359" s="194"/>
      <c r="D359" s="195" t="s">
        <v>180</v>
      </c>
      <c r="E359" s="196" t="s">
        <v>19</v>
      </c>
      <c r="F359" s="197" t="s">
        <v>2315</v>
      </c>
      <c r="G359" s="194"/>
      <c r="H359" s="198">
        <v>0.29199999999999998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180</v>
      </c>
      <c r="AU359" s="204" t="s">
        <v>82</v>
      </c>
      <c r="AV359" s="13" t="s">
        <v>82</v>
      </c>
      <c r="AW359" s="13" t="s">
        <v>34</v>
      </c>
      <c r="AX359" s="13" t="s">
        <v>73</v>
      </c>
      <c r="AY359" s="204" t="s">
        <v>170</v>
      </c>
    </row>
    <row r="360" spans="1:65" s="14" customFormat="1" ht="11.25">
      <c r="B360" s="205"/>
      <c r="C360" s="206"/>
      <c r="D360" s="195" t="s">
        <v>180</v>
      </c>
      <c r="E360" s="207" t="s">
        <v>19</v>
      </c>
      <c r="F360" s="208" t="s">
        <v>182</v>
      </c>
      <c r="G360" s="206"/>
      <c r="H360" s="209">
        <v>2.2360000000000002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180</v>
      </c>
      <c r="AU360" s="215" t="s">
        <v>82</v>
      </c>
      <c r="AV360" s="14" t="s">
        <v>178</v>
      </c>
      <c r="AW360" s="14" t="s">
        <v>34</v>
      </c>
      <c r="AX360" s="14" t="s">
        <v>80</v>
      </c>
      <c r="AY360" s="215" t="s">
        <v>170</v>
      </c>
    </row>
    <row r="361" spans="1:65" s="2" customFormat="1" ht="16.5" customHeight="1">
      <c r="A361" s="36"/>
      <c r="B361" s="37"/>
      <c r="C361" s="216" t="s">
        <v>513</v>
      </c>
      <c r="D361" s="216" t="s">
        <v>192</v>
      </c>
      <c r="E361" s="217" t="s">
        <v>2316</v>
      </c>
      <c r="F361" s="218" t="s">
        <v>2317</v>
      </c>
      <c r="G361" s="219" t="s">
        <v>190</v>
      </c>
      <c r="H361" s="220">
        <v>2.6070000000000002</v>
      </c>
      <c r="I361" s="221"/>
      <c r="J361" s="222">
        <f>ROUND(I361*H361,2)</f>
        <v>0</v>
      </c>
      <c r="K361" s="218" t="s">
        <v>177</v>
      </c>
      <c r="L361" s="223"/>
      <c r="M361" s="224" t="s">
        <v>19</v>
      </c>
      <c r="N361" s="225" t="s">
        <v>44</v>
      </c>
      <c r="O361" s="66"/>
      <c r="P361" s="189">
        <f>O361*H361</f>
        <v>0</v>
      </c>
      <c r="Q361" s="189">
        <v>1</v>
      </c>
      <c r="R361" s="189">
        <f>Q361*H361</f>
        <v>2.6070000000000002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195</v>
      </c>
      <c r="AT361" s="191" t="s">
        <v>192</v>
      </c>
      <c r="AU361" s="191" t="s">
        <v>82</v>
      </c>
      <c r="AY361" s="19" t="s">
        <v>170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80</v>
      </c>
      <c r="BK361" s="192">
        <f>ROUND(I361*H361,2)</f>
        <v>0</v>
      </c>
      <c r="BL361" s="19" t="s">
        <v>178</v>
      </c>
      <c r="BM361" s="191" t="s">
        <v>2318</v>
      </c>
    </row>
    <row r="362" spans="1:65" s="13" customFormat="1" ht="11.25">
      <c r="B362" s="193"/>
      <c r="C362" s="194"/>
      <c r="D362" s="195" t="s">
        <v>180</v>
      </c>
      <c r="E362" s="196" t="s">
        <v>19</v>
      </c>
      <c r="F362" s="197" t="s">
        <v>2319</v>
      </c>
      <c r="G362" s="194"/>
      <c r="H362" s="198">
        <v>2.2669999999999999</v>
      </c>
      <c r="I362" s="199"/>
      <c r="J362" s="194"/>
      <c r="K362" s="194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180</v>
      </c>
      <c r="AU362" s="204" t="s">
        <v>82</v>
      </c>
      <c r="AV362" s="13" t="s">
        <v>82</v>
      </c>
      <c r="AW362" s="13" t="s">
        <v>34</v>
      </c>
      <c r="AX362" s="13" t="s">
        <v>73</v>
      </c>
      <c r="AY362" s="204" t="s">
        <v>170</v>
      </c>
    </row>
    <row r="363" spans="1:65" s="16" customFormat="1" ht="11.25">
      <c r="B363" s="249"/>
      <c r="C363" s="250"/>
      <c r="D363" s="195" t="s">
        <v>180</v>
      </c>
      <c r="E363" s="251" t="s">
        <v>19</v>
      </c>
      <c r="F363" s="252" t="s">
        <v>2200</v>
      </c>
      <c r="G363" s="250"/>
      <c r="H363" s="253">
        <v>2.2669999999999999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AT363" s="259" t="s">
        <v>180</v>
      </c>
      <c r="AU363" s="259" t="s">
        <v>82</v>
      </c>
      <c r="AV363" s="16" t="s">
        <v>171</v>
      </c>
      <c r="AW363" s="16" t="s">
        <v>34</v>
      </c>
      <c r="AX363" s="16" t="s">
        <v>73</v>
      </c>
      <c r="AY363" s="259" t="s">
        <v>170</v>
      </c>
    </row>
    <row r="364" spans="1:65" s="13" customFormat="1" ht="11.25">
      <c r="B364" s="193"/>
      <c r="C364" s="194"/>
      <c r="D364" s="195" t="s">
        <v>180</v>
      </c>
      <c r="E364" s="196" t="s">
        <v>19</v>
      </c>
      <c r="F364" s="197" t="s">
        <v>2320</v>
      </c>
      <c r="G364" s="194"/>
      <c r="H364" s="198">
        <v>0.34</v>
      </c>
      <c r="I364" s="199"/>
      <c r="J364" s="194"/>
      <c r="K364" s="194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180</v>
      </c>
      <c r="AU364" s="204" t="s">
        <v>82</v>
      </c>
      <c r="AV364" s="13" t="s">
        <v>82</v>
      </c>
      <c r="AW364" s="13" t="s">
        <v>34</v>
      </c>
      <c r="AX364" s="13" t="s">
        <v>73</v>
      </c>
      <c r="AY364" s="204" t="s">
        <v>170</v>
      </c>
    </row>
    <row r="365" spans="1:65" s="14" customFormat="1" ht="11.25">
      <c r="B365" s="205"/>
      <c r="C365" s="206"/>
      <c r="D365" s="195" t="s">
        <v>180</v>
      </c>
      <c r="E365" s="207" t="s">
        <v>19</v>
      </c>
      <c r="F365" s="208" t="s">
        <v>182</v>
      </c>
      <c r="G365" s="206"/>
      <c r="H365" s="209">
        <v>2.6070000000000002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180</v>
      </c>
      <c r="AU365" s="215" t="s">
        <v>82</v>
      </c>
      <c r="AV365" s="14" t="s">
        <v>178</v>
      </c>
      <c r="AW365" s="14" t="s">
        <v>34</v>
      </c>
      <c r="AX365" s="14" t="s">
        <v>80</v>
      </c>
      <c r="AY365" s="215" t="s">
        <v>170</v>
      </c>
    </row>
    <row r="366" spans="1:65" s="2" customFormat="1" ht="16.5" customHeight="1">
      <c r="A366" s="36"/>
      <c r="B366" s="37"/>
      <c r="C366" s="216" t="s">
        <v>523</v>
      </c>
      <c r="D366" s="216" t="s">
        <v>192</v>
      </c>
      <c r="E366" s="217" t="s">
        <v>2321</v>
      </c>
      <c r="F366" s="218" t="s">
        <v>2322</v>
      </c>
      <c r="G366" s="219" t="s">
        <v>190</v>
      </c>
      <c r="H366" s="220">
        <v>0.45300000000000001</v>
      </c>
      <c r="I366" s="221"/>
      <c r="J366" s="222">
        <f>ROUND(I366*H366,2)</f>
        <v>0</v>
      </c>
      <c r="K366" s="218" t="s">
        <v>177</v>
      </c>
      <c r="L366" s="223"/>
      <c r="M366" s="224" t="s">
        <v>19</v>
      </c>
      <c r="N366" s="225" t="s">
        <v>44</v>
      </c>
      <c r="O366" s="66"/>
      <c r="P366" s="189">
        <f>O366*H366</f>
        <v>0</v>
      </c>
      <c r="Q366" s="189">
        <v>1</v>
      </c>
      <c r="R366" s="189">
        <f>Q366*H366</f>
        <v>0.45300000000000001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195</v>
      </c>
      <c r="AT366" s="191" t="s">
        <v>192</v>
      </c>
      <c r="AU366" s="191" t="s">
        <v>82</v>
      </c>
      <c r="AY366" s="19" t="s">
        <v>170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178</v>
      </c>
      <c r="BM366" s="191" t="s">
        <v>2323</v>
      </c>
    </row>
    <row r="367" spans="1:65" s="13" customFormat="1" ht="11.25">
      <c r="B367" s="193"/>
      <c r="C367" s="194"/>
      <c r="D367" s="195" t="s">
        <v>180</v>
      </c>
      <c r="E367" s="196" t="s">
        <v>19</v>
      </c>
      <c r="F367" s="197" t="s">
        <v>2324</v>
      </c>
      <c r="G367" s="194"/>
      <c r="H367" s="198">
        <v>0.28199999999999997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180</v>
      </c>
      <c r="AU367" s="204" t="s">
        <v>82</v>
      </c>
      <c r="AV367" s="13" t="s">
        <v>82</v>
      </c>
      <c r="AW367" s="13" t="s">
        <v>34</v>
      </c>
      <c r="AX367" s="13" t="s">
        <v>73</v>
      </c>
      <c r="AY367" s="204" t="s">
        <v>170</v>
      </c>
    </row>
    <row r="368" spans="1:65" s="13" customFormat="1" ht="11.25">
      <c r="B368" s="193"/>
      <c r="C368" s="194"/>
      <c r="D368" s="195" t="s">
        <v>180</v>
      </c>
      <c r="E368" s="196" t="s">
        <v>19</v>
      </c>
      <c r="F368" s="197" t="s">
        <v>2325</v>
      </c>
      <c r="G368" s="194"/>
      <c r="H368" s="198">
        <v>0.112</v>
      </c>
      <c r="I368" s="199"/>
      <c r="J368" s="194"/>
      <c r="K368" s="194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180</v>
      </c>
      <c r="AU368" s="204" t="s">
        <v>82</v>
      </c>
      <c r="AV368" s="13" t="s">
        <v>82</v>
      </c>
      <c r="AW368" s="13" t="s">
        <v>34</v>
      </c>
      <c r="AX368" s="13" t="s">
        <v>73</v>
      </c>
      <c r="AY368" s="204" t="s">
        <v>170</v>
      </c>
    </row>
    <row r="369" spans="1:65" s="16" customFormat="1" ht="11.25">
      <c r="B369" s="249"/>
      <c r="C369" s="250"/>
      <c r="D369" s="195" t="s">
        <v>180</v>
      </c>
      <c r="E369" s="251" t="s">
        <v>19</v>
      </c>
      <c r="F369" s="252" t="s">
        <v>2200</v>
      </c>
      <c r="G369" s="250"/>
      <c r="H369" s="253">
        <v>0.39400000000000002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AT369" s="259" t="s">
        <v>180</v>
      </c>
      <c r="AU369" s="259" t="s">
        <v>82</v>
      </c>
      <c r="AV369" s="16" t="s">
        <v>171</v>
      </c>
      <c r="AW369" s="16" t="s">
        <v>34</v>
      </c>
      <c r="AX369" s="16" t="s">
        <v>73</v>
      </c>
      <c r="AY369" s="259" t="s">
        <v>170</v>
      </c>
    </row>
    <row r="370" spans="1:65" s="13" customFormat="1" ht="11.25">
      <c r="B370" s="193"/>
      <c r="C370" s="194"/>
      <c r="D370" s="195" t="s">
        <v>180</v>
      </c>
      <c r="E370" s="196" t="s">
        <v>19</v>
      </c>
      <c r="F370" s="197" t="s">
        <v>2326</v>
      </c>
      <c r="G370" s="194"/>
      <c r="H370" s="198">
        <v>5.8999999999999997E-2</v>
      </c>
      <c r="I370" s="199"/>
      <c r="J370" s="194"/>
      <c r="K370" s="194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180</v>
      </c>
      <c r="AU370" s="204" t="s">
        <v>82</v>
      </c>
      <c r="AV370" s="13" t="s">
        <v>82</v>
      </c>
      <c r="AW370" s="13" t="s">
        <v>34</v>
      </c>
      <c r="AX370" s="13" t="s">
        <v>73</v>
      </c>
      <c r="AY370" s="204" t="s">
        <v>170</v>
      </c>
    </row>
    <row r="371" spans="1:65" s="14" customFormat="1" ht="11.25">
      <c r="B371" s="205"/>
      <c r="C371" s="206"/>
      <c r="D371" s="195" t="s">
        <v>180</v>
      </c>
      <c r="E371" s="207" t="s">
        <v>19</v>
      </c>
      <c r="F371" s="208" t="s">
        <v>182</v>
      </c>
      <c r="G371" s="206"/>
      <c r="H371" s="209">
        <v>0.45300000000000001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180</v>
      </c>
      <c r="AU371" s="215" t="s">
        <v>82</v>
      </c>
      <c r="AV371" s="14" t="s">
        <v>178</v>
      </c>
      <c r="AW371" s="14" t="s">
        <v>34</v>
      </c>
      <c r="AX371" s="14" t="s">
        <v>80</v>
      </c>
      <c r="AY371" s="215" t="s">
        <v>170</v>
      </c>
    </row>
    <row r="372" spans="1:65" s="2" customFormat="1" ht="16.5" customHeight="1">
      <c r="A372" s="36"/>
      <c r="B372" s="37"/>
      <c r="C372" s="216" t="s">
        <v>528</v>
      </c>
      <c r="D372" s="216" t="s">
        <v>192</v>
      </c>
      <c r="E372" s="217" t="s">
        <v>2327</v>
      </c>
      <c r="F372" s="218" t="s">
        <v>2328</v>
      </c>
      <c r="G372" s="219" t="s">
        <v>190</v>
      </c>
      <c r="H372" s="220">
        <v>3.4870000000000001</v>
      </c>
      <c r="I372" s="221"/>
      <c r="J372" s="222">
        <f>ROUND(I372*H372,2)</f>
        <v>0</v>
      </c>
      <c r="K372" s="218" t="s">
        <v>177</v>
      </c>
      <c r="L372" s="223"/>
      <c r="M372" s="224" t="s">
        <v>19</v>
      </c>
      <c r="N372" s="225" t="s">
        <v>44</v>
      </c>
      <c r="O372" s="66"/>
      <c r="P372" s="189">
        <f>O372*H372</f>
        <v>0</v>
      </c>
      <c r="Q372" s="189">
        <v>1</v>
      </c>
      <c r="R372" s="189">
        <f>Q372*H372</f>
        <v>3.4870000000000001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195</v>
      </c>
      <c r="AT372" s="191" t="s">
        <v>192</v>
      </c>
      <c r="AU372" s="191" t="s">
        <v>82</v>
      </c>
      <c r="AY372" s="19" t="s">
        <v>170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80</v>
      </c>
      <c r="BK372" s="192">
        <f>ROUND(I372*H372,2)</f>
        <v>0</v>
      </c>
      <c r="BL372" s="19" t="s">
        <v>178</v>
      </c>
      <c r="BM372" s="191" t="s">
        <v>2329</v>
      </c>
    </row>
    <row r="373" spans="1:65" s="13" customFormat="1" ht="11.25">
      <c r="B373" s="193"/>
      <c r="C373" s="194"/>
      <c r="D373" s="195" t="s">
        <v>180</v>
      </c>
      <c r="E373" s="196" t="s">
        <v>19</v>
      </c>
      <c r="F373" s="197" t="s">
        <v>2330</v>
      </c>
      <c r="G373" s="194"/>
      <c r="H373" s="198">
        <v>3.032</v>
      </c>
      <c r="I373" s="199"/>
      <c r="J373" s="194"/>
      <c r="K373" s="194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180</v>
      </c>
      <c r="AU373" s="204" t="s">
        <v>82</v>
      </c>
      <c r="AV373" s="13" t="s">
        <v>82</v>
      </c>
      <c r="AW373" s="13" t="s">
        <v>34</v>
      </c>
      <c r="AX373" s="13" t="s">
        <v>73</v>
      </c>
      <c r="AY373" s="204" t="s">
        <v>170</v>
      </c>
    </row>
    <row r="374" spans="1:65" s="16" customFormat="1" ht="11.25">
      <c r="B374" s="249"/>
      <c r="C374" s="250"/>
      <c r="D374" s="195" t="s">
        <v>180</v>
      </c>
      <c r="E374" s="251" t="s">
        <v>19</v>
      </c>
      <c r="F374" s="252" t="s">
        <v>2200</v>
      </c>
      <c r="G374" s="250"/>
      <c r="H374" s="253">
        <v>3.032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AT374" s="259" t="s">
        <v>180</v>
      </c>
      <c r="AU374" s="259" t="s">
        <v>82</v>
      </c>
      <c r="AV374" s="16" t="s">
        <v>171</v>
      </c>
      <c r="AW374" s="16" t="s">
        <v>34</v>
      </c>
      <c r="AX374" s="16" t="s">
        <v>73</v>
      </c>
      <c r="AY374" s="259" t="s">
        <v>170</v>
      </c>
    </row>
    <row r="375" spans="1:65" s="13" customFormat="1" ht="11.25">
      <c r="B375" s="193"/>
      <c r="C375" s="194"/>
      <c r="D375" s="195" t="s">
        <v>180</v>
      </c>
      <c r="E375" s="196" t="s">
        <v>19</v>
      </c>
      <c r="F375" s="197" t="s">
        <v>2331</v>
      </c>
      <c r="G375" s="194"/>
      <c r="H375" s="198">
        <v>0.45500000000000002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180</v>
      </c>
      <c r="AU375" s="204" t="s">
        <v>82</v>
      </c>
      <c r="AV375" s="13" t="s">
        <v>82</v>
      </c>
      <c r="AW375" s="13" t="s">
        <v>34</v>
      </c>
      <c r="AX375" s="13" t="s">
        <v>73</v>
      </c>
      <c r="AY375" s="204" t="s">
        <v>170</v>
      </c>
    </row>
    <row r="376" spans="1:65" s="14" customFormat="1" ht="11.25">
      <c r="B376" s="205"/>
      <c r="C376" s="206"/>
      <c r="D376" s="195" t="s">
        <v>180</v>
      </c>
      <c r="E376" s="207" t="s">
        <v>19</v>
      </c>
      <c r="F376" s="208" t="s">
        <v>182</v>
      </c>
      <c r="G376" s="206"/>
      <c r="H376" s="209">
        <v>3.4870000000000001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180</v>
      </c>
      <c r="AU376" s="215" t="s">
        <v>82</v>
      </c>
      <c r="AV376" s="14" t="s">
        <v>178</v>
      </c>
      <c r="AW376" s="14" t="s">
        <v>34</v>
      </c>
      <c r="AX376" s="14" t="s">
        <v>80</v>
      </c>
      <c r="AY376" s="215" t="s">
        <v>170</v>
      </c>
    </row>
    <row r="377" spans="1:65" s="2" customFormat="1" ht="16.5" customHeight="1">
      <c r="A377" s="36"/>
      <c r="B377" s="37"/>
      <c r="C377" s="216" t="s">
        <v>534</v>
      </c>
      <c r="D377" s="216" t="s">
        <v>192</v>
      </c>
      <c r="E377" s="217" t="s">
        <v>2332</v>
      </c>
      <c r="F377" s="218" t="s">
        <v>2333</v>
      </c>
      <c r="G377" s="219" t="s">
        <v>190</v>
      </c>
      <c r="H377" s="220">
        <v>1.579</v>
      </c>
      <c r="I377" s="221"/>
      <c r="J377" s="222">
        <f>ROUND(I377*H377,2)</f>
        <v>0</v>
      </c>
      <c r="K377" s="218" t="s">
        <v>177</v>
      </c>
      <c r="L377" s="223"/>
      <c r="M377" s="224" t="s">
        <v>19</v>
      </c>
      <c r="N377" s="225" t="s">
        <v>44</v>
      </c>
      <c r="O377" s="66"/>
      <c r="P377" s="189">
        <f>O377*H377</f>
        <v>0</v>
      </c>
      <c r="Q377" s="189">
        <v>1</v>
      </c>
      <c r="R377" s="189">
        <f>Q377*H377</f>
        <v>1.579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195</v>
      </c>
      <c r="AT377" s="191" t="s">
        <v>192</v>
      </c>
      <c r="AU377" s="191" t="s">
        <v>82</v>
      </c>
      <c r="AY377" s="19" t="s">
        <v>170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178</v>
      </c>
      <c r="BM377" s="191" t="s">
        <v>2334</v>
      </c>
    </row>
    <row r="378" spans="1:65" s="13" customFormat="1" ht="11.25">
      <c r="B378" s="193"/>
      <c r="C378" s="194"/>
      <c r="D378" s="195" t="s">
        <v>180</v>
      </c>
      <c r="E378" s="196" t="s">
        <v>19</v>
      </c>
      <c r="F378" s="197" t="s">
        <v>2335</v>
      </c>
      <c r="G378" s="194"/>
      <c r="H378" s="198">
        <v>1.373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180</v>
      </c>
      <c r="AU378" s="204" t="s">
        <v>82</v>
      </c>
      <c r="AV378" s="13" t="s">
        <v>82</v>
      </c>
      <c r="AW378" s="13" t="s">
        <v>34</v>
      </c>
      <c r="AX378" s="13" t="s">
        <v>73</v>
      </c>
      <c r="AY378" s="204" t="s">
        <v>170</v>
      </c>
    </row>
    <row r="379" spans="1:65" s="16" customFormat="1" ht="11.25">
      <c r="B379" s="249"/>
      <c r="C379" s="250"/>
      <c r="D379" s="195" t="s">
        <v>180</v>
      </c>
      <c r="E379" s="251" t="s">
        <v>19</v>
      </c>
      <c r="F379" s="252" t="s">
        <v>2200</v>
      </c>
      <c r="G379" s="250"/>
      <c r="H379" s="253">
        <v>1.373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AT379" s="259" t="s">
        <v>180</v>
      </c>
      <c r="AU379" s="259" t="s">
        <v>82</v>
      </c>
      <c r="AV379" s="16" t="s">
        <v>171</v>
      </c>
      <c r="AW379" s="16" t="s">
        <v>34</v>
      </c>
      <c r="AX379" s="16" t="s">
        <v>73</v>
      </c>
      <c r="AY379" s="259" t="s">
        <v>170</v>
      </c>
    </row>
    <row r="380" spans="1:65" s="13" customFormat="1" ht="11.25">
      <c r="B380" s="193"/>
      <c r="C380" s="194"/>
      <c r="D380" s="195" t="s">
        <v>180</v>
      </c>
      <c r="E380" s="196" t="s">
        <v>19</v>
      </c>
      <c r="F380" s="197" t="s">
        <v>2336</v>
      </c>
      <c r="G380" s="194"/>
      <c r="H380" s="198">
        <v>0.20599999999999999</v>
      </c>
      <c r="I380" s="199"/>
      <c r="J380" s="194"/>
      <c r="K380" s="194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180</v>
      </c>
      <c r="AU380" s="204" t="s">
        <v>82</v>
      </c>
      <c r="AV380" s="13" t="s">
        <v>82</v>
      </c>
      <c r="AW380" s="13" t="s">
        <v>34</v>
      </c>
      <c r="AX380" s="13" t="s">
        <v>73</v>
      </c>
      <c r="AY380" s="204" t="s">
        <v>170</v>
      </c>
    </row>
    <row r="381" spans="1:65" s="14" customFormat="1" ht="11.25">
      <c r="B381" s="205"/>
      <c r="C381" s="206"/>
      <c r="D381" s="195" t="s">
        <v>180</v>
      </c>
      <c r="E381" s="207" t="s">
        <v>19</v>
      </c>
      <c r="F381" s="208" t="s">
        <v>182</v>
      </c>
      <c r="G381" s="206"/>
      <c r="H381" s="209">
        <v>1.579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180</v>
      </c>
      <c r="AU381" s="215" t="s">
        <v>82</v>
      </c>
      <c r="AV381" s="14" t="s">
        <v>178</v>
      </c>
      <c r="AW381" s="14" t="s">
        <v>34</v>
      </c>
      <c r="AX381" s="14" t="s">
        <v>80</v>
      </c>
      <c r="AY381" s="215" t="s">
        <v>170</v>
      </c>
    </row>
    <row r="382" spans="1:65" s="2" customFormat="1" ht="16.5" customHeight="1">
      <c r="A382" s="36"/>
      <c r="B382" s="37"/>
      <c r="C382" s="216" t="s">
        <v>542</v>
      </c>
      <c r="D382" s="216" t="s">
        <v>192</v>
      </c>
      <c r="E382" s="217" t="s">
        <v>2337</v>
      </c>
      <c r="F382" s="218" t="s">
        <v>2338</v>
      </c>
      <c r="G382" s="219" t="s">
        <v>190</v>
      </c>
      <c r="H382" s="220">
        <v>0.27700000000000002</v>
      </c>
      <c r="I382" s="221"/>
      <c r="J382" s="222">
        <f>ROUND(I382*H382,2)</f>
        <v>0</v>
      </c>
      <c r="K382" s="218" t="s">
        <v>177</v>
      </c>
      <c r="L382" s="223"/>
      <c r="M382" s="224" t="s">
        <v>19</v>
      </c>
      <c r="N382" s="225" t="s">
        <v>44</v>
      </c>
      <c r="O382" s="66"/>
      <c r="P382" s="189">
        <f>O382*H382</f>
        <v>0</v>
      </c>
      <c r="Q382" s="189">
        <v>1</v>
      </c>
      <c r="R382" s="189">
        <f>Q382*H382</f>
        <v>0.27700000000000002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195</v>
      </c>
      <c r="AT382" s="191" t="s">
        <v>192</v>
      </c>
      <c r="AU382" s="191" t="s">
        <v>82</v>
      </c>
      <c r="AY382" s="19" t="s">
        <v>170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80</v>
      </c>
      <c r="BK382" s="192">
        <f>ROUND(I382*H382,2)</f>
        <v>0</v>
      </c>
      <c r="BL382" s="19" t="s">
        <v>178</v>
      </c>
      <c r="BM382" s="191" t="s">
        <v>2339</v>
      </c>
    </row>
    <row r="383" spans="1:65" s="13" customFormat="1" ht="11.25">
      <c r="B383" s="193"/>
      <c r="C383" s="194"/>
      <c r="D383" s="195" t="s">
        <v>180</v>
      </c>
      <c r="E383" s="196" t="s">
        <v>19</v>
      </c>
      <c r="F383" s="197" t="s">
        <v>2340</v>
      </c>
      <c r="G383" s="194"/>
      <c r="H383" s="198">
        <v>0.24099999999999999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180</v>
      </c>
      <c r="AU383" s="204" t="s">
        <v>82</v>
      </c>
      <c r="AV383" s="13" t="s">
        <v>82</v>
      </c>
      <c r="AW383" s="13" t="s">
        <v>34</v>
      </c>
      <c r="AX383" s="13" t="s">
        <v>73</v>
      </c>
      <c r="AY383" s="204" t="s">
        <v>170</v>
      </c>
    </row>
    <row r="384" spans="1:65" s="16" customFormat="1" ht="11.25">
      <c r="B384" s="249"/>
      <c r="C384" s="250"/>
      <c r="D384" s="195" t="s">
        <v>180</v>
      </c>
      <c r="E384" s="251" t="s">
        <v>19</v>
      </c>
      <c r="F384" s="252" t="s">
        <v>2200</v>
      </c>
      <c r="G384" s="250"/>
      <c r="H384" s="253">
        <v>0.24099999999999999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AT384" s="259" t="s">
        <v>180</v>
      </c>
      <c r="AU384" s="259" t="s">
        <v>82</v>
      </c>
      <c r="AV384" s="16" t="s">
        <v>171</v>
      </c>
      <c r="AW384" s="16" t="s">
        <v>34</v>
      </c>
      <c r="AX384" s="16" t="s">
        <v>73</v>
      </c>
      <c r="AY384" s="259" t="s">
        <v>170</v>
      </c>
    </row>
    <row r="385" spans="1:65" s="13" customFormat="1" ht="11.25">
      <c r="B385" s="193"/>
      <c r="C385" s="194"/>
      <c r="D385" s="195" t="s">
        <v>180</v>
      </c>
      <c r="E385" s="196" t="s">
        <v>19</v>
      </c>
      <c r="F385" s="197" t="s">
        <v>2341</v>
      </c>
      <c r="G385" s="194"/>
      <c r="H385" s="198">
        <v>3.5999999999999997E-2</v>
      </c>
      <c r="I385" s="199"/>
      <c r="J385" s="194"/>
      <c r="K385" s="194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180</v>
      </c>
      <c r="AU385" s="204" t="s">
        <v>82</v>
      </c>
      <c r="AV385" s="13" t="s">
        <v>82</v>
      </c>
      <c r="AW385" s="13" t="s">
        <v>34</v>
      </c>
      <c r="AX385" s="13" t="s">
        <v>73</v>
      </c>
      <c r="AY385" s="204" t="s">
        <v>170</v>
      </c>
    </row>
    <row r="386" spans="1:65" s="14" customFormat="1" ht="11.25">
      <c r="B386" s="205"/>
      <c r="C386" s="206"/>
      <c r="D386" s="195" t="s">
        <v>180</v>
      </c>
      <c r="E386" s="207" t="s">
        <v>19</v>
      </c>
      <c r="F386" s="208" t="s">
        <v>182</v>
      </c>
      <c r="G386" s="206"/>
      <c r="H386" s="209">
        <v>0.27700000000000002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180</v>
      </c>
      <c r="AU386" s="215" t="s">
        <v>82</v>
      </c>
      <c r="AV386" s="14" t="s">
        <v>178</v>
      </c>
      <c r="AW386" s="14" t="s">
        <v>34</v>
      </c>
      <c r="AX386" s="14" t="s">
        <v>80</v>
      </c>
      <c r="AY386" s="215" t="s">
        <v>170</v>
      </c>
    </row>
    <row r="387" spans="1:65" s="2" customFormat="1" ht="16.5" customHeight="1">
      <c r="A387" s="36"/>
      <c r="B387" s="37"/>
      <c r="C387" s="216" t="s">
        <v>547</v>
      </c>
      <c r="D387" s="216" t="s">
        <v>192</v>
      </c>
      <c r="E387" s="217" t="s">
        <v>2342</v>
      </c>
      <c r="F387" s="218" t="s">
        <v>2343</v>
      </c>
      <c r="G387" s="219" t="s">
        <v>190</v>
      </c>
      <c r="H387" s="220">
        <v>10.795</v>
      </c>
      <c r="I387" s="221"/>
      <c r="J387" s="222">
        <f>ROUND(I387*H387,2)</f>
        <v>0</v>
      </c>
      <c r="K387" s="218" t="s">
        <v>177</v>
      </c>
      <c r="L387" s="223"/>
      <c r="M387" s="224" t="s">
        <v>19</v>
      </c>
      <c r="N387" s="225" t="s">
        <v>44</v>
      </c>
      <c r="O387" s="66"/>
      <c r="P387" s="189">
        <f>O387*H387</f>
        <v>0</v>
      </c>
      <c r="Q387" s="189">
        <v>1</v>
      </c>
      <c r="R387" s="189">
        <f>Q387*H387</f>
        <v>10.795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195</v>
      </c>
      <c r="AT387" s="191" t="s">
        <v>192</v>
      </c>
      <c r="AU387" s="191" t="s">
        <v>82</v>
      </c>
      <c r="AY387" s="19" t="s">
        <v>170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80</v>
      </c>
      <c r="BK387" s="192">
        <f>ROUND(I387*H387,2)</f>
        <v>0</v>
      </c>
      <c r="BL387" s="19" t="s">
        <v>178</v>
      </c>
      <c r="BM387" s="191" t="s">
        <v>2344</v>
      </c>
    </row>
    <row r="388" spans="1:65" s="13" customFormat="1" ht="11.25">
      <c r="B388" s="193"/>
      <c r="C388" s="194"/>
      <c r="D388" s="195" t="s">
        <v>180</v>
      </c>
      <c r="E388" s="196" t="s">
        <v>19</v>
      </c>
      <c r="F388" s="197" t="s">
        <v>2345</v>
      </c>
      <c r="G388" s="194"/>
      <c r="H388" s="198">
        <v>9.3870000000000005</v>
      </c>
      <c r="I388" s="199"/>
      <c r="J388" s="194"/>
      <c r="K388" s="194"/>
      <c r="L388" s="200"/>
      <c r="M388" s="201"/>
      <c r="N388" s="202"/>
      <c r="O388" s="202"/>
      <c r="P388" s="202"/>
      <c r="Q388" s="202"/>
      <c r="R388" s="202"/>
      <c r="S388" s="202"/>
      <c r="T388" s="203"/>
      <c r="AT388" s="204" t="s">
        <v>180</v>
      </c>
      <c r="AU388" s="204" t="s">
        <v>82</v>
      </c>
      <c r="AV388" s="13" t="s">
        <v>82</v>
      </c>
      <c r="AW388" s="13" t="s">
        <v>34</v>
      </c>
      <c r="AX388" s="13" t="s">
        <v>73</v>
      </c>
      <c r="AY388" s="204" t="s">
        <v>170</v>
      </c>
    </row>
    <row r="389" spans="1:65" s="16" customFormat="1" ht="11.25">
      <c r="B389" s="249"/>
      <c r="C389" s="250"/>
      <c r="D389" s="195" t="s">
        <v>180</v>
      </c>
      <c r="E389" s="251" t="s">
        <v>19</v>
      </c>
      <c r="F389" s="252" t="s">
        <v>2200</v>
      </c>
      <c r="G389" s="250"/>
      <c r="H389" s="253">
        <v>9.3870000000000005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AT389" s="259" t="s">
        <v>180</v>
      </c>
      <c r="AU389" s="259" t="s">
        <v>82</v>
      </c>
      <c r="AV389" s="16" t="s">
        <v>171</v>
      </c>
      <c r="AW389" s="16" t="s">
        <v>34</v>
      </c>
      <c r="AX389" s="16" t="s">
        <v>73</v>
      </c>
      <c r="AY389" s="259" t="s">
        <v>170</v>
      </c>
    </row>
    <row r="390" spans="1:65" s="13" customFormat="1" ht="11.25">
      <c r="B390" s="193"/>
      <c r="C390" s="194"/>
      <c r="D390" s="195" t="s">
        <v>180</v>
      </c>
      <c r="E390" s="196" t="s">
        <v>19</v>
      </c>
      <c r="F390" s="197" t="s">
        <v>2346</v>
      </c>
      <c r="G390" s="194"/>
      <c r="H390" s="198">
        <v>1.4079999999999999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180</v>
      </c>
      <c r="AU390" s="204" t="s">
        <v>82</v>
      </c>
      <c r="AV390" s="13" t="s">
        <v>82</v>
      </c>
      <c r="AW390" s="13" t="s">
        <v>34</v>
      </c>
      <c r="AX390" s="13" t="s">
        <v>73</v>
      </c>
      <c r="AY390" s="204" t="s">
        <v>170</v>
      </c>
    </row>
    <row r="391" spans="1:65" s="14" customFormat="1" ht="11.25">
      <c r="B391" s="205"/>
      <c r="C391" s="206"/>
      <c r="D391" s="195" t="s">
        <v>180</v>
      </c>
      <c r="E391" s="207" t="s">
        <v>19</v>
      </c>
      <c r="F391" s="208" t="s">
        <v>182</v>
      </c>
      <c r="G391" s="206"/>
      <c r="H391" s="209">
        <v>10.795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180</v>
      </c>
      <c r="AU391" s="215" t="s">
        <v>82</v>
      </c>
      <c r="AV391" s="14" t="s">
        <v>178</v>
      </c>
      <c r="AW391" s="14" t="s">
        <v>34</v>
      </c>
      <c r="AX391" s="14" t="s">
        <v>80</v>
      </c>
      <c r="AY391" s="215" t="s">
        <v>170</v>
      </c>
    </row>
    <row r="392" spans="1:65" s="2" customFormat="1" ht="16.5" customHeight="1">
      <c r="A392" s="36"/>
      <c r="B392" s="37"/>
      <c r="C392" s="216" t="s">
        <v>551</v>
      </c>
      <c r="D392" s="216" t="s">
        <v>192</v>
      </c>
      <c r="E392" s="217" t="s">
        <v>2347</v>
      </c>
      <c r="F392" s="218" t="s">
        <v>2348</v>
      </c>
      <c r="G392" s="219" t="s">
        <v>190</v>
      </c>
      <c r="H392" s="220">
        <v>12.379</v>
      </c>
      <c r="I392" s="221"/>
      <c r="J392" s="222">
        <f>ROUND(I392*H392,2)</f>
        <v>0</v>
      </c>
      <c r="K392" s="218" t="s">
        <v>177</v>
      </c>
      <c r="L392" s="223"/>
      <c r="M392" s="224" t="s">
        <v>19</v>
      </c>
      <c r="N392" s="225" t="s">
        <v>44</v>
      </c>
      <c r="O392" s="66"/>
      <c r="P392" s="189">
        <f>O392*H392</f>
        <v>0</v>
      </c>
      <c r="Q392" s="189">
        <v>1</v>
      </c>
      <c r="R392" s="189">
        <f>Q392*H392</f>
        <v>12.379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195</v>
      </c>
      <c r="AT392" s="191" t="s">
        <v>192</v>
      </c>
      <c r="AU392" s="191" t="s">
        <v>82</v>
      </c>
      <c r="AY392" s="19" t="s">
        <v>170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9" t="s">
        <v>80</v>
      </c>
      <c r="BK392" s="192">
        <f>ROUND(I392*H392,2)</f>
        <v>0</v>
      </c>
      <c r="BL392" s="19" t="s">
        <v>178</v>
      </c>
      <c r="BM392" s="191" t="s">
        <v>2349</v>
      </c>
    </row>
    <row r="393" spans="1:65" s="13" customFormat="1" ht="11.25">
      <c r="B393" s="193"/>
      <c r="C393" s="194"/>
      <c r="D393" s="195" t="s">
        <v>180</v>
      </c>
      <c r="E393" s="196" t="s">
        <v>19</v>
      </c>
      <c r="F393" s="197" t="s">
        <v>2350</v>
      </c>
      <c r="G393" s="194"/>
      <c r="H393" s="198">
        <v>10.763999999999999</v>
      </c>
      <c r="I393" s="199"/>
      <c r="J393" s="194"/>
      <c r="K393" s="194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180</v>
      </c>
      <c r="AU393" s="204" t="s">
        <v>82</v>
      </c>
      <c r="AV393" s="13" t="s">
        <v>82</v>
      </c>
      <c r="AW393" s="13" t="s">
        <v>34</v>
      </c>
      <c r="AX393" s="13" t="s">
        <v>73</v>
      </c>
      <c r="AY393" s="204" t="s">
        <v>170</v>
      </c>
    </row>
    <row r="394" spans="1:65" s="16" customFormat="1" ht="11.25">
      <c r="B394" s="249"/>
      <c r="C394" s="250"/>
      <c r="D394" s="195" t="s">
        <v>180</v>
      </c>
      <c r="E394" s="251" t="s">
        <v>19</v>
      </c>
      <c r="F394" s="252" t="s">
        <v>2200</v>
      </c>
      <c r="G394" s="250"/>
      <c r="H394" s="253">
        <v>10.763999999999999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AT394" s="259" t="s">
        <v>180</v>
      </c>
      <c r="AU394" s="259" t="s">
        <v>82</v>
      </c>
      <c r="AV394" s="16" t="s">
        <v>171</v>
      </c>
      <c r="AW394" s="16" t="s">
        <v>34</v>
      </c>
      <c r="AX394" s="16" t="s">
        <v>73</v>
      </c>
      <c r="AY394" s="259" t="s">
        <v>170</v>
      </c>
    </row>
    <row r="395" spans="1:65" s="13" customFormat="1" ht="11.25">
      <c r="B395" s="193"/>
      <c r="C395" s="194"/>
      <c r="D395" s="195" t="s">
        <v>180</v>
      </c>
      <c r="E395" s="196" t="s">
        <v>19</v>
      </c>
      <c r="F395" s="197" t="s">
        <v>2351</v>
      </c>
      <c r="G395" s="194"/>
      <c r="H395" s="198">
        <v>1.615</v>
      </c>
      <c r="I395" s="199"/>
      <c r="J395" s="194"/>
      <c r="K395" s="194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180</v>
      </c>
      <c r="AU395" s="204" t="s">
        <v>82</v>
      </c>
      <c r="AV395" s="13" t="s">
        <v>82</v>
      </c>
      <c r="AW395" s="13" t="s">
        <v>34</v>
      </c>
      <c r="AX395" s="13" t="s">
        <v>73</v>
      </c>
      <c r="AY395" s="204" t="s">
        <v>170</v>
      </c>
    </row>
    <row r="396" spans="1:65" s="14" customFormat="1" ht="11.25">
      <c r="B396" s="205"/>
      <c r="C396" s="206"/>
      <c r="D396" s="195" t="s">
        <v>180</v>
      </c>
      <c r="E396" s="207" t="s">
        <v>19</v>
      </c>
      <c r="F396" s="208" t="s">
        <v>182</v>
      </c>
      <c r="G396" s="206"/>
      <c r="H396" s="209">
        <v>12.379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180</v>
      </c>
      <c r="AU396" s="215" t="s">
        <v>82</v>
      </c>
      <c r="AV396" s="14" t="s">
        <v>178</v>
      </c>
      <c r="AW396" s="14" t="s">
        <v>34</v>
      </c>
      <c r="AX396" s="14" t="s">
        <v>80</v>
      </c>
      <c r="AY396" s="215" t="s">
        <v>170</v>
      </c>
    </row>
    <row r="397" spans="1:65" s="2" customFormat="1" ht="16.5" customHeight="1">
      <c r="A397" s="36"/>
      <c r="B397" s="37"/>
      <c r="C397" s="216" t="s">
        <v>555</v>
      </c>
      <c r="D397" s="216" t="s">
        <v>192</v>
      </c>
      <c r="E397" s="217" t="s">
        <v>2352</v>
      </c>
      <c r="F397" s="218" t="s">
        <v>2353</v>
      </c>
      <c r="G397" s="219" t="s">
        <v>190</v>
      </c>
      <c r="H397" s="220">
        <v>4.9359999999999999</v>
      </c>
      <c r="I397" s="221"/>
      <c r="J397" s="222">
        <f>ROUND(I397*H397,2)</f>
        <v>0</v>
      </c>
      <c r="K397" s="218" t="s">
        <v>177</v>
      </c>
      <c r="L397" s="223"/>
      <c r="M397" s="224" t="s">
        <v>19</v>
      </c>
      <c r="N397" s="225" t="s">
        <v>44</v>
      </c>
      <c r="O397" s="66"/>
      <c r="P397" s="189">
        <f>O397*H397</f>
        <v>0</v>
      </c>
      <c r="Q397" s="189">
        <v>1</v>
      </c>
      <c r="R397" s="189">
        <f>Q397*H397</f>
        <v>4.9359999999999999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195</v>
      </c>
      <c r="AT397" s="191" t="s">
        <v>192</v>
      </c>
      <c r="AU397" s="191" t="s">
        <v>82</v>
      </c>
      <c r="AY397" s="19" t="s">
        <v>170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9" t="s">
        <v>80</v>
      </c>
      <c r="BK397" s="192">
        <f>ROUND(I397*H397,2)</f>
        <v>0</v>
      </c>
      <c r="BL397" s="19" t="s">
        <v>178</v>
      </c>
      <c r="BM397" s="191" t="s">
        <v>2354</v>
      </c>
    </row>
    <row r="398" spans="1:65" s="13" customFormat="1" ht="11.25">
      <c r="B398" s="193"/>
      <c r="C398" s="194"/>
      <c r="D398" s="195" t="s">
        <v>180</v>
      </c>
      <c r="E398" s="196" t="s">
        <v>19</v>
      </c>
      <c r="F398" s="197" t="s">
        <v>2355</v>
      </c>
      <c r="G398" s="194"/>
      <c r="H398" s="198">
        <v>4.2919999999999998</v>
      </c>
      <c r="I398" s="199"/>
      <c r="J398" s="194"/>
      <c r="K398" s="194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180</v>
      </c>
      <c r="AU398" s="204" t="s">
        <v>82</v>
      </c>
      <c r="AV398" s="13" t="s">
        <v>82</v>
      </c>
      <c r="AW398" s="13" t="s">
        <v>34</v>
      </c>
      <c r="AX398" s="13" t="s">
        <v>73</v>
      </c>
      <c r="AY398" s="204" t="s">
        <v>170</v>
      </c>
    </row>
    <row r="399" spans="1:65" s="16" customFormat="1" ht="11.25">
      <c r="B399" s="249"/>
      <c r="C399" s="250"/>
      <c r="D399" s="195" t="s">
        <v>180</v>
      </c>
      <c r="E399" s="251" t="s">
        <v>19</v>
      </c>
      <c r="F399" s="252" t="s">
        <v>2200</v>
      </c>
      <c r="G399" s="250"/>
      <c r="H399" s="253">
        <v>4.2919999999999998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AT399" s="259" t="s">
        <v>180</v>
      </c>
      <c r="AU399" s="259" t="s">
        <v>82</v>
      </c>
      <c r="AV399" s="16" t="s">
        <v>171</v>
      </c>
      <c r="AW399" s="16" t="s">
        <v>34</v>
      </c>
      <c r="AX399" s="16" t="s">
        <v>73</v>
      </c>
      <c r="AY399" s="259" t="s">
        <v>170</v>
      </c>
    </row>
    <row r="400" spans="1:65" s="13" customFormat="1" ht="11.25">
      <c r="B400" s="193"/>
      <c r="C400" s="194"/>
      <c r="D400" s="195" t="s">
        <v>180</v>
      </c>
      <c r="E400" s="196" t="s">
        <v>19</v>
      </c>
      <c r="F400" s="197" t="s">
        <v>2356</v>
      </c>
      <c r="G400" s="194"/>
      <c r="H400" s="198">
        <v>0.64400000000000002</v>
      </c>
      <c r="I400" s="199"/>
      <c r="J400" s="194"/>
      <c r="K400" s="194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180</v>
      </c>
      <c r="AU400" s="204" t="s">
        <v>82</v>
      </c>
      <c r="AV400" s="13" t="s">
        <v>82</v>
      </c>
      <c r="AW400" s="13" t="s">
        <v>34</v>
      </c>
      <c r="AX400" s="13" t="s">
        <v>73</v>
      </c>
      <c r="AY400" s="204" t="s">
        <v>170</v>
      </c>
    </row>
    <row r="401" spans="1:65" s="14" customFormat="1" ht="11.25">
      <c r="B401" s="205"/>
      <c r="C401" s="206"/>
      <c r="D401" s="195" t="s">
        <v>180</v>
      </c>
      <c r="E401" s="207" t="s">
        <v>19</v>
      </c>
      <c r="F401" s="208" t="s">
        <v>182</v>
      </c>
      <c r="G401" s="206"/>
      <c r="H401" s="209">
        <v>4.9359999999999999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180</v>
      </c>
      <c r="AU401" s="215" t="s">
        <v>82</v>
      </c>
      <c r="AV401" s="14" t="s">
        <v>178</v>
      </c>
      <c r="AW401" s="14" t="s">
        <v>34</v>
      </c>
      <c r="AX401" s="14" t="s">
        <v>80</v>
      </c>
      <c r="AY401" s="215" t="s">
        <v>170</v>
      </c>
    </row>
    <row r="402" spans="1:65" s="2" customFormat="1" ht="16.5" customHeight="1">
      <c r="A402" s="36"/>
      <c r="B402" s="37"/>
      <c r="C402" s="216" t="s">
        <v>559</v>
      </c>
      <c r="D402" s="216" t="s">
        <v>192</v>
      </c>
      <c r="E402" s="217" t="s">
        <v>2357</v>
      </c>
      <c r="F402" s="218" t="s">
        <v>2358</v>
      </c>
      <c r="G402" s="219" t="s">
        <v>190</v>
      </c>
      <c r="H402" s="220">
        <v>6.2729999999999997</v>
      </c>
      <c r="I402" s="221"/>
      <c r="J402" s="222">
        <f>ROUND(I402*H402,2)</f>
        <v>0</v>
      </c>
      <c r="K402" s="218" t="s">
        <v>177</v>
      </c>
      <c r="L402" s="223"/>
      <c r="M402" s="224" t="s">
        <v>19</v>
      </c>
      <c r="N402" s="225" t="s">
        <v>44</v>
      </c>
      <c r="O402" s="66"/>
      <c r="P402" s="189">
        <f>O402*H402</f>
        <v>0</v>
      </c>
      <c r="Q402" s="189">
        <v>1</v>
      </c>
      <c r="R402" s="189">
        <f>Q402*H402</f>
        <v>6.2729999999999997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195</v>
      </c>
      <c r="AT402" s="191" t="s">
        <v>192</v>
      </c>
      <c r="AU402" s="191" t="s">
        <v>82</v>
      </c>
      <c r="AY402" s="19" t="s">
        <v>170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9" t="s">
        <v>80</v>
      </c>
      <c r="BK402" s="192">
        <f>ROUND(I402*H402,2)</f>
        <v>0</v>
      </c>
      <c r="BL402" s="19" t="s">
        <v>178</v>
      </c>
      <c r="BM402" s="191" t="s">
        <v>2359</v>
      </c>
    </row>
    <row r="403" spans="1:65" s="13" customFormat="1" ht="11.25">
      <c r="B403" s="193"/>
      <c r="C403" s="194"/>
      <c r="D403" s="195" t="s">
        <v>180</v>
      </c>
      <c r="E403" s="196" t="s">
        <v>19</v>
      </c>
      <c r="F403" s="197" t="s">
        <v>2360</v>
      </c>
      <c r="G403" s="194"/>
      <c r="H403" s="198">
        <v>5.4550000000000001</v>
      </c>
      <c r="I403" s="199"/>
      <c r="J403" s="194"/>
      <c r="K403" s="194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180</v>
      </c>
      <c r="AU403" s="204" t="s">
        <v>82</v>
      </c>
      <c r="AV403" s="13" t="s">
        <v>82</v>
      </c>
      <c r="AW403" s="13" t="s">
        <v>34</v>
      </c>
      <c r="AX403" s="13" t="s">
        <v>73</v>
      </c>
      <c r="AY403" s="204" t="s">
        <v>170</v>
      </c>
    </row>
    <row r="404" spans="1:65" s="16" customFormat="1" ht="11.25">
      <c r="B404" s="249"/>
      <c r="C404" s="250"/>
      <c r="D404" s="195" t="s">
        <v>180</v>
      </c>
      <c r="E404" s="251" t="s">
        <v>19</v>
      </c>
      <c r="F404" s="252" t="s">
        <v>2200</v>
      </c>
      <c r="G404" s="250"/>
      <c r="H404" s="253">
        <v>5.4550000000000001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AT404" s="259" t="s">
        <v>180</v>
      </c>
      <c r="AU404" s="259" t="s">
        <v>82</v>
      </c>
      <c r="AV404" s="16" t="s">
        <v>171</v>
      </c>
      <c r="AW404" s="16" t="s">
        <v>34</v>
      </c>
      <c r="AX404" s="16" t="s">
        <v>73</v>
      </c>
      <c r="AY404" s="259" t="s">
        <v>170</v>
      </c>
    </row>
    <row r="405" spans="1:65" s="13" customFormat="1" ht="11.25">
      <c r="B405" s="193"/>
      <c r="C405" s="194"/>
      <c r="D405" s="195" t="s">
        <v>180</v>
      </c>
      <c r="E405" s="196" t="s">
        <v>19</v>
      </c>
      <c r="F405" s="197" t="s">
        <v>2361</v>
      </c>
      <c r="G405" s="194"/>
      <c r="H405" s="198">
        <v>0.81799999999999995</v>
      </c>
      <c r="I405" s="199"/>
      <c r="J405" s="194"/>
      <c r="K405" s="194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180</v>
      </c>
      <c r="AU405" s="204" t="s">
        <v>82</v>
      </c>
      <c r="AV405" s="13" t="s">
        <v>82</v>
      </c>
      <c r="AW405" s="13" t="s">
        <v>34</v>
      </c>
      <c r="AX405" s="13" t="s">
        <v>73</v>
      </c>
      <c r="AY405" s="204" t="s">
        <v>170</v>
      </c>
    </row>
    <row r="406" spans="1:65" s="14" customFormat="1" ht="11.25">
      <c r="B406" s="205"/>
      <c r="C406" s="206"/>
      <c r="D406" s="195" t="s">
        <v>180</v>
      </c>
      <c r="E406" s="207" t="s">
        <v>19</v>
      </c>
      <c r="F406" s="208" t="s">
        <v>182</v>
      </c>
      <c r="G406" s="206"/>
      <c r="H406" s="209">
        <v>6.2729999999999997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180</v>
      </c>
      <c r="AU406" s="215" t="s">
        <v>82</v>
      </c>
      <c r="AV406" s="14" t="s">
        <v>178</v>
      </c>
      <c r="AW406" s="14" t="s">
        <v>34</v>
      </c>
      <c r="AX406" s="14" t="s">
        <v>80</v>
      </c>
      <c r="AY406" s="215" t="s">
        <v>170</v>
      </c>
    </row>
    <row r="407" spans="1:65" s="2" customFormat="1" ht="16.5" customHeight="1">
      <c r="A407" s="36"/>
      <c r="B407" s="37"/>
      <c r="C407" s="216" t="s">
        <v>563</v>
      </c>
      <c r="D407" s="216" t="s">
        <v>192</v>
      </c>
      <c r="E407" s="217" t="s">
        <v>2362</v>
      </c>
      <c r="F407" s="218" t="s">
        <v>2363</v>
      </c>
      <c r="G407" s="219" t="s">
        <v>190</v>
      </c>
      <c r="H407" s="220">
        <v>1.24</v>
      </c>
      <c r="I407" s="221"/>
      <c r="J407" s="222">
        <f>ROUND(I407*H407,2)</f>
        <v>0</v>
      </c>
      <c r="K407" s="218" t="s">
        <v>177</v>
      </c>
      <c r="L407" s="223"/>
      <c r="M407" s="224" t="s">
        <v>19</v>
      </c>
      <c r="N407" s="225" t="s">
        <v>44</v>
      </c>
      <c r="O407" s="66"/>
      <c r="P407" s="189">
        <f>O407*H407</f>
        <v>0</v>
      </c>
      <c r="Q407" s="189">
        <v>1</v>
      </c>
      <c r="R407" s="189">
        <f>Q407*H407</f>
        <v>1.24</v>
      </c>
      <c r="S407" s="189">
        <v>0</v>
      </c>
      <c r="T407" s="190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1" t="s">
        <v>195</v>
      </c>
      <c r="AT407" s="191" t="s">
        <v>192</v>
      </c>
      <c r="AU407" s="191" t="s">
        <v>82</v>
      </c>
      <c r="AY407" s="19" t="s">
        <v>170</v>
      </c>
      <c r="BE407" s="192">
        <f>IF(N407="základní",J407,0)</f>
        <v>0</v>
      </c>
      <c r="BF407" s="192">
        <f>IF(N407="snížená",J407,0)</f>
        <v>0</v>
      </c>
      <c r="BG407" s="192">
        <f>IF(N407="zákl. přenesená",J407,0)</f>
        <v>0</v>
      </c>
      <c r="BH407" s="192">
        <f>IF(N407="sníž. přenesená",J407,0)</f>
        <v>0</v>
      </c>
      <c r="BI407" s="192">
        <f>IF(N407="nulová",J407,0)</f>
        <v>0</v>
      </c>
      <c r="BJ407" s="19" t="s">
        <v>80</v>
      </c>
      <c r="BK407" s="192">
        <f>ROUND(I407*H407,2)</f>
        <v>0</v>
      </c>
      <c r="BL407" s="19" t="s">
        <v>178</v>
      </c>
      <c r="BM407" s="191" t="s">
        <v>2364</v>
      </c>
    </row>
    <row r="408" spans="1:65" s="13" customFormat="1" ht="11.25">
      <c r="B408" s="193"/>
      <c r="C408" s="194"/>
      <c r="D408" s="195" t="s">
        <v>180</v>
      </c>
      <c r="E408" s="196" t="s">
        <v>19</v>
      </c>
      <c r="F408" s="197" t="s">
        <v>2365</v>
      </c>
      <c r="G408" s="194"/>
      <c r="H408" s="198">
        <v>1.0780000000000001</v>
      </c>
      <c r="I408" s="199"/>
      <c r="J408" s="194"/>
      <c r="K408" s="194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180</v>
      </c>
      <c r="AU408" s="204" t="s">
        <v>82</v>
      </c>
      <c r="AV408" s="13" t="s">
        <v>82</v>
      </c>
      <c r="AW408" s="13" t="s">
        <v>34</v>
      </c>
      <c r="AX408" s="13" t="s">
        <v>73</v>
      </c>
      <c r="AY408" s="204" t="s">
        <v>170</v>
      </c>
    </row>
    <row r="409" spans="1:65" s="16" customFormat="1" ht="11.25">
      <c r="B409" s="249"/>
      <c r="C409" s="250"/>
      <c r="D409" s="195" t="s">
        <v>180</v>
      </c>
      <c r="E409" s="251" t="s">
        <v>19</v>
      </c>
      <c r="F409" s="252" t="s">
        <v>2200</v>
      </c>
      <c r="G409" s="250"/>
      <c r="H409" s="253">
        <v>1.0780000000000001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AT409" s="259" t="s">
        <v>180</v>
      </c>
      <c r="AU409" s="259" t="s">
        <v>82</v>
      </c>
      <c r="AV409" s="16" t="s">
        <v>171</v>
      </c>
      <c r="AW409" s="16" t="s">
        <v>34</v>
      </c>
      <c r="AX409" s="16" t="s">
        <v>73</v>
      </c>
      <c r="AY409" s="259" t="s">
        <v>170</v>
      </c>
    </row>
    <row r="410" spans="1:65" s="13" customFormat="1" ht="11.25">
      <c r="B410" s="193"/>
      <c r="C410" s="194"/>
      <c r="D410" s="195" t="s">
        <v>180</v>
      </c>
      <c r="E410" s="196" t="s">
        <v>19</v>
      </c>
      <c r="F410" s="197" t="s">
        <v>2366</v>
      </c>
      <c r="G410" s="194"/>
      <c r="H410" s="198">
        <v>0.16200000000000001</v>
      </c>
      <c r="I410" s="199"/>
      <c r="J410" s="194"/>
      <c r="K410" s="194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180</v>
      </c>
      <c r="AU410" s="204" t="s">
        <v>82</v>
      </c>
      <c r="AV410" s="13" t="s">
        <v>82</v>
      </c>
      <c r="AW410" s="13" t="s">
        <v>34</v>
      </c>
      <c r="AX410" s="13" t="s">
        <v>73</v>
      </c>
      <c r="AY410" s="204" t="s">
        <v>170</v>
      </c>
    </row>
    <row r="411" spans="1:65" s="14" customFormat="1" ht="11.25">
      <c r="B411" s="205"/>
      <c r="C411" s="206"/>
      <c r="D411" s="195" t="s">
        <v>180</v>
      </c>
      <c r="E411" s="207" t="s">
        <v>19</v>
      </c>
      <c r="F411" s="208" t="s">
        <v>182</v>
      </c>
      <c r="G411" s="206"/>
      <c r="H411" s="209">
        <v>1.24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180</v>
      </c>
      <c r="AU411" s="215" t="s">
        <v>82</v>
      </c>
      <c r="AV411" s="14" t="s">
        <v>178</v>
      </c>
      <c r="AW411" s="14" t="s">
        <v>34</v>
      </c>
      <c r="AX411" s="14" t="s">
        <v>80</v>
      </c>
      <c r="AY411" s="215" t="s">
        <v>170</v>
      </c>
    </row>
    <row r="412" spans="1:65" s="2" customFormat="1" ht="24">
      <c r="A412" s="36"/>
      <c r="B412" s="37"/>
      <c r="C412" s="180" t="s">
        <v>567</v>
      </c>
      <c r="D412" s="180" t="s">
        <v>173</v>
      </c>
      <c r="E412" s="181" t="s">
        <v>2367</v>
      </c>
      <c r="F412" s="182" t="s">
        <v>2368</v>
      </c>
      <c r="G412" s="183" t="s">
        <v>310</v>
      </c>
      <c r="H412" s="184">
        <v>139.80000000000001</v>
      </c>
      <c r="I412" s="185"/>
      <c r="J412" s="186">
        <f>ROUND(I412*H412,2)</f>
        <v>0</v>
      </c>
      <c r="K412" s="182" t="s">
        <v>19</v>
      </c>
      <c r="L412" s="41"/>
      <c r="M412" s="187" t="s">
        <v>19</v>
      </c>
      <c r="N412" s="188" t="s">
        <v>44</v>
      </c>
      <c r="O412" s="66"/>
      <c r="P412" s="189">
        <f>O412*H412</f>
        <v>0</v>
      </c>
      <c r="Q412" s="189">
        <v>2.257E-2</v>
      </c>
      <c r="R412" s="189">
        <f>Q412*H412</f>
        <v>3.1552860000000003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178</v>
      </c>
      <c r="AT412" s="191" t="s">
        <v>173</v>
      </c>
      <c r="AU412" s="191" t="s">
        <v>82</v>
      </c>
      <c r="AY412" s="19" t="s">
        <v>170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9" t="s">
        <v>80</v>
      </c>
      <c r="BK412" s="192">
        <f>ROUND(I412*H412,2)</f>
        <v>0</v>
      </c>
      <c r="BL412" s="19" t="s">
        <v>178</v>
      </c>
      <c r="BM412" s="191" t="s">
        <v>2369</v>
      </c>
    </row>
    <row r="413" spans="1:65" s="13" customFormat="1" ht="22.5">
      <c r="B413" s="193"/>
      <c r="C413" s="194"/>
      <c r="D413" s="195" t="s">
        <v>180</v>
      </c>
      <c r="E413" s="196" t="s">
        <v>19</v>
      </c>
      <c r="F413" s="197" t="s">
        <v>2370</v>
      </c>
      <c r="G413" s="194"/>
      <c r="H413" s="198">
        <v>139.80000000000001</v>
      </c>
      <c r="I413" s="199"/>
      <c r="J413" s="194"/>
      <c r="K413" s="194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180</v>
      </c>
      <c r="AU413" s="204" t="s">
        <v>82</v>
      </c>
      <c r="AV413" s="13" t="s">
        <v>82</v>
      </c>
      <c r="AW413" s="13" t="s">
        <v>34</v>
      </c>
      <c r="AX413" s="13" t="s">
        <v>73</v>
      </c>
      <c r="AY413" s="204" t="s">
        <v>170</v>
      </c>
    </row>
    <row r="414" spans="1:65" s="14" customFormat="1" ht="11.25">
      <c r="B414" s="205"/>
      <c r="C414" s="206"/>
      <c r="D414" s="195" t="s">
        <v>180</v>
      </c>
      <c r="E414" s="207" t="s">
        <v>19</v>
      </c>
      <c r="F414" s="208" t="s">
        <v>182</v>
      </c>
      <c r="G414" s="206"/>
      <c r="H414" s="209">
        <v>139.80000000000001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180</v>
      </c>
      <c r="AU414" s="215" t="s">
        <v>82</v>
      </c>
      <c r="AV414" s="14" t="s">
        <v>178</v>
      </c>
      <c r="AW414" s="14" t="s">
        <v>34</v>
      </c>
      <c r="AX414" s="14" t="s">
        <v>80</v>
      </c>
      <c r="AY414" s="215" t="s">
        <v>170</v>
      </c>
    </row>
    <row r="415" spans="1:65" s="2" customFormat="1" ht="16.5" customHeight="1">
      <c r="A415" s="36"/>
      <c r="B415" s="37"/>
      <c r="C415" s="180" t="s">
        <v>571</v>
      </c>
      <c r="D415" s="180" t="s">
        <v>173</v>
      </c>
      <c r="E415" s="181" t="s">
        <v>2371</v>
      </c>
      <c r="F415" s="182" t="s">
        <v>2372</v>
      </c>
      <c r="G415" s="183" t="s">
        <v>185</v>
      </c>
      <c r="H415" s="184">
        <v>15.971</v>
      </c>
      <c r="I415" s="185"/>
      <c r="J415" s="186">
        <f>ROUND(I415*H415,2)</f>
        <v>0</v>
      </c>
      <c r="K415" s="182" t="s">
        <v>177</v>
      </c>
      <c r="L415" s="41"/>
      <c r="M415" s="187" t="s">
        <v>19</v>
      </c>
      <c r="N415" s="188" t="s">
        <v>44</v>
      </c>
      <c r="O415" s="66"/>
      <c r="P415" s="189">
        <f>O415*H415</f>
        <v>0</v>
      </c>
      <c r="Q415" s="189">
        <v>2.4533999999999998</v>
      </c>
      <c r="R415" s="189">
        <f>Q415*H415</f>
        <v>39.183251399999996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178</v>
      </c>
      <c r="AT415" s="191" t="s">
        <v>173</v>
      </c>
      <c r="AU415" s="191" t="s">
        <v>82</v>
      </c>
      <c r="AY415" s="19" t="s">
        <v>170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80</v>
      </c>
      <c r="BK415" s="192">
        <f>ROUND(I415*H415,2)</f>
        <v>0</v>
      </c>
      <c r="BL415" s="19" t="s">
        <v>178</v>
      </c>
      <c r="BM415" s="191" t="s">
        <v>2373</v>
      </c>
    </row>
    <row r="416" spans="1:65" s="13" customFormat="1" ht="11.25">
      <c r="B416" s="193"/>
      <c r="C416" s="194"/>
      <c r="D416" s="195" t="s">
        <v>180</v>
      </c>
      <c r="E416" s="196" t="s">
        <v>19</v>
      </c>
      <c r="F416" s="197" t="s">
        <v>2374</v>
      </c>
      <c r="G416" s="194"/>
      <c r="H416" s="198">
        <v>1.173</v>
      </c>
      <c r="I416" s="199"/>
      <c r="J416" s="194"/>
      <c r="K416" s="194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180</v>
      </c>
      <c r="AU416" s="204" t="s">
        <v>82</v>
      </c>
      <c r="AV416" s="13" t="s">
        <v>82</v>
      </c>
      <c r="AW416" s="13" t="s">
        <v>34</v>
      </c>
      <c r="AX416" s="13" t="s">
        <v>73</v>
      </c>
      <c r="AY416" s="204" t="s">
        <v>170</v>
      </c>
    </row>
    <row r="417" spans="1:65" s="13" customFormat="1" ht="11.25">
      <c r="B417" s="193"/>
      <c r="C417" s="194"/>
      <c r="D417" s="195" t="s">
        <v>180</v>
      </c>
      <c r="E417" s="196" t="s">
        <v>19</v>
      </c>
      <c r="F417" s="197" t="s">
        <v>2375</v>
      </c>
      <c r="G417" s="194"/>
      <c r="H417" s="198">
        <v>3.544</v>
      </c>
      <c r="I417" s="199"/>
      <c r="J417" s="194"/>
      <c r="K417" s="194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180</v>
      </c>
      <c r="AU417" s="204" t="s">
        <v>82</v>
      </c>
      <c r="AV417" s="13" t="s">
        <v>82</v>
      </c>
      <c r="AW417" s="13" t="s">
        <v>34</v>
      </c>
      <c r="AX417" s="13" t="s">
        <v>73</v>
      </c>
      <c r="AY417" s="204" t="s">
        <v>170</v>
      </c>
    </row>
    <row r="418" spans="1:65" s="13" customFormat="1" ht="11.25">
      <c r="B418" s="193"/>
      <c r="C418" s="194"/>
      <c r="D418" s="195" t="s">
        <v>180</v>
      </c>
      <c r="E418" s="196" t="s">
        <v>19</v>
      </c>
      <c r="F418" s="197" t="s">
        <v>2376</v>
      </c>
      <c r="G418" s="194"/>
      <c r="H418" s="198">
        <v>3.8039999999999998</v>
      </c>
      <c r="I418" s="199"/>
      <c r="J418" s="194"/>
      <c r="K418" s="194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180</v>
      </c>
      <c r="AU418" s="204" t="s">
        <v>82</v>
      </c>
      <c r="AV418" s="13" t="s">
        <v>82</v>
      </c>
      <c r="AW418" s="13" t="s">
        <v>34</v>
      </c>
      <c r="AX418" s="13" t="s">
        <v>73</v>
      </c>
      <c r="AY418" s="204" t="s">
        <v>170</v>
      </c>
    </row>
    <row r="419" spans="1:65" s="16" customFormat="1" ht="11.25">
      <c r="B419" s="249"/>
      <c r="C419" s="250"/>
      <c r="D419" s="195" t="s">
        <v>180</v>
      </c>
      <c r="E419" s="251" t="s">
        <v>19</v>
      </c>
      <c r="F419" s="252" t="s">
        <v>2377</v>
      </c>
      <c r="G419" s="250"/>
      <c r="H419" s="253">
        <v>8.5210000000000008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AT419" s="259" t="s">
        <v>180</v>
      </c>
      <c r="AU419" s="259" t="s">
        <v>82</v>
      </c>
      <c r="AV419" s="16" t="s">
        <v>171</v>
      </c>
      <c r="AW419" s="16" t="s">
        <v>34</v>
      </c>
      <c r="AX419" s="16" t="s">
        <v>73</v>
      </c>
      <c r="AY419" s="259" t="s">
        <v>170</v>
      </c>
    </row>
    <row r="420" spans="1:65" s="13" customFormat="1" ht="11.25">
      <c r="B420" s="193"/>
      <c r="C420" s="194"/>
      <c r="D420" s="195" t="s">
        <v>180</v>
      </c>
      <c r="E420" s="196" t="s">
        <v>19</v>
      </c>
      <c r="F420" s="197" t="s">
        <v>2378</v>
      </c>
      <c r="G420" s="194"/>
      <c r="H420" s="198">
        <v>4.9000000000000004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180</v>
      </c>
      <c r="AU420" s="204" t="s">
        <v>82</v>
      </c>
      <c r="AV420" s="13" t="s">
        <v>82</v>
      </c>
      <c r="AW420" s="13" t="s">
        <v>34</v>
      </c>
      <c r="AX420" s="13" t="s">
        <v>73</v>
      </c>
      <c r="AY420" s="204" t="s">
        <v>170</v>
      </c>
    </row>
    <row r="421" spans="1:65" s="13" customFormat="1" ht="11.25">
      <c r="B421" s="193"/>
      <c r="C421" s="194"/>
      <c r="D421" s="195" t="s">
        <v>180</v>
      </c>
      <c r="E421" s="196" t="s">
        <v>19</v>
      </c>
      <c r="F421" s="197" t="s">
        <v>2379</v>
      </c>
      <c r="G421" s="194"/>
      <c r="H421" s="198">
        <v>2.5499999999999998</v>
      </c>
      <c r="I421" s="199"/>
      <c r="J421" s="194"/>
      <c r="K421" s="194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180</v>
      </c>
      <c r="AU421" s="204" t="s">
        <v>82</v>
      </c>
      <c r="AV421" s="13" t="s">
        <v>82</v>
      </c>
      <c r="AW421" s="13" t="s">
        <v>34</v>
      </c>
      <c r="AX421" s="13" t="s">
        <v>73</v>
      </c>
      <c r="AY421" s="204" t="s">
        <v>170</v>
      </c>
    </row>
    <row r="422" spans="1:65" s="16" customFormat="1" ht="11.25">
      <c r="B422" s="249"/>
      <c r="C422" s="250"/>
      <c r="D422" s="195" t="s">
        <v>180</v>
      </c>
      <c r="E422" s="251" t="s">
        <v>19</v>
      </c>
      <c r="F422" s="252" t="s">
        <v>2380</v>
      </c>
      <c r="G422" s="250"/>
      <c r="H422" s="253">
        <v>7.45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AT422" s="259" t="s">
        <v>180</v>
      </c>
      <c r="AU422" s="259" t="s">
        <v>82</v>
      </c>
      <c r="AV422" s="16" t="s">
        <v>171</v>
      </c>
      <c r="AW422" s="16" t="s">
        <v>34</v>
      </c>
      <c r="AX422" s="16" t="s">
        <v>73</v>
      </c>
      <c r="AY422" s="259" t="s">
        <v>170</v>
      </c>
    </row>
    <row r="423" spans="1:65" s="14" customFormat="1" ht="11.25">
      <c r="B423" s="205"/>
      <c r="C423" s="206"/>
      <c r="D423" s="195" t="s">
        <v>180</v>
      </c>
      <c r="E423" s="207" t="s">
        <v>19</v>
      </c>
      <c r="F423" s="208" t="s">
        <v>182</v>
      </c>
      <c r="G423" s="206"/>
      <c r="H423" s="209">
        <v>15.971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180</v>
      </c>
      <c r="AU423" s="215" t="s">
        <v>82</v>
      </c>
      <c r="AV423" s="14" t="s">
        <v>178</v>
      </c>
      <c r="AW423" s="14" t="s">
        <v>34</v>
      </c>
      <c r="AX423" s="14" t="s">
        <v>80</v>
      </c>
      <c r="AY423" s="215" t="s">
        <v>170</v>
      </c>
    </row>
    <row r="424" spans="1:65" s="2" customFormat="1" ht="16.5" customHeight="1">
      <c r="A424" s="36"/>
      <c r="B424" s="37"/>
      <c r="C424" s="180" t="s">
        <v>575</v>
      </c>
      <c r="D424" s="180" t="s">
        <v>173</v>
      </c>
      <c r="E424" s="181" t="s">
        <v>2381</v>
      </c>
      <c r="F424" s="182" t="s">
        <v>2382</v>
      </c>
      <c r="G424" s="183" t="s">
        <v>185</v>
      </c>
      <c r="H424" s="184">
        <v>0.40300000000000002</v>
      </c>
      <c r="I424" s="185"/>
      <c r="J424" s="186">
        <f>ROUND(I424*H424,2)</f>
        <v>0</v>
      </c>
      <c r="K424" s="182" t="s">
        <v>19</v>
      </c>
      <c r="L424" s="41"/>
      <c r="M424" s="187" t="s">
        <v>19</v>
      </c>
      <c r="N424" s="188" t="s">
        <v>44</v>
      </c>
      <c r="O424" s="66"/>
      <c r="P424" s="189">
        <f>O424*H424</f>
        <v>0</v>
      </c>
      <c r="Q424" s="189">
        <v>2.4533999999999998</v>
      </c>
      <c r="R424" s="189">
        <f>Q424*H424</f>
        <v>0.98872019999999994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178</v>
      </c>
      <c r="AT424" s="191" t="s">
        <v>173</v>
      </c>
      <c r="AU424" s="191" t="s">
        <v>82</v>
      </c>
      <c r="AY424" s="19" t="s">
        <v>170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9" t="s">
        <v>80</v>
      </c>
      <c r="BK424" s="192">
        <f>ROUND(I424*H424,2)</f>
        <v>0</v>
      </c>
      <c r="BL424" s="19" t="s">
        <v>178</v>
      </c>
      <c r="BM424" s="191" t="s">
        <v>2383</v>
      </c>
    </row>
    <row r="425" spans="1:65" s="13" customFormat="1" ht="11.25">
      <c r="B425" s="193"/>
      <c r="C425" s="194"/>
      <c r="D425" s="195" t="s">
        <v>180</v>
      </c>
      <c r="E425" s="196" t="s">
        <v>19</v>
      </c>
      <c r="F425" s="197" t="s">
        <v>2384</v>
      </c>
      <c r="G425" s="194"/>
      <c r="H425" s="198">
        <v>0.40300000000000002</v>
      </c>
      <c r="I425" s="199"/>
      <c r="J425" s="194"/>
      <c r="K425" s="194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180</v>
      </c>
      <c r="AU425" s="204" t="s">
        <v>82</v>
      </c>
      <c r="AV425" s="13" t="s">
        <v>82</v>
      </c>
      <c r="AW425" s="13" t="s">
        <v>34</v>
      </c>
      <c r="AX425" s="13" t="s">
        <v>80</v>
      </c>
      <c r="AY425" s="204" t="s">
        <v>170</v>
      </c>
    </row>
    <row r="426" spans="1:65" s="2" customFormat="1" ht="16.5" customHeight="1">
      <c r="A426" s="36"/>
      <c r="B426" s="37"/>
      <c r="C426" s="180" t="s">
        <v>579</v>
      </c>
      <c r="D426" s="180" t="s">
        <v>173</v>
      </c>
      <c r="E426" s="181" t="s">
        <v>2385</v>
      </c>
      <c r="F426" s="182" t="s">
        <v>2386</v>
      </c>
      <c r="G426" s="183" t="s">
        <v>217</v>
      </c>
      <c r="H426" s="184">
        <v>105.78</v>
      </c>
      <c r="I426" s="185"/>
      <c r="J426" s="186">
        <f>ROUND(I426*H426,2)</f>
        <v>0</v>
      </c>
      <c r="K426" s="182" t="s">
        <v>177</v>
      </c>
      <c r="L426" s="41"/>
      <c r="M426" s="187" t="s">
        <v>19</v>
      </c>
      <c r="N426" s="188" t="s">
        <v>44</v>
      </c>
      <c r="O426" s="66"/>
      <c r="P426" s="189">
        <f>O426*H426</f>
        <v>0</v>
      </c>
      <c r="Q426" s="189">
        <v>5.7600000000000004E-3</v>
      </c>
      <c r="R426" s="189">
        <f>Q426*H426</f>
        <v>0.60929280000000008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82</v>
      </c>
      <c r="AY426" s="19" t="s">
        <v>170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80</v>
      </c>
      <c r="BK426" s="192">
        <f>ROUND(I426*H426,2)</f>
        <v>0</v>
      </c>
      <c r="BL426" s="19" t="s">
        <v>178</v>
      </c>
      <c r="BM426" s="191" t="s">
        <v>2387</v>
      </c>
    </row>
    <row r="427" spans="1:65" s="13" customFormat="1" ht="11.25">
      <c r="B427" s="193"/>
      <c r="C427" s="194"/>
      <c r="D427" s="195" t="s">
        <v>180</v>
      </c>
      <c r="E427" s="196" t="s">
        <v>19</v>
      </c>
      <c r="F427" s="197" t="s">
        <v>2388</v>
      </c>
      <c r="G427" s="194"/>
      <c r="H427" s="198">
        <v>6.7</v>
      </c>
      <c r="I427" s="199"/>
      <c r="J427" s="194"/>
      <c r="K427" s="194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180</v>
      </c>
      <c r="AU427" s="204" t="s">
        <v>82</v>
      </c>
      <c r="AV427" s="13" t="s">
        <v>82</v>
      </c>
      <c r="AW427" s="13" t="s">
        <v>34</v>
      </c>
      <c r="AX427" s="13" t="s">
        <v>73</v>
      </c>
      <c r="AY427" s="204" t="s">
        <v>170</v>
      </c>
    </row>
    <row r="428" spans="1:65" s="13" customFormat="1" ht="11.25">
      <c r="B428" s="193"/>
      <c r="C428" s="194"/>
      <c r="D428" s="195" t="s">
        <v>180</v>
      </c>
      <c r="E428" s="196" t="s">
        <v>19</v>
      </c>
      <c r="F428" s="197" t="s">
        <v>2389</v>
      </c>
      <c r="G428" s="194"/>
      <c r="H428" s="198">
        <v>20.25</v>
      </c>
      <c r="I428" s="199"/>
      <c r="J428" s="194"/>
      <c r="K428" s="194"/>
      <c r="L428" s="200"/>
      <c r="M428" s="201"/>
      <c r="N428" s="202"/>
      <c r="O428" s="202"/>
      <c r="P428" s="202"/>
      <c r="Q428" s="202"/>
      <c r="R428" s="202"/>
      <c r="S428" s="202"/>
      <c r="T428" s="203"/>
      <c r="AT428" s="204" t="s">
        <v>180</v>
      </c>
      <c r="AU428" s="204" t="s">
        <v>82</v>
      </c>
      <c r="AV428" s="13" t="s">
        <v>82</v>
      </c>
      <c r="AW428" s="13" t="s">
        <v>34</v>
      </c>
      <c r="AX428" s="13" t="s">
        <v>73</v>
      </c>
      <c r="AY428" s="204" t="s">
        <v>170</v>
      </c>
    </row>
    <row r="429" spans="1:65" s="13" customFormat="1" ht="11.25">
      <c r="B429" s="193"/>
      <c r="C429" s="194"/>
      <c r="D429" s="195" t="s">
        <v>180</v>
      </c>
      <c r="E429" s="196" t="s">
        <v>19</v>
      </c>
      <c r="F429" s="197" t="s">
        <v>2390</v>
      </c>
      <c r="G429" s="194"/>
      <c r="H429" s="198">
        <v>30.43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180</v>
      </c>
      <c r="AU429" s="204" t="s">
        <v>82</v>
      </c>
      <c r="AV429" s="13" t="s">
        <v>82</v>
      </c>
      <c r="AW429" s="13" t="s">
        <v>34</v>
      </c>
      <c r="AX429" s="13" t="s">
        <v>73</v>
      </c>
      <c r="AY429" s="204" t="s">
        <v>170</v>
      </c>
    </row>
    <row r="430" spans="1:65" s="16" customFormat="1" ht="11.25">
      <c r="B430" s="249"/>
      <c r="C430" s="250"/>
      <c r="D430" s="195" t="s">
        <v>180</v>
      </c>
      <c r="E430" s="251" t="s">
        <v>19</v>
      </c>
      <c r="F430" s="252" t="s">
        <v>2377</v>
      </c>
      <c r="G430" s="250"/>
      <c r="H430" s="253">
        <v>57.38</v>
      </c>
      <c r="I430" s="254"/>
      <c r="J430" s="250"/>
      <c r="K430" s="250"/>
      <c r="L430" s="255"/>
      <c r="M430" s="256"/>
      <c r="N430" s="257"/>
      <c r="O430" s="257"/>
      <c r="P430" s="257"/>
      <c r="Q430" s="257"/>
      <c r="R430" s="257"/>
      <c r="S430" s="257"/>
      <c r="T430" s="258"/>
      <c r="AT430" s="259" t="s">
        <v>180</v>
      </c>
      <c r="AU430" s="259" t="s">
        <v>82</v>
      </c>
      <c r="AV430" s="16" t="s">
        <v>171</v>
      </c>
      <c r="AW430" s="16" t="s">
        <v>34</v>
      </c>
      <c r="AX430" s="16" t="s">
        <v>73</v>
      </c>
      <c r="AY430" s="259" t="s">
        <v>170</v>
      </c>
    </row>
    <row r="431" spans="1:65" s="13" customFormat="1" ht="11.25">
      <c r="B431" s="193"/>
      <c r="C431" s="194"/>
      <c r="D431" s="195" t="s">
        <v>180</v>
      </c>
      <c r="E431" s="196" t="s">
        <v>19</v>
      </c>
      <c r="F431" s="197" t="s">
        <v>2391</v>
      </c>
      <c r="G431" s="194"/>
      <c r="H431" s="198">
        <v>28</v>
      </c>
      <c r="I431" s="199"/>
      <c r="J431" s="194"/>
      <c r="K431" s="194"/>
      <c r="L431" s="200"/>
      <c r="M431" s="201"/>
      <c r="N431" s="202"/>
      <c r="O431" s="202"/>
      <c r="P431" s="202"/>
      <c r="Q431" s="202"/>
      <c r="R431" s="202"/>
      <c r="S431" s="202"/>
      <c r="T431" s="203"/>
      <c r="AT431" s="204" t="s">
        <v>180</v>
      </c>
      <c r="AU431" s="204" t="s">
        <v>82</v>
      </c>
      <c r="AV431" s="13" t="s">
        <v>82</v>
      </c>
      <c r="AW431" s="13" t="s">
        <v>34</v>
      </c>
      <c r="AX431" s="13" t="s">
        <v>73</v>
      </c>
      <c r="AY431" s="204" t="s">
        <v>170</v>
      </c>
    </row>
    <row r="432" spans="1:65" s="13" customFormat="1" ht="11.25">
      <c r="B432" s="193"/>
      <c r="C432" s="194"/>
      <c r="D432" s="195" t="s">
        <v>180</v>
      </c>
      <c r="E432" s="196" t="s">
        <v>19</v>
      </c>
      <c r="F432" s="197" t="s">
        <v>2392</v>
      </c>
      <c r="G432" s="194"/>
      <c r="H432" s="198">
        <v>20.399999999999999</v>
      </c>
      <c r="I432" s="199"/>
      <c r="J432" s="194"/>
      <c r="K432" s="194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180</v>
      </c>
      <c r="AU432" s="204" t="s">
        <v>82</v>
      </c>
      <c r="AV432" s="13" t="s">
        <v>82</v>
      </c>
      <c r="AW432" s="13" t="s">
        <v>34</v>
      </c>
      <c r="AX432" s="13" t="s">
        <v>73</v>
      </c>
      <c r="AY432" s="204" t="s">
        <v>170</v>
      </c>
    </row>
    <row r="433" spans="1:65" s="16" customFormat="1" ht="11.25">
      <c r="B433" s="249"/>
      <c r="C433" s="250"/>
      <c r="D433" s="195" t="s">
        <v>180</v>
      </c>
      <c r="E433" s="251" t="s">
        <v>19</v>
      </c>
      <c r="F433" s="252" t="s">
        <v>2380</v>
      </c>
      <c r="G433" s="250"/>
      <c r="H433" s="253">
        <v>48.4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AT433" s="259" t="s">
        <v>180</v>
      </c>
      <c r="AU433" s="259" t="s">
        <v>82</v>
      </c>
      <c r="AV433" s="16" t="s">
        <v>171</v>
      </c>
      <c r="AW433" s="16" t="s">
        <v>34</v>
      </c>
      <c r="AX433" s="16" t="s">
        <v>73</v>
      </c>
      <c r="AY433" s="259" t="s">
        <v>170</v>
      </c>
    </row>
    <row r="434" spans="1:65" s="14" customFormat="1" ht="11.25">
      <c r="B434" s="205"/>
      <c r="C434" s="206"/>
      <c r="D434" s="195" t="s">
        <v>180</v>
      </c>
      <c r="E434" s="207" t="s">
        <v>19</v>
      </c>
      <c r="F434" s="208" t="s">
        <v>182</v>
      </c>
      <c r="G434" s="206"/>
      <c r="H434" s="209">
        <v>105.78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180</v>
      </c>
      <c r="AU434" s="215" t="s">
        <v>82</v>
      </c>
      <c r="AV434" s="14" t="s">
        <v>178</v>
      </c>
      <c r="AW434" s="14" t="s">
        <v>34</v>
      </c>
      <c r="AX434" s="14" t="s">
        <v>80</v>
      </c>
      <c r="AY434" s="215" t="s">
        <v>170</v>
      </c>
    </row>
    <row r="435" spans="1:65" s="2" customFormat="1" ht="16.5" customHeight="1">
      <c r="A435" s="36"/>
      <c r="B435" s="37"/>
      <c r="C435" s="180" t="s">
        <v>583</v>
      </c>
      <c r="D435" s="180" t="s">
        <v>173</v>
      </c>
      <c r="E435" s="181" t="s">
        <v>2393</v>
      </c>
      <c r="F435" s="182" t="s">
        <v>2394</v>
      </c>
      <c r="G435" s="183" t="s">
        <v>217</v>
      </c>
      <c r="H435" s="184">
        <v>105.78</v>
      </c>
      <c r="I435" s="185"/>
      <c r="J435" s="186">
        <f>ROUND(I435*H435,2)</f>
        <v>0</v>
      </c>
      <c r="K435" s="182" t="s">
        <v>177</v>
      </c>
      <c r="L435" s="41"/>
      <c r="M435" s="187" t="s">
        <v>19</v>
      </c>
      <c r="N435" s="188" t="s">
        <v>44</v>
      </c>
      <c r="O435" s="66"/>
      <c r="P435" s="189">
        <f>O435*H435</f>
        <v>0</v>
      </c>
      <c r="Q435" s="189">
        <v>0</v>
      </c>
      <c r="R435" s="189">
        <f>Q435*H435</f>
        <v>0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178</v>
      </c>
      <c r="AT435" s="191" t="s">
        <v>173</v>
      </c>
      <c r="AU435" s="191" t="s">
        <v>82</v>
      </c>
      <c r="AY435" s="19" t="s">
        <v>170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9" t="s">
        <v>80</v>
      </c>
      <c r="BK435" s="192">
        <f>ROUND(I435*H435,2)</f>
        <v>0</v>
      </c>
      <c r="BL435" s="19" t="s">
        <v>178</v>
      </c>
      <c r="BM435" s="191" t="s">
        <v>2395</v>
      </c>
    </row>
    <row r="436" spans="1:65" s="2" customFormat="1" ht="16.5" customHeight="1">
      <c r="A436" s="36"/>
      <c r="B436" s="37"/>
      <c r="C436" s="180" t="s">
        <v>587</v>
      </c>
      <c r="D436" s="180" t="s">
        <v>173</v>
      </c>
      <c r="E436" s="181" t="s">
        <v>2396</v>
      </c>
      <c r="F436" s="182" t="s">
        <v>2397</v>
      </c>
      <c r="G436" s="183" t="s">
        <v>190</v>
      </c>
      <c r="H436" s="184">
        <v>0.63900000000000001</v>
      </c>
      <c r="I436" s="185"/>
      <c r="J436" s="186">
        <f>ROUND(I436*H436,2)</f>
        <v>0</v>
      </c>
      <c r="K436" s="182" t="s">
        <v>177</v>
      </c>
      <c r="L436" s="41"/>
      <c r="M436" s="187" t="s">
        <v>19</v>
      </c>
      <c r="N436" s="188" t="s">
        <v>44</v>
      </c>
      <c r="O436" s="66"/>
      <c r="P436" s="189">
        <f>O436*H436</f>
        <v>0</v>
      </c>
      <c r="Q436" s="189">
        <v>1.0519099999999999</v>
      </c>
      <c r="R436" s="189">
        <f>Q436*H436</f>
        <v>0.67217048999999995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82</v>
      </c>
      <c r="AY436" s="19" t="s">
        <v>170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80</v>
      </c>
      <c r="BK436" s="192">
        <f>ROUND(I436*H436,2)</f>
        <v>0</v>
      </c>
      <c r="BL436" s="19" t="s">
        <v>178</v>
      </c>
      <c r="BM436" s="191" t="s">
        <v>2398</v>
      </c>
    </row>
    <row r="437" spans="1:65" s="13" customFormat="1" ht="11.25">
      <c r="B437" s="193"/>
      <c r="C437" s="194"/>
      <c r="D437" s="195" t="s">
        <v>180</v>
      </c>
      <c r="E437" s="196" t="s">
        <v>19</v>
      </c>
      <c r="F437" s="197" t="s">
        <v>2399</v>
      </c>
      <c r="G437" s="194"/>
      <c r="H437" s="198">
        <v>0.63900000000000001</v>
      </c>
      <c r="I437" s="199"/>
      <c r="J437" s="194"/>
      <c r="K437" s="194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180</v>
      </c>
      <c r="AU437" s="204" t="s">
        <v>82</v>
      </c>
      <c r="AV437" s="13" t="s">
        <v>82</v>
      </c>
      <c r="AW437" s="13" t="s">
        <v>34</v>
      </c>
      <c r="AX437" s="13" t="s">
        <v>80</v>
      </c>
      <c r="AY437" s="204" t="s">
        <v>170</v>
      </c>
    </row>
    <row r="438" spans="1:65" s="2" customFormat="1" ht="16.5" customHeight="1">
      <c r="A438" s="36"/>
      <c r="B438" s="37"/>
      <c r="C438" s="180" t="s">
        <v>593</v>
      </c>
      <c r="D438" s="180" t="s">
        <v>173</v>
      </c>
      <c r="E438" s="181" t="s">
        <v>2400</v>
      </c>
      <c r="F438" s="182" t="s">
        <v>2401</v>
      </c>
      <c r="G438" s="183" t="s">
        <v>217</v>
      </c>
      <c r="H438" s="184">
        <v>115.3</v>
      </c>
      <c r="I438" s="185"/>
      <c r="J438" s="186">
        <f>ROUND(I438*H438,2)</f>
        <v>0</v>
      </c>
      <c r="K438" s="182" t="s">
        <v>19</v>
      </c>
      <c r="L438" s="41"/>
      <c r="M438" s="187" t="s">
        <v>19</v>
      </c>
      <c r="N438" s="188" t="s">
        <v>44</v>
      </c>
      <c r="O438" s="66"/>
      <c r="P438" s="189">
        <f>O438*H438</f>
        <v>0</v>
      </c>
      <c r="Q438" s="189">
        <v>0</v>
      </c>
      <c r="R438" s="189">
        <f>Q438*H438</f>
        <v>0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82</v>
      </c>
      <c r="AY438" s="19" t="s">
        <v>170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9" t="s">
        <v>80</v>
      </c>
      <c r="BK438" s="192">
        <f>ROUND(I438*H438,2)</f>
        <v>0</v>
      </c>
      <c r="BL438" s="19" t="s">
        <v>178</v>
      </c>
      <c r="BM438" s="191" t="s">
        <v>2402</v>
      </c>
    </row>
    <row r="439" spans="1:65" s="13" customFormat="1" ht="11.25">
      <c r="B439" s="193"/>
      <c r="C439" s="194"/>
      <c r="D439" s="195" t="s">
        <v>180</v>
      </c>
      <c r="E439" s="196" t="s">
        <v>19</v>
      </c>
      <c r="F439" s="197" t="s">
        <v>2403</v>
      </c>
      <c r="G439" s="194"/>
      <c r="H439" s="198">
        <v>115.3</v>
      </c>
      <c r="I439" s="199"/>
      <c r="J439" s="194"/>
      <c r="K439" s="194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180</v>
      </c>
      <c r="AU439" s="204" t="s">
        <v>82</v>
      </c>
      <c r="AV439" s="13" t="s">
        <v>82</v>
      </c>
      <c r="AW439" s="13" t="s">
        <v>34</v>
      </c>
      <c r="AX439" s="13" t="s">
        <v>80</v>
      </c>
      <c r="AY439" s="204" t="s">
        <v>170</v>
      </c>
    </row>
    <row r="440" spans="1:65" s="2" customFormat="1" ht="16.5" customHeight="1">
      <c r="A440" s="36"/>
      <c r="B440" s="37"/>
      <c r="C440" s="180" t="s">
        <v>597</v>
      </c>
      <c r="D440" s="180" t="s">
        <v>173</v>
      </c>
      <c r="E440" s="181" t="s">
        <v>2404</v>
      </c>
      <c r="F440" s="182" t="s">
        <v>2405</v>
      </c>
      <c r="G440" s="183" t="s">
        <v>217</v>
      </c>
      <c r="H440" s="184">
        <v>115.3</v>
      </c>
      <c r="I440" s="185"/>
      <c r="J440" s="186">
        <f>ROUND(I440*H440,2)</f>
        <v>0</v>
      </c>
      <c r="K440" s="182" t="s">
        <v>19</v>
      </c>
      <c r="L440" s="41"/>
      <c r="M440" s="187" t="s">
        <v>19</v>
      </c>
      <c r="N440" s="188" t="s">
        <v>44</v>
      </c>
      <c r="O440" s="66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178</v>
      </c>
      <c r="AT440" s="191" t="s">
        <v>173</v>
      </c>
      <c r="AU440" s="191" t="s">
        <v>82</v>
      </c>
      <c r="AY440" s="19" t="s">
        <v>170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80</v>
      </c>
      <c r="BK440" s="192">
        <f>ROUND(I440*H440,2)</f>
        <v>0</v>
      </c>
      <c r="BL440" s="19" t="s">
        <v>178</v>
      </c>
      <c r="BM440" s="191" t="s">
        <v>2406</v>
      </c>
    </row>
    <row r="441" spans="1:65" s="2" customFormat="1" ht="24">
      <c r="A441" s="36"/>
      <c r="B441" s="37"/>
      <c r="C441" s="180" t="s">
        <v>604</v>
      </c>
      <c r="D441" s="180" t="s">
        <v>173</v>
      </c>
      <c r="E441" s="181" t="s">
        <v>2407</v>
      </c>
      <c r="F441" s="182" t="s">
        <v>2408</v>
      </c>
      <c r="G441" s="183" t="s">
        <v>185</v>
      </c>
      <c r="H441" s="184">
        <v>12.292999999999999</v>
      </c>
      <c r="I441" s="185"/>
      <c r="J441" s="186">
        <f>ROUND(I441*H441,2)</f>
        <v>0</v>
      </c>
      <c r="K441" s="182" t="s">
        <v>177</v>
      </c>
      <c r="L441" s="41"/>
      <c r="M441" s="187" t="s">
        <v>19</v>
      </c>
      <c r="N441" s="188" t="s">
        <v>44</v>
      </c>
      <c r="O441" s="66"/>
      <c r="P441" s="189">
        <f>O441*H441</f>
        <v>0</v>
      </c>
      <c r="Q441" s="189">
        <v>2.4533700000000001</v>
      </c>
      <c r="R441" s="189">
        <f>Q441*H441</f>
        <v>30.159277409999998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178</v>
      </c>
      <c r="AT441" s="191" t="s">
        <v>173</v>
      </c>
      <c r="AU441" s="191" t="s">
        <v>82</v>
      </c>
      <c r="AY441" s="19" t="s">
        <v>170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80</v>
      </c>
      <c r="BK441" s="192">
        <f>ROUND(I441*H441,2)</f>
        <v>0</v>
      </c>
      <c r="BL441" s="19" t="s">
        <v>178</v>
      </c>
      <c r="BM441" s="191" t="s">
        <v>2409</v>
      </c>
    </row>
    <row r="442" spans="1:65" s="13" customFormat="1" ht="11.25">
      <c r="B442" s="193"/>
      <c r="C442" s="194"/>
      <c r="D442" s="195" t="s">
        <v>180</v>
      </c>
      <c r="E442" s="196" t="s">
        <v>19</v>
      </c>
      <c r="F442" s="197" t="s">
        <v>2410</v>
      </c>
      <c r="G442" s="194"/>
      <c r="H442" s="198">
        <v>3.3</v>
      </c>
      <c r="I442" s="199"/>
      <c r="J442" s="194"/>
      <c r="K442" s="194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180</v>
      </c>
      <c r="AU442" s="204" t="s">
        <v>82</v>
      </c>
      <c r="AV442" s="13" t="s">
        <v>82</v>
      </c>
      <c r="AW442" s="13" t="s">
        <v>34</v>
      </c>
      <c r="AX442" s="13" t="s">
        <v>73</v>
      </c>
      <c r="AY442" s="204" t="s">
        <v>170</v>
      </c>
    </row>
    <row r="443" spans="1:65" s="13" customFormat="1" ht="11.25">
      <c r="B443" s="193"/>
      <c r="C443" s="194"/>
      <c r="D443" s="195" t="s">
        <v>180</v>
      </c>
      <c r="E443" s="196" t="s">
        <v>19</v>
      </c>
      <c r="F443" s="197" t="s">
        <v>2411</v>
      </c>
      <c r="G443" s="194"/>
      <c r="H443" s="198">
        <v>0.96599999999999997</v>
      </c>
      <c r="I443" s="199"/>
      <c r="J443" s="194"/>
      <c r="K443" s="194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180</v>
      </c>
      <c r="AU443" s="204" t="s">
        <v>82</v>
      </c>
      <c r="AV443" s="13" t="s">
        <v>82</v>
      </c>
      <c r="AW443" s="13" t="s">
        <v>34</v>
      </c>
      <c r="AX443" s="13" t="s">
        <v>73</v>
      </c>
      <c r="AY443" s="204" t="s">
        <v>170</v>
      </c>
    </row>
    <row r="444" spans="1:65" s="13" customFormat="1" ht="11.25">
      <c r="B444" s="193"/>
      <c r="C444" s="194"/>
      <c r="D444" s="195" t="s">
        <v>180</v>
      </c>
      <c r="E444" s="196" t="s">
        <v>19</v>
      </c>
      <c r="F444" s="197" t="s">
        <v>2412</v>
      </c>
      <c r="G444" s="194"/>
      <c r="H444" s="198">
        <v>0.53500000000000003</v>
      </c>
      <c r="I444" s="199"/>
      <c r="J444" s="194"/>
      <c r="K444" s="194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180</v>
      </c>
      <c r="AU444" s="204" t="s">
        <v>82</v>
      </c>
      <c r="AV444" s="13" t="s">
        <v>82</v>
      </c>
      <c r="AW444" s="13" t="s">
        <v>34</v>
      </c>
      <c r="AX444" s="13" t="s">
        <v>73</v>
      </c>
      <c r="AY444" s="204" t="s">
        <v>170</v>
      </c>
    </row>
    <row r="445" spans="1:65" s="13" customFormat="1" ht="11.25">
      <c r="B445" s="193"/>
      <c r="C445" s="194"/>
      <c r="D445" s="195" t="s">
        <v>180</v>
      </c>
      <c r="E445" s="196" t="s">
        <v>19</v>
      </c>
      <c r="F445" s="197" t="s">
        <v>2413</v>
      </c>
      <c r="G445" s="194"/>
      <c r="H445" s="198">
        <v>0.46400000000000002</v>
      </c>
      <c r="I445" s="199"/>
      <c r="J445" s="194"/>
      <c r="K445" s="194"/>
      <c r="L445" s="200"/>
      <c r="M445" s="201"/>
      <c r="N445" s="202"/>
      <c r="O445" s="202"/>
      <c r="P445" s="202"/>
      <c r="Q445" s="202"/>
      <c r="R445" s="202"/>
      <c r="S445" s="202"/>
      <c r="T445" s="203"/>
      <c r="AT445" s="204" t="s">
        <v>180</v>
      </c>
      <c r="AU445" s="204" t="s">
        <v>82</v>
      </c>
      <c r="AV445" s="13" t="s">
        <v>82</v>
      </c>
      <c r="AW445" s="13" t="s">
        <v>34</v>
      </c>
      <c r="AX445" s="13" t="s">
        <v>73</v>
      </c>
      <c r="AY445" s="204" t="s">
        <v>170</v>
      </c>
    </row>
    <row r="446" spans="1:65" s="16" customFormat="1" ht="11.25">
      <c r="B446" s="249"/>
      <c r="C446" s="250"/>
      <c r="D446" s="195" t="s">
        <v>180</v>
      </c>
      <c r="E446" s="251" t="s">
        <v>19</v>
      </c>
      <c r="F446" s="252" t="s">
        <v>2414</v>
      </c>
      <c r="G446" s="250"/>
      <c r="H446" s="253">
        <v>5.2649999999999997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AT446" s="259" t="s">
        <v>180</v>
      </c>
      <c r="AU446" s="259" t="s">
        <v>82</v>
      </c>
      <c r="AV446" s="16" t="s">
        <v>171</v>
      </c>
      <c r="AW446" s="16" t="s">
        <v>34</v>
      </c>
      <c r="AX446" s="16" t="s">
        <v>73</v>
      </c>
      <c r="AY446" s="259" t="s">
        <v>170</v>
      </c>
    </row>
    <row r="447" spans="1:65" s="13" customFormat="1" ht="11.25">
      <c r="B447" s="193"/>
      <c r="C447" s="194"/>
      <c r="D447" s="195" t="s">
        <v>180</v>
      </c>
      <c r="E447" s="196" t="s">
        <v>19</v>
      </c>
      <c r="F447" s="197" t="s">
        <v>2415</v>
      </c>
      <c r="G447" s="194"/>
      <c r="H447" s="198">
        <v>2.7</v>
      </c>
      <c r="I447" s="199"/>
      <c r="J447" s="194"/>
      <c r="K447" s="194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180</v>
      </c>
      <c r="AU447" s="204" t="s">
        <v>82</v>
      </c>
      <c r="AV447" s="13" t="s">
        <v>82</v>
      </c>
      <c r="AW447" s="13" t="s">
        <v>34</v>
      </c>
      <c r="AX447" s="13" t="s">
        <v>73</v>
      </c>
      <c r="AY447" s="204" t="s">
        <v>170</v>
      </c>
    </row>
    <row r="448" spans="1:65" s="13" customFormat="1" ht="11.25">
      <c r="B448" s="193"/>
      <c r="C448" s="194"/>
      <c r="D448" s="195" t="s">
        <v>180</v>
      </c>
      <c r="E448" s="196" t="s">
        <v>19</v>
      </c>
      <c r="F448" s="197" t="s">
        <v>2416</v>
      </c>
      <c r="G448" s="194"/>
      <c r="H448" s="198">
        <v>1.41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180</v>
      </c>
      <c r="AU448" s="204" t="s">
        <v>82</v>
      </c>
      <c r="AV448" s="13" t="s">
        <v>82</v>
      </c>
      <c r="AW448" s="13" t="s">
        <v>34</v>
      </c>
      <c r="AX448" s="13" t="s">
        <v>73</v>
      </c>
      <c r="AY448" s="204" t="s">
        <v>170</v>
      </c>
    </row>
    <row r="449" spans="1:65" s="13" customFormat="1" ht="11.25">
      <c r="B449" s="193"/>
      <c r="C449" s="194"/>
      <c r="D449" s="195" t="s">
        <v>180</v>
      </c>
      <c r="E449" s="196" t="s">
        <v>19</v>
      </c>
      <c r="F449" s="197" t="s">
        <v>2417</v>
      </c>
      <c r="G449" s="194"/>
      <c r="H449" s="198">
        <v>2.9180000000000001</v>
      </c>
      <c r="I449" s="199"/>
      <c r="J449" s="194"/>
      <c r="K449" s="194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180</v>
      </c>
      <c r="AU449" s="204" t="s">
        <v>82</v>
      </c>
      <c r="AV449" s="13" t="s">
        <v>82</v>
      </c>
      <c r="AW449" s="13" t="s">
        <v>34</v>
      </c>
      <c r="AX449" s="13" t="s">
        <v>73</v>
      </c>
      <c r="AY449" s="204" t="s">
        <v>170</v>
      </c>
    </row>
    <row r="450" spans="1:65" s="16" customFormat="1" ht="11.25">
      <c r="B450" s="249"/>
      <c r="C450" s="250"/>
      <c r="D450" s="195" t="s">
        <v>180</v>
      </c>
      <c r="E450" s="251" t="s">
        <v>19</v>
      </c>
      <c r="F450" s="252" t="s">
        <v>2418</v>
      </c>
      <c r="G450" s="250"/>
      <c r="H450" s="253">
        <v>7.0279999999999996</v>
      </c>
      <c r="I450" s="254"/>
      <c r="J450" s="250"/>
      <c r="K450" s="250"/>
      <c r="L450" s="255"/>
      <c r="M450" s="256"/>
      <c r="N450" s="257"/>
      <c r="O450" s="257"/>
      <c r="P450" s="257"/>
      <c r="Q450" s="257"/>
      <c r="R450" s="257"/>
      <c r="S450" s="257"/>
      <c r="T450" s="258"/>
      <c r="AT450" s="259" t="s">
        <v>180</v>
      </c>
      <c r="AU450" s="259" t="s">
        <v>82</v>
      </c>
      <c r="AV450" s="16" t="s">
        <v>171</v>
      </c>
      <c r="AW450" s="16" t="s">
        <v>34</v>
      </c>
      <c r="AX450" s="16" t="s">
        <v>73</v>
      </c>
      <c r="AY450" s="259" t="s">
        <v>170</v>
      </c>
    </row>
    <row r="451" spans="1:65" s="14" customFormat="1" ht="11.25">
      <c r="B451" s="205"/>
      <c r="C451" s="206"/>
      <c r="D451" s="195" t="s">
        <v>180</v>
      </c>
      <c r="E451" s="207" t="s">
        <v>19</v>
      </c>
      <c r="F451" s="208" t="s">
        <v>182</v>
      </c>
      <c r="G451" s="206"/>
      <c r="H451" s="209">
        <v>12.292999999999999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180</v>
      </c>
      <c r="AU451" s="215" t="s">
        <v>82</v>
      </c>
      <c r="AV451" s="14" t="s">
        <v>178</v>
      </c>
      <c r="AW451" s="14" t="s">
        <v>34</v>
      </c>
      <c r="AX451" s="14" t="s">
        <v>80</v>
      </c>
      <c r="AY451" s="215" t="s">
        <v>170</v>
      </c>
    </row>
    <row r="452" spans="1:65" s="2" customFormat="1" ht="24">
      <c r="A452" s="36"/>
      <c r="B452" s="37"/>
      <c r="C452" s="180" t="s">
        <v>608</v>
      </c>
      <c r="D452" s="180" t="s">
        <v>173</v>
      </c>
      <c r="E452" s="181" t="s">
        <v>2419</v>
      </c>
      <c r="F452" s="182" t="s">
        <v>2420</v>
      </c>
      <c r="G452" s="183" t="s">
        <v>190</v>
      </c>
      <c r="H452" s="184">
        <v>0.52100000000000002</v>
      </c>
      <c r="I452" s="185"/>
      <c r="J452" s="186">
        <f>ROUND(I452*H452,2)</f>
        <v>0</v>
      </c>
      <c r="K452" s="182" t="s">
        <v>177</v>
      </c>
      <c r="L452" s="41"/>
      <c r="M452" s="187" t="s">
        <v>19</v>
      </c>
      <c r="N452" s="188" t="s">
        <v>44</v>
      </c>
      <c r="O452" s="66"/>
      <c r="P452" s="189">
        <f>O452*H452</f>
        <v>0</v>
      </c>
      <c r="Q452" s="189">
        <v>1.06277</v>
      </c>
      <c r="R452" s="189">
        <f>Q452*H452</f>
        <v>0.55370317000000002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82</v>
      </c>
      <c r="AY452" s="19" t="s">
        <v>170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9" t="s">
        <v>80</v>
      </c>
      <c r="BK452" s="192">
        <f>ROUND(I452*H452,2)</f>
        <v>0</v>
      </c>
      <c r="BL452" s="19" t="s">
        <v>178</v>
      </c>
      <c r="BM452" s="191" t="s">
        <v>2421</v>
      </c>
    </row>
    <row r="453" spans="1:65" s="13" customFormat="1" ht="11.25">
      <c r="B453" s="193"/>
      <c r="C453" s="194"/>
      <c r="D453" s="195" t="s">
        <v>180</v>
      </c>
      <c r="E453" s="196" t="s">
        <v>19</v>
      </c>
      <c r="F453" s="197" t="s">
        <v>2422</v>
      </c>
      <c r="G453" s="194"/>
      <c r="H453" s="198">
        <v>0.11899999999999999</v>
      </c>
      <c r="I453" s="199"/>
      <c r="J453" s="194"/>
      <c r="K453" s="194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180</v>
      </c>
      <c r="AU453" s="204" t="s">
        <v>82</v>
      </c>
      <c r="AV453" s="13" t="s">
        <v>82</v>
      </c>
      <c r="AW453" s="13" t="s">
        <v>34</v>
      </c>
      <c r="AX453" s="13" t="s">
        <v>73</v>
      </c>
      <c r="AY453" s="204" t="s">
        <v>170</v>
      </c>
    </row>
    <row r="454" spans="1:65" s="13" customFormat="1" ht="11.25">
      <c r="B454" s="193"/>
      <c r="C454" s="194"/>
      <c r="D454" s="195" t="s">
        <v>180</v>
      </c>
      <c r="E454" s="196" t="s">
        <v>19</v>
      </c>
      <c r="F454" s="197" t="s">
        <v>2423</v>
      </c>
      <c r="G454" s="194"/>
      <c r="H454" s="198">
        <v>1.9E-2</v>
      </c>
      <c r="I454" s="199"/>
      <c r="J454" s="194"/>
      <c r="K454" s="194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180</v>
      </c>
      <c r="AU454" s="204" t="s">
        <v>82</v>
      </c>
      <c r="AV454" s="13" t="s">
        <v>82</v>
      </c>
      <c r="AW454" s="13" t="s">
        <v>34</v>
      </c>
      <c r="AX454" s="13" t="s">
        <v>73</v>
      </c>
      <c r="AY454" s="204" t="s">
        <v>170</v>
      </c>
    </row>
    <row r="455" spans="1:65" s="13" customFormat="1" ht="11.25">
      <c r="B455" s="193"/>
      <c r="C455" s="194"/>
      <c r="D455" s="195" t="s">
        <v>180</v>
      </c>
      <c r="E455" s="196" t="s">
        <v>19</v>
      </c>
      <c r="F455" s="197" t="s">
        <v>2424</v>
      </c>
      <c r="G455" s="194"/>
      <c r="H455" s="198">
        <v>0.28100000000000003</v>
      </c>
      <c r="I455" s="199"/>
      <c r="J455" s="194"/>
      <c r="K455" s="194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180</v>
      </c>
      <c r="AU455" s="204" t="s">
        <v>82</v>
      </c>
      <c r="AV455" s="13" t="s">
        <v>82</v>
      </c>
      <c r="AW455" s="13" t="s">
        <v>34</v>
      </c>
      <c r="AX455" s="13" t="s">
        <v>73</v>
      </c>
      <c r="AY455" s="204" t="s">
        <v>170</v>
      </c>
    </row>
    <row r="456" spans="1:65" s="13" customFormat="1" ht="11.25">
      <c r="B456" s="193"/>
      <c r="C456" s="194"/>
      <c r="D456" s="195" t="s">
        <v>180</v>
      </c>
      <c r="E456" s="196" t="s">
        <v>19</v>
      </c>
      <c r="F456" s="197" t="s">
        <v>2425</v>
      </c>
      <c r="G456" s="194"/>
      <c r="H456" s="198">
        <v>8.1000000000000003E-2</v>
      </c>
      <c r="I456" s="199"/>
      <c r="J456" s="194"/>
      <c r="K456" s="194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180</v>
      </c>
      <c r="AU456" s="204" t="s">
        <v>82</v>
      </c>
      <c r="AV456" s="13" t="s">
        <v>82</v>
      </c>
      <c r="AW456" s="13" t="s">
        <v>34</v>
      </c>
      <c r="AX456" s="13" t="s">
        <v>73</v>
      </c>
      <c r="AY456" s="204" t="s">
        <v>170</v>
      </c>
    </row>
    <row r="457" spans="1:65" s="16" customFormat="1" ht="11.25">
      <c r="B457" s="249"/>
      <c r="C457" s="250"/>
      <c r="D457" s="195" t="s">
        <v>180</v>
      </c>
      <c r="E457" s="251" t="s">
        <v>19</v>
      </c>
      <c r="F457" s="252" t="s">
        <v>2200</v>
      </c>
      <c r="G457" s="250"/>
      <c r="H457" s="253">
        <v>0.5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AT457" s="259" t="s">
        <v>180</v>
      </c>
      <c r="AU457" s="259" t="s">
        <v>82</v>
      </c>
      <c r="AV457" s="16" t="s">
        <v>171</v>
      </c>
      <c r="AW457" s="16" t="s">
        <v>34</v>
      </c>
      <c r="AX457" s="16" t="s">
        <v>73</v>
      </c>
      <c r="AY457" s="259" t="s">
        <v>170</v>
      </c>
    </row>
    <row r="458" spans="1:65" s="13" customFormat="1" ht="11.25">
      <c r="B458" s="193"/>
      <c r="C458" s="194"/>
      <c r="D458" s="195" t="s">
        <v>180</v>
      </c>
      <c r="E458" s="196" t="s">
        <v>19</v>
      </c>
      <c r="F458" s="197" t="s">
        <v>2426</v>
      </c>
      <c r="G458" s="194"/>
      <c r="H458" s="198">
        <v>2.1000000000000001E-2</v>
      </c>
      <c r="I458" s="199"/>
      <c r="J458" s="194"/>
      <c r="K458" s="194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180</v>
      </c>
      <c r="AU458" s="204" t="s">
        <v>82</v>
      </c>
      <c r="AV458" s="13" t="s">
        <v>82</v>
      </c>
      <c r="AW458" s="13" t="s">
        <v>34</v>
      </c>
      <c r="AX458" s="13" t="s">
        <v>73</v>
      </c>
      <c r="AY458" s="204" t="s">
        <v>170</v>
      </c>
    </row>
    <row r="459" spans="1:65" s="14" customFormat="1" ht="11.25">
      <c r="B459" s="205"/>
      <c r="C459" s="206"/>
      <c r="D459" s="195" t="s">
        <v>180</v>
      </c>
      <c r="E459" s="207" t="s">
        <v>19</v>
      </c>
      <c r="F459" s="208" t="s">
        <v>182</v>
      </c>
      <c r="G459" s="206"/>
      <c r="H459" s="209">
        <v>0.52100000000000002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180</v>
      </c>
      <c r="AU459" s="215" t="s">
        <v>82</v>
      </c>
      <c r="AV459" s="14" t="s">
        <v>178</v>
      </c>
      <c r="AW459" s="14" t="s">
        <v>34</v>
      </c>
      <c r="AX459" s="14" t="s">
        <v>80</v>
      </c>
      <c r="AY459" s="215" t="s">
        <v>170</v>
      </c>
    </row>
    <row r="460" spans="1:65" s="2" customFormat="1" ht="24">
      <c r="A460" s="36"/>
      <c r="B460" s="37"/>
      <c r="C460" s="180" t="s">
        <v>615</v>
      </c>
      <c r="D460" s="180" t="s">
        <v>173</v>
      </c>
      <c r="E460" s="181" t="s">
        <v>2427</v>
      </c>
      <c r="F460" s="182" t="s">
        <v>2428</v>
      </c>
      <c r="G460" s="183" t="s">
        <v>217</v>
      </c>
      <c r="H460" s="184">
        <v>11.75</v>
      </c>
      <c r="I460" s="185"/>
      <c r="J460" s="186">
        <f>ROUND(I460*H460,2)</f>
        <v>0</v>
      </c>
      <c r="K460" s="182" t="s">
        <v>177</v>
      </c>
      <c r="L460" s="41"/>
      <c r="M460" s="187" t="s">
        <v>19</v>
      </c>
      <c r="N460" s="188" t="s">
        <v>44</v>
      </c>
      <c r="O460" s="66"/>
      <c r="P460" s="189">
        <f>O460*H460</f>
        <v>0</v>
      </c>
      <c r="Q460" s="189">
        <v>1.282E-2</v>
      </c>
      <c r="R460" s="189">
        <f>Q460*H460</f>
        <v>0.15063499999999999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178</v>
      </c>
      <c r="AT460" s="191" t="s">
        <v>173</v>
      </c>
      <c r="AU460" s="191" t="s">
        <v>82</v>
      </c>
      <c r="AY460" s="19" t="s">
        <v>170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80</v>
      </c>
      <c r="BK460" s="192">
        <f>ROUND(I460*H460,2)</f>
        <v>0</v>
      </c>
      <c r="BL460" s="19" t="s">
        <v>178</v>
      </c>
      <c r="BM460" s="191" t="s">
        <v>2429</v>
      </c>
    </row>
    <row r="461" spans="1:65" s="13" customFormat="1" ht="11.25">
      <c r="B461" s="193"/>
      <c r="C461" s="194"/>
      <c r="D461" s="195" t="s">
        <v>180</v>
      </c>
      <c r="E461" s="196" t="s">
        <v>19</v>
      </c>
      <c r="F461" s="197" t="s">
        <v>2430</v>
      </c>
      <c r="G461" s="194"/>
      <c r="H461" s="198">
        <v>11.75</v>
      </c>
      <c r="I461" s="199"/>
      <c r="J461" s="194"/>
      <c r="K461" s="194"/>
      <c r="L461" s="200"/>
      <c r="M461" s="201"/>
      <c r="N461" s="202"/>
      <c r="O461" s="202"/>
      <c r="P461" s="202"/>
      <c r="Q461" s="202"/>
      <c r="R461" s="202"/>
      <c r="S461" s="202"/>
      <c r="T461" s="203"/>
      <c r="AT461" s="204" t="s">
        <v>180</v>
      </c>
      <c r="AU461" s="204" t="s">
        <v>82</v>
      </c>
      <c r="AV461" s="13" t="s">
        <v>82</v>
      </c>
      <c r="AW461" s="13" t="s">
        <v>34</v>
      </c>
      <c r="AX461" s="13" t="s">
        <v>80</v>
      </c>
      <c r="AY461" s="204" t="s">
        <v>170</v>
      </c>
    </row>
    <row r="462" spans="1:65" s="2" customFormat="1" ht="24">
      <c r="A462" s="36"/>
      <c r="B462" s="37"/>
      <c r="C462" s="180" t="s">
        <v>620</v>
      </c>
      <c r="D462" s="180" t="s">
        <v>173</v>
      </c>
      <c r="E462" s="181" t="s">
        <v>2431</v>
      </c>
      <c r="F462" s="182" t="s">
        <v>2432</v>
      </c>
      <c r="G462" s="183" t="s">
        <v>217</v>
      </c>
      <c r="H462" s="184">
        <v>11.75</v>
      </c>
      <c r="I462" s="185"/>
      <c r="J462" s="186">
        <f>ROUND(I462*H462,2)</f>
        <v>0</v>
      </c>
      <c r="K462" s="182" t="s">
        <v>177</v>
      </c>
      <c r="L462" s="41"/>
      <c r="M462" s="187" t="s">
        <v>19</v>
      </c>
      <c r="N462" s="188" t="s">
        <v>44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178</v>
      </c>
      <c r="AT462" s="191" t="s">
        <v>173</v>
      </c>
      <c r="AU462" s="191" t="s">
        <v>82</v>
      </c>
      <c r="AY462" s="19" t="s">
        <v>170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80</v>
      </c>
      <c r="BK462" s="192">
        <f>ROUND(I462*H462,2)</f>
        <v>0</v>
      </c>
      <c r="BL462" s="19" t="s">
        <v>178</v>
      </c>
      <c r="BM462" s="191" t="s">
        <v>2433</v>
      </c>
    </row>
    <row r="463" spans="1:65" s="2" customFormat="1" ht="16.5" customHeight="1">
      <c r="A463" s="36"/>
      <c r="B463" s="37"/>
      <c r="C463" s="180" t="s">
        <v>624</v>
      </c>
      <c r="D463" s="180" t="s">
        <v>173</v>
      </c>
      <c r="E463" s="181" t="s">
        <v>2434</v>
      </c>
      <c r="F463" s="182" t="s">
        <v>2435</v>
      </c>
      <c r="G463" s="183" t="s">
        <v>217</v>
      </c>
      <c r="H463" s="184">
        <v>18</v>
      </c>
      <c r="I463" s="185"/>
      <c r="J463" s="186">
        <f>ROUND(I463*H463,2)</f>
        <v>0</v>
      </c>
      <c r="K463" s="182" t="s">
        <v>177</v>
      </c>
      <c r="L463" s="41"/>
      <c r="M463" s="187" t="s">
        <v>19</v>
      </c>
      <c r="N463" s="188" t="s">
        <v>44</v>
      </c>
      <c r="O463" s="66"/>
      <c r="P463" s="189">
        <f>O463*H463</f>
        <v>0</v>
      </c>
      <c r="Q463" s="189">
        <v>8.7399999999999995E-3</v>
      </c>
      <c r="R463" s="189">
        <f>Q463*H463</f>
        <v>0.15731999999999999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178</v>
      </c>
      <c r="AT463" s="191" t="s">
        <v>173</v>
      </c>
      <c r="AU463" s="191" t="s">
        <v>82</v>
      </c>
      <c r="AY463" s="19" t="s">
        <v>170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80</v>
      </c>
      <c r="BK463" s="192">
        <f>ROUND(I463*H463,2)</f>
        <v>0</v>
      </c>
      <c r="BL463" s="19" t="s">
        <v>178</v>
      </c>
      <c r="BM463" s="191" t="s">
        <v>2436</v>
      </c>
    </row>
    <row r="464" spans="1:65" s="13" customFormat="1" ht="11.25">
      <c r="B464" s="193"/>
      <c r="C464" s="194"/>
      <c r="D464" s="195" t="s">
        <v>180</v>
      </c>
      <c r="E464" s="196" t="s">
        <v>19</v>
      </c>
      <c r="F464" s="197" t="s">
        <v>2437</v>
      </c>
      <c r="G464" s="194"/>
      <c r="H464" s="198">
        <v>18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180</v>
      </c>
      <c r="AU464" s="204" t="s">
        <v>82</v>
      </c>
      <c r="AV464" s="13" t="s">
        <v>82</v>
      </c>
      <c r="AW464" s="13" t="s">
        <v>34</v>
      </c>
      <c r="AX464" s="13" t="s">
        <v>80</v>
      </c>
      <c r="AY464" s="204" t="s">
        <v>170</v>
      </c>
    </row>
    <row r="465" spans="1:65" s="2" customFormat="1" ht="16.5" customHeight="1">
      <c r="A465" s="36"/>
      <c r="B465" s="37"/>
      <c r="C465" s="180" t="s">
        <v>630</v>
      </c>
      <c r="D465" s="180" t="s">
        <v>173</v>
      </c>
      <c r="E465" s="181" t="s">
        <v>2438</v>
      </c>
      <c r="F465" s="182" t="s">
        <v>2439</v>
      </c>
      <c r="G465" s="183" t="s">
        <v>217</v>
      </c>
      <c r="H465" s="184">
        <v>18</v>
      </c>
      <c r="I465" s="185"/>
      <c r="J465" s="186">
        <f>ROUND(I465*H465,2)</f>
        <v>0</v>
      </c>
      <c r="K465" s="182" t="s">
        <v>177</v>
      </c>
      <c r="L465" s="41"/>
      <c r="M465" s="187" t="s">
        <v>19</v>
      </c>
      <c r="N465" s="188" t="s">
        <v>44</v>
      </c>
      <c r="O465" s="66"/>
      <c r="P465" s="189">
        <f>O465*H465</f>
        <v>0</v>
      </c>
      <c r="Q465" s="189">
        <v>0</v>
      </c>
      <c r="R465" s="189">
        <f>Q465*H465</f>
        <v>0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178</v>
      </c>
      <c r="AT465" s="191" t="s">
        <v>173</v>
      </c>
      <c r="AU465" s="191" t="s">
        <v>82</v>
      </c>
      <c r="AY465" s="19" t="s">
        <v>170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80</v>
      </c>
      <c r="BK465" s="192">
        <f>ROUND(I465*H465,2)</f>
        <v>0</v>
      </c>
      <c r="BL465" s="19" t="s">
        <v>178</v>
      </c>
      <c r="BM465" s="191" t="s">
        <v>2440</v>
      </c>
    </row>
    <row r="466" spans="1:65" s="2" customFormat="1" ht="21.75" customHeight="1">
      <c r="A466" s="36"/>
      <c r="B466" s="37"/>
      <c r="C466" s="180" t="s">
        <v>637</v>
      </c>
      <c r="D466" s="180" t="s">
        <v>173</v>
      </c>
      <c r="E466" s="181" t="s">
        <v>2441</v>
      </c>
      <c r="F466" s="182" t="s">
        <v>2442</v>
      </c>
      <c r="G466" s="183" t="s">
        <v>217</v>
      </c>
      <c r="H466" s="184">
        <v>28.32</v>
      </c>
      <c r="I466" s="185"/>
      <c r="J466" s="186">
        <f>ROUND(I466*H466,2)</f>
        <v>0</v>
      </c>
      <c r="K466" s="182" t="s">
        <v>177</v>
      </c>
      <c r="L466" s="41"/>
      <c r="M466" s="187" t="s">
        <v>19</v>
      </c>
      <c r="N466" s="188" t="s">
        <v>44</v>
      </c>
      <c r="O466" s="66"/>
      <c r="P466" s="189">
        <f>O466*H466</f>
        <v>0</v>
      </c>
      <c r="Q466" s="189">
        <v>6.5799999999999999E-3</v>
      </c>
      <c r="R466" s="189">
        <f>Q466*H466</f>
        <v>0.1863456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178</v>
      </c>
      <c r="AT466" s="191" t="s">
        <v>173</v>
      </c>
      <c r="AU466" s="191" t="s">
        <v>82</v>
      </c>
      <c r="AY466" s="19" t="s">
        <v>170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80</v>
      </c>
      <c r="BK466" s="192">
        <f>ROUND(I466*H466,2)</f>
        <v>0</v>
      </c>
      <c r="BL466" s="19" t="s">
        <v>178</v>
      </c>
      <c r="BM466" s="191" t="s">
        <v>2443</v>
      </c>
    </row>
    <row r="467" spans="1:65" s="13" customFormat="1" ht="11.25">
      <c r="B467" s="193"/>
      <c r="C467" s="194"/>
      <c r="D467" s="195" t="s">
        <v>180</v>
      </c>
      <c r="E467" s="196" t="s">
        <v>19</v>
      </c>
      <c r="F467" s="197" t="s">
        <v>2444</v>
      </c>
      <c r="G467" s="194"/>
      <c r="H467" s="198">
        <v>9.1199999999999992</v>
      </c>
      <c r="I467" s="199"/>
      <c r="J467" s="194"/>
      <c r="K467" s="194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180</v>
      </c>
      <c r="AU467" s="204" t="s">
        <v>82</v>
      </c>
      <c r="AV467" s="13" t="s">
        <v>82</v>
      </c>
      <c r="AW467" s="13" t="s">
        <v>34</v>
      </c>
      <c r="AX467" s="13" t="s">
        <v>73</v>
      </c>
      <c r="AY467" s="204" t="s">
        <v>170</v>
      </c>
    </row>
    <row r="468" spans="1:65" s="13" customFormat="1" ht="11.25">
      <c r="B468" s="193"/>
      <c r="C468" s="194"/>
      <c r="D468" s="195" t="s">
        <v>180</v>
      </c>
      <c r="E468" s="196" t="s">
        <v>19</v>
      </c>
      <c r="F468" s="197" t="s">
        <v>2445</v>
      </c>
      <c r="G468" s="194"/>
      <c r="H468" s="198">
        <v>19.2</v>
      </c>
      <c r="I468" s="199"/>
      <c r="J468" s="194"/>
      <c r="K468" s="194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180</v>
      </c>
      <c r="AU468" s="204" t="s">
        <v>82</v>
      </c>
      <c r="AV468" s="13" t="s">
        <v>82</v>
      </c>
      <c r="AW468" s="13" t="s">
        <v>34</v>
      </c>
      <c r="AX468" s="13" t="s">
        <v>73</v>
      </c>
      <c r="AY468" s="204" t="s">
        <v>170</v>
      </c>
    </row>
    <row r="469" spans="1:65" s="14" customFormat="1" ht="11.25">
      <c r="B469" s="205"/>
      <c r="C469" s="206"/>
      <c r="D469" s="195" t="s">
        <v>180</v>
      </c>
      <c r="E469" s="207" t="s">
        <v>19</v>
      </c>
      <c r="F469" s="208" t="s">
        <v>2446</v>
      </c>
      <c r="G469" s="206"/>
      <c r="H469" s="209">
        <v>28.32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180</v>
      </c>
      <c r="AU469" s="215" t="s">
        <v>82</v>
      </c>
      <c r="AV469" s="14" t="s">
        <v>178</v>
      </c>
      <c r="AW469" s="14" t="s">
        <v>34</v>
      </c>
      <c r="AX469" s="14" t="s">
        <v>80</v>
      </c>
      <c r="AY469" s="215" t="s">
        <v>170</v>
      </c>
    </row>
    <row r="470" spans="1:65" s="2" customFormat="1" ht="21.75" customHeight="1">
      <c r="A470" s="36"/>
      <c r="B470" s="37"/>
      <c r="C470" s="180" t="s">
        <v>642</v>
      </c>
      <c r="D470" s="180" t="s">
        <v>173</v>
      </c>
      <c r="E470" s="181" t="s">
        <v>2447</v>
      </c>
      <c r="F470" s="182" t="s">
        <v>2448</v>
      </c>
      <c r="G470" s="183" t="s">
        <v>217</v>
      </c>
      <c r="H470" s="184">
        <v>28.32</v>
      </c>
      <c r="I470" s="185"/>
      <c r="J470" s="186">
        <f>ROUND(I470*H470,2)</f>
        <v>0</v>
      </c>
      <c r="K470" s="182" t="s">
        <v>177</v>
      </c>
      <c r="L470" s="41"/>
      <c r="M470" s="187" t="s">
        <v>19</v>
      </c>
      <c r="N470" s="188" t="s">
        <v>44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178</v>
      </c>
      <c r="AT470" s="191" t="s">
        <v>173</v>
      </c>
      <c r="AU470" s="191" t="s">
        <v>82</v>
      </c>
      <c r="AY470" s="19" t="s">
        <v>170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178</v>
      </c>
      <c r="BM470" s="191" t="s">
        <v>2449</v>
      </c>
    </row>
    <row r="471" spans="1:65" s="2" customFormat="1" ht="16.5" customHeight="1">
      <c r="A471" s="36"/>
      <c r="B471" s="37"/>
      <c r="C471" s="180" t="s">
        <v>648</v>
      </c>
      <c r="D471" s="180" t="s">
        <v>173</v>
      </c>
      <c r="E471" s="181" t="s">
        <v>2450</v>
      </c>
      <c r="F471" s="182" t="s">
        <v>2451</v>
      </c>
      <c r="G471" s="183" t="s">
        <v>185</v>
      </c>
      <c r="H471" s="184">
        <v>0.78200000000000003</v>
      </c>
      <c r="I471" s="185"/>
      <c r="J471" s="186">
        <f>ROUND(I471*H471,2)</f>
        <v>0</v>
      </c>
      <c r="K471" s="182" t="s">
        <v>177</v>
      </c>
      <c r="L471" s="41"/>
      <c r="M471" s="187" t="s">
        <v>19</v>
      </c>
      <c r="N471" s="188" t="s">
        <v>44</v>
      </c>
      <c r="O471" s="66"/>
      <c r="P471" s="189">
        <f>O471*H471</f>
        <v>0</v>
      </c>
      <c r="Q471" s="189">
        <v>2.2563399999999998</v>
      </c>
      <c r="R471" s="189">
        <f>Q471*H471</f>
        <v>1.7644578799999999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178</v>
      </c>
      <c r="AT471" s="191" t="s">
        <v>173</v>
      </c>
      <c r="AU471" s="191" t="s">
        <v>82</v>
      </c>
      <c r="AY471" s="19" t="s">
        <v>170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80</v>
      </c>
      <c r="BK471" s="192">
        <f>ROUND(I471*H471,2)</f>
        <v>0</v>
      </c>
      <c r="BL471" s="19" t="s">
        <v>178</v>
      </c>
      <c r="BM471" s="191" t="s">
        <v>2452</v>
      </c>
    </row>
    <row r="472" spans="1:65" s="13" customFormat="1" ht="11.25">
      <c r="B472" s="193"/>
      <c r="C472" s="194"/>
      <c r="D472" s="195" t="s">
        <v>180</v>
      </c>
      <c r="E472" s="196" t="s">
        <v>19</v>
      </c>
      <c r="F472" s="197" t="s">
        <v>2453</v>
      </c>
      <c r="G472" s="194"/>
      <c r="H472" s="198">
        <v>0.78200000000000003</v>
      </c>
      <c r="I472" s="199"/>
      <c r="J472" s="194"/>
      <c r="K472" s="194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180</v>
      </c>
      <c r="AU472" s="204" t="s">
        <v>82</v>
      </c>
      <c r="AV472" s="13" t="s">
        <v>82</v>
      </c>
      <c r="AW472" s="13" t="s">
        <v>34</v>
      </c>
      <c r="AX472" s="13" t="s">
        <v>80</v>
      </c>
      <c r="AY472" s="204" t="s">
        <v>170</v>
      </c>
    </row>
    <row r="473" spans="1:65" s="12" customFormat="1" ht="22.9" customHeight="1">
      <c r="B473" s="164"/>
      <c r="C473" s="165"/>
      <c r="D473" s="166" t="s">
        <v>72</v>
      </c>
      <c r="E473" s="178" t="s">
        <v>203</v>
      </c>
      <c r="F473" s="178" t="s">
        <v>242</v>
      </c>
      <c r="G473" s="165"/>
      <c r="H473" s="165"/>
      <c r="I473" s="168"/>
      <c r="J473" s="179">
        <f>BK473</f>
        <v>0</v>
      </c>
      <c r="K473" s="165"/>
      <c r="L473" s="170"/>
      <c r="M473" s="171"/>
      <c r="N473" s="172"/>
      <c r="O473" s="172"/>
      <c r="P473" s="173">
        <f>SUM(P474:P591)</f>
        <v>0</v>
      </c>
      <c r="Q473" s="172"/>
      <c r="R473" s="173">
        <f>SUM(R474:R591)</f>
        <v>100.73150541999999</v>
      </c>
      <c r="S473" s="172"/>
      <c r="T473" s="174">
        <f>SUM(T474:T591)</f>
        <v>17.802400000000002</v>
      </c>
      <c r="AR473" s="175" t="s">
        <v>80</v>
      </c>
      <c r="AT473" s="176" t="s">
        <v>72</v>
      </c>
      <c r="AU473" s="176" t="s">
        <v>80</v>
      </c>
      <c r="AY473" s="175" t="s">
        <v>170</v>
      </c>
      <c r="BK473" s="177">
        <f>SUM(BK474:BK591)</f>
        <v>0</v>
      </c>
    </row>
    <row r="474" spans="1:65" s="2" customFormat="1" ht="24">
      <c r="A474" s="36"/>
      <c r="B474" s="37"/>
      <c r="C474" s="180" t="s">
        <v>653</v>
      </c>
      <c r="D474" s="180" t="s">
        <v>173</v>
      </c>
      <c r="E474" s="181" t="s">
        <v>2454</v>
      </c>
      <c r="F474" s="182" t="s">
        <v>2455</v>
      </c>
      <c r="G474" s="183" t="s">
        <v>217</v>
      </c>
      <c r="H474" s="184">
        <v>332.3</v>
      </c>
      <c r="I474" s="185"/>
      <c r="J474" s="186">
        <f>ROUND(I474*H474,2)</f>
        <v>0</v>
      </c>
      <c r="K474" s="182" t="s">
        <v>177</v>
      </c>
      <c r="L474" s="41"/>
      <c r="M474" s="187" t="s">
        <v>19</v>
      </c>
      <c r="N474" s="188" t="s">
        <v>44</v>
      </c>
      <c r="O474" s="66"/>
      <c r="P474" s="189">
        <f>O474*H474</f>
        <v>0</v>
      </c>
      <c r="Q474" s="189">
        <v>5.7000000000000002E-3</v>
      </c>
      <c r="R474" s="189">
        <f>Q474*H474</f>
        <v>1.8941100000000002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178</v>
      </c>
      <c r="AT474" s="191" t="s">
        <v>173</v>
      </c>
      <c r="AU474" s="191" t="s">
        <v>82</v>
      </c>
      <c r="AY474" s="19" t="s">
        <v>170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9" t="s">
        <v>80</v>
      </c>
      <c r="BK474" s="192">
        <f>ROUND(I474*H474,2)</f>
        <v>0</v>
      </c>
      <c r="BL474" s="19" t="s">
        <v>178</v>
      </c>
      <c r="BM474" s="191" t="s">
        <v>2456</v>
      </c>
    </row>
    <row r="475" spans="1:65" s="13" customFormat="1" ht="11.25">
      <c r="B475" s="193"/>
      <c r="C475" s="194"/>
      <c r="D475" s="195" t="s">
        <v>180</v>
      </c>
      <c r="E475" s="196" t="s">
        <v>19</v>
      </c>
      <c r="F475" s="197" t="s">
        <v>2457</v>
      </c>
      <c r="G475" s="194"/>
      <c r="H475" s="198">
        <v>332.3</v>
      </c>
      <c r="I475" s="199"/>
      <c r="J475" s="194"/>
      <c r="K475" s="194"/>
      <c r="L475" s="200"/>
      <c r="M475" s="201"/>
      <c r="N475" s="202"/>
      <c r="O475" s="202"/>
      <c r="P475" s="202"/>
      <c r="Q475" s="202"/>
      <c r="R475" s="202"/>
      <c r="S475" s="202"/>
      <c r="T475" s="203"/>
      <c r="AT475" s="204" t="s">
        <v>180</v>
      </c>
      <c r="AU475" s="204" t="s">
        <v>82</v>
      </c>
      <c r="AV475" s="13" t="s">
        <v>82</v>
      </c>
      <c r="AW475" s="13" t="s">
        <v>34</v>
      </c>
      <c r="AX475" s="13" t="s">
        <v>80</v>
      </c>
      <c r="AY475" s="204" t="s">
        <v>170</v>
      </c>
    </row>
    <row r="476" spans="1:65" s="2" customFormat="1" ht="24">
      <c r="A476" s="36"/>
      <c r="B476" s="37"/>
      <c r="C476" s="180" t="s">
        <v>658</v>
      </c>
      <c r="D476" s="180" t="s">
        <v>173</v>
      </c>
      <c r="E476" s="181" t="s">
        <v>2458</v>
      </c>
      <c r="F476" s="182" t="s">
        <v>2459</v>
      </c>
      <c r="G476" s="183" t="s">
        <v>217</v>
      </c>
      <c r="H476" s="184">
        <v>385.8</v>
      </c>
      <c r="I476" s="185"/>
      <c r="J476" s="186">
        <f>ROUND(I476*H476,2)</f>
        <v>0</v>
      </c>
      <c r="K476" s="182" t="s">
        <v>177</v>
      </c>
      <c r="L476" s="41"/>
      <c r="M476" s="187" t="s">
        <v>19</v>
      </c>
      <c r="N476" s="188" t="s">
        <v>44</v>
      </c>
      <c r="O476" s="66"/>
      <c r="P476" s="189">
        <f>O476*H476</f>
        <v>0</v>
      </c>
      <c r="Q476" s="189">
        <v>1.7000000000000001E-2</v>
      </c>
      <c r="R476" s="189">
        <f>Q476*H476</f>
        <v>6.5586000000000011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178</v>
      </c>
      <c r="AT476" s="191" t="s">
        <v>173</v>
      </c>
      <c r="AU476" s="191" t="s">
        <v>82</v>
      </c>
      <c r="AY476" s="19" t="s">
        <v>170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80</v>
      </c>
      <c r="BK476" s="192">
        <f>ROUND(I476*H476,2)</f>
        <v>0</v>
      </c>
      <c r="BL476" s="19" t="s">
        <v>178</v>
      </c>
      <c r="BM476" s="191" t="s">
        <v>2460</v>
      </c>
    </row>
    <row r="477" spans="1:65" s="13" customFormat="1" ht="22.5">
      <c r="B477" s="193"/>
      <c r="C477" s="194"/>
      <c r="D477" s="195" t="s">
        <v>180</v>
      </c>
      <c r="E477" s="196" t="s">
        <v>19</v>
      </c>
      <c r="F477" s="197" t="s">
        <v>2461</v>
      </c>
      <c r="G477" s="194"/>
      <c r="H477" s="198">
        <v>385.8</v>
      </c>
      <c r="I477" s="199"/>
      <c r="J477" s="194"/>
      <c r="K477" s="194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180</v>
      </c>
      <c r="AU477" s="204" t="s">
        <v>82</v>
      </c>
      <c r="AV477" s="13" t="s">
        <v>82</v>
      </c>
      <c r="AW477" s="13" t="s">
        <v>34</v>
      </c>
      <c r="AX477" s="13" t="s">
        <v>80</v>
      </c>
      <c r="AY477" s="204" t="s">
        <v>170</v>
      </c>
    </row>
    <row r="478" spans="1:65" s="2" customFormat="1" ht="21.75" customHeight="1">
      <c r="A478" s="36"/>
      <c r="B478" s="37"/>
      <c r="C478" s="180" t="s">
        <v>663</v>
      </c>
      <c r="D478" s="180" t="s">
        <v>173</v>
      </c>
      <c r="E478" s="181" t="s">
        <v>2462</v>
      </c>
      <c r="F478" s="182" t="s">
        <v>2463</v>
      </c>
      <c r="G478" s="183" t="s">
        <v>217</v>
      </c>
      <c r="H478" s="184">
        <v>139.9</v>
      </c>
      <c r="I478" s="185"/>
      <c r="J478" s="186">
        <f>ROUND(I478*H478,2)</f>
        <v>0</v>
      </c>
      <c r="K478" s="182" t="s">
        <v>177</v>
      </c>
      <c r="L478" s="41"/>
      <c r="M478" s="187" t="s">
        <v>19</v>
      </c>
      <c r="N478" s="188" t="s">
        <v>44</v>
      </c>
      <c r="O478" s="66"/>
      <c r="P478" s="189">
        <f>O478*H478</f>
        <v>0</v>
      </c>
      <c r="Q478" s="189">
        <v>7.3499999999999998E-3</v>
      </c>
      <c r="R478" s="189">
        <f>Q478*H478</f>
        <v>1.028265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178</v>
      </c>
      <c r="AT478" s="191" t="s">
        <v>173</v>
      </c>
      <c r="AU478" s="191" t="s">
        <v>82</v>
      </c>
      <c r="AY478" s="19" t="s">
        <v>170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9" t="s">
        <v>80</v>
      </c>
      <c r="BK478" s="192">
        <f>ROUND(I478*H478,2)</f>
        <v>0</v>
      </c>
      <c r="BL478" s="19" t="s">
        <v>178</v>
      </c>
      <c r="BM478" s="191" t="s">
        <v>2464</v>
      </c>
    </row>
    <row r="479" spans="1:65" s="15" customFormat="1" ht="11.25">
      <c r="B479" s="226"/>
      <c r="C479" s="227"/>
      <c r="D479" s="195" t="s">
        <v>180</v>
      </c>
      <c r="E479" s="228" t="s">
        <v>19</v>
      </c>
      <c r="F479" s="229" t="s">
        <v>2465</v>
      </c>
      <c r="G479" s="227"/>
      <c r="H479" s="228" t="s">
        <v>19</v>
      </c>
      <c r="I479" s="230"/>
      <c r="J479" s="227"/>
      <c r="K479" s="227"/>
      <c r="L479" s="231"/>
      <c r="M479" s="232"/>
      <c r="N479" s="233"/>
      <c r="O479" s="233"/>
      <c r="P479" s="233"/>
      <c r="Q479" s="233"/>
      <c r="R479" s="233"/>
      <c r="S479" s="233"/>
      <c r="T479" s="234"/>
      <c r="AT479" s="235" t="s">
        <v>180</v>
      </c>
      <c r="AU479" s="235" t="s">
        <v>82</v>
      </c>
      <c r="AV479" s="15" t="s">
        <v>80</v>
      </c>
      <c r="AW479" s="15" t="s">
        <v>34</v>
      </c>
      <c r="AX479" s="15" t="s">
        <v>73</v>
      </c>
      <c r="AY479" s="235" t="s">
        <v>170</v>
      </c>
    </row>
    <row r="480" spans="1:65" s="13" customFormat="1" ht="11.25">
      <c r="B480" s="193"/>
      <c r="C480" s="194"/>
      <c r="D480" s="195" t="s">
        <v>180</v>
      </c>
      <c r="E480" s="196" t="s">
        <v>19</v>
      </c>
      <c r="F480" s="197" t="s">
        <v>2466</v>
      </c>
      <c r="G480" s="194"/>
      <c r="H480" s="198">
        <v>2</v>
      </c>
      <c r="I480" s="199"/>
      <c r="J480" s="194"/>
      <c r="K480" s="194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180</v>
      </c>
      <c r="AU480" s="204" t="s">
        <v>82</v>
      </c>
      <c r="AV480" s="13" t="s">
        <v>82</v>
      </c>
      <c r="AW480" s="13" t="s">
        <v>34</v>
      </c>
      <c r="AX480" s="13" t="s">
        <v>73</v>
      </c>
      <c r="AY480" s="204" t="s">
        <v>170</v>
      </c>
    </row>
    <row r="481" spans="1:65" s="13" customFormat="1" ht="11.25">
      <c r="B481" s="193"/>
      <c r="C481" s="194"/>
      <c r="D481" s="195" t="s">
        <v>180</v>
      </c>
      <c r="E481" s="196" t="s">
        <v>19</v>
      </c>
      <c r="F481" s="197" t="s">
        <v>2467</v>
      </c>
      <c r="G481" s="194"/>
      <c r="H481" s="198">
        <v>4.7</v>
      </c>
      <c r="I481" s="199"/>
      <c r="J481" s="194"/>
      <c r="K481" s="194"/>
      <c r="L481" s="200"/>
      <c r="M481" s="201"/>
      <c r="N481" s="202"/>
      <c r="O481" s="202"/>
      <c r="P481" s="202"/>
      <c r="Q481" s="202"/>
      <c r="R481" s="202"/>
      <c r="S481" s="202"/>
      <c r="T481" s="203"/>
      <c r="AT481" s="204" t="s">
        <v>180</v>
      </c>
      <c r="AU481" s="204" t="s">
        <v>82</v>
      </c>
      <c r="AV481" s="13" t="s">
        <v>82</v>
      </c>
      <c r="AW481" s="13" t="s">
        <v>34</v>
      </c>
      <c r="AX481" s="13" t="s">
        <v>73</v>
      </c>
      <c r="AY481" s="204" t="s">
        <v>170</v>
      </c>
    </row>
    <row r="482" spans="1:65" s="13" customFormat="1" ht="11.25">
      <c r="B482" s="193"/>
      <c r="C482" s="194"/>
      <c r="D482" s="195" t="s">
        <v>180</v>
      </c>
      <c r="E482" s="196" t="s">
        <v>19</v>
      </c>
      <c r="F482" s="197" t="s">
        <v>2468</v>
      </c>
      <c r="G482" s="194"/>
      <c r="H482" s="198">
        <v>6.1</v>
      </c>
      <c r="I482" s="199"/>
      <c r="J482" s="194"/>
      <c r="K482" s="194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180</v>
      </c>
      <c r="AU482" s="204" t="s">
        <v>82</v>
      </c>
      <c r="AV482" s="13" t="s">
        <v>82</v>
      </c>
      <c r="AW482" s="13" t="s">
        <v>34</v>
      </c>
      <c r="AX482" s="13" t="s">
        <v>73</v>
      </c>
      <c r="AY482" s="204" t="s">
        <v>170</v>
      </c>
    </row>
    <row r="483" spans="1:65" s="13" customFormat="1" ht="11.25">
      <c r="B483" s="193"/>
      <c r="C483" s="194"/>
      <c r="D483" s="195" t="s">
        <v>180</v>
      </c>
      <c r="E483" s="196" t="s">
        <v>19</v>
      </c>
      <c r="F483" s="197" t="s">
        <v>2469</v>
      </c>
      <c r="G483" s="194"/>
      <c r="H483" s="198">
        <v>127.1</v>
      </c>
      <c r="I483" s="199"/>
      <c r="J483" s="194"/>
      <c r="K483" s="194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180</v>
      </c>
      <c r="AU483" s="204" t="s">
        <v>82</v>
      </c>
      <c r="AV483" s="13" t="s">
        <v>82</v>
      </c>
      <c r="AW483" s="13" t="s">
        <v>34</v>
      </c>
      <c r="AX483" s="13" t="s">
        <v>73</v>
      </c>
      <c r="AY483" s="204" t="s">
        <v>170</v>
      </c>
    </row>
    <row r="484" spans="1:65" s="14" customFormat="1" ht="11.25">
      <c r="B484" s="205"/>
      <c r="C484" s="206"/>
      <c r="D484" s="195" t="s">
        <v>180</v>
      </c>
      <c r="E484" s="207" t="s">
        <v>19</v>
      </c>
      <c r="F484" s="208" t="s">
        <v>182</v>
      </c>
      <c r="G484" s="206"/>
      <c r="H484" s="209">
        <v>139.9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180</v>
      </c>
      <c r="AU484" s="215" t="s">
        <v>82</v>
      </c>
      <c r="AV484" s="14" t="s">
        <v>178</v>
      </c>
      <c r="AW484" s="14" t="s">
        <v>34</v>
      </c>
      <c r="AX484" s="14" t="s">
        <v>80</v>
      </c>
      <c r="AY484" s="215" t="s">
        <v>170</v>
      </c>
    </row>
    <row r="485" spans="1:65" s="2" customFormat="1" ht="24">
      <c r="A485" s="36"/>
      <c r="B485" s="37"/>
      <c r="C485" s="180" t="s">
        <v>669</v>
      </c>
      <c r="D485" s="180" t="s">
        <v>173</v>
      </c>
      <c r="E485" s="181" t="s">
        <v>278</v>
      </c>
      <c r="F485" s="182" t="s">
        <v>279</v>
      </c>
      <c r="G485" s="183" t="s">
        <v>217</v>
      </c>
      <c r="H485" s="184">
        <v>139.9</v>
      </c>
      <c r="I485" s="185"/>
      <c r="J485" s="186">
        <f>ROUND(I485*H485,2)</f>
        <v>0</v>
      </c>
      <c r="K485" s="182" t="s">
        <v>177</v>
      </c>
      <c r="L485" s="41"/>
      <c r="M485" s="187" t="s">
        <v>19</v>
      </c>
      <c r="N485" s="188" t="s">
        <v>44</v>
      </c>
      <c r="O485" s="66"/>
      <c r="P485" s="189">
        <f>O485*H485</f>
        <v>0</v>
      </c>
      <c r="Q485" s="189">
        <v>1.54E-2</v>
      </c>
      <c r="R485" s="189">
        <f>Q485*H485</f>
        <v>2.1544600000000003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178</v>
      </c>
      <c r="AT485" s="191" t="s">
        <v>173</v>
      </c>
      <c r="AU485" s="191" t="s">
        <v>82</v>
      </c>
      <c r="AY485" s="19" t="s">
        <v>170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9" t="s">
        <v>80</v>
      </c>
      <c r="BK485" s="192">
        <f>ROUND(I485*H485,2)</f>
        <v>0</v>
      </c>
      <c r="BL485" s="19" t="s">
        <v>178</v>
      </c>
      <c r="BM485" s="191" t="s">
        <v>2470</v>
      </c>
    </row>
    <row r="486" spans="1:65" s="2" customFormat="1" ht="16.5" customHeight="1">
      <c r="A486" s="36"/>
      <c r="B486" s="37"/>
      <c r="C486" s="180" t="s">
        <v>674</v>
      </c>
      <c r="D486" s="180" t="s">
        <v>173</v>
      </c>
      <c r="E486" s="181" t="s">
        <v>282</v>
      </c>
      <c r="F486" s="182" t="s">
        <v>283</v>
      </c>
      <c r="G486" s="183" t="s">
        <v>217</v>
      </c>
      <c r="H486" s="184">
        <v>36</v>
      </c>
      <c r="I486" s="185"/>
      <c r="J486" s="186">
        <f>ROUND(I486*H486,2)</f>
        <v>0</v>
      </c>
      <c r="K486" s="182" t="s">
        <v>177</v>
      </c>
      <c r="L486" s="41"/>
      <c r="M486" s="187" t="s">
        <v>19</v>
      </c>
      <c r="N486" s="188" t="s">
        <v>44</v>
      </c>
      <c r="O486" s="66"/>
      <c r="P486" s="189">
        <f>O486*H486</f>
        <v>0</v>
      </c>
      <c r="Q486" s="189">
        <v>4.1529999999999997E-2</v>
      </c>
      <c r="R486" s="189">
        <f>Q486*H486</f>
        <v>1.49508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82</v>
      </c>
      <c r="AY486" s="19" t="s">
        <v>170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80</v>
      </c>
      <c r="BK486" s="192">
        <f>ROUND(I486*H486,2)</f>
        <v>0</v>
      </c>
      <c r="BL486" s="19" t="s">
        <v>178</v>
      </c>
      <c r="BM486" s="191" t="s">
        <v>2471</v>
      </c>
    </row>
    <row r="487" spans="1:65" s="13" customFormat="1" ht="11.25">
      <c r="B487" s="193"/>
      <c r="C487" s="194"/>
      <c r="D487" s="195" t="s">
        <v>180</v>
      </c>
      <c r="E487" s="196" t="s">
        <v>19</v>
      </c>
      <c r="F487" s="197" t="s">
        <v>2472</v>
      </c>
      <c r="G487" s="194"/>
      <c r="H487" s="198">
        <v>36</v>
      </c>
      <c r="I487" s="199"/>
      <c r="J487" s="194"/>
      <c r="K487" s="194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180</v>
      </c>
      <c r="AU487" s="204" t="s">
        <v>82</v>
      </c>
      <c r="AV487" s="13" t="s">
        <v>82</v>
      </c>
      <c r="AW487" s="13" t="s">
        <v>34</v>
      </c>
      <c r="AX487" s="13" t="s">
        <v>80</v>
      </c>
      <c r="AY487" s="204" t="s">
        <v>170</v>
      </c>
    </row>
    <row r="488" spans="1:65" s="2" customFormat="1" ht="24">
      <c r="A488" s="36"/>
      <c r="B488" s="37"/>
      <c r="C488" s="180" t="s">
        <v>679</v>
      </c>
      <c r="D488" s="180" t="s">
        <v>173</v>
      </c>
      <c r="E488" s="181" t="s">
        <v>267</v>
      </c>
      <c r="F488" s="182" t="s">
        <v>268</v>
      </c>
      <c r="G488" s="183" t="s">
        <v>217</v>
      </c>
      <c r="H488" s="184">
        <v>954.50400000000002</v>
      </c>
      <c r="I488" s="185"/>
      <c r="J488" s="186">
        <f>ROUND(I488*H488,2)</f>
        <v>0</v>
      </c>
      <c r="K488" s="182" t="s">
        <v>177</v>
      </c>
      <c r="L488" s="41"/>
      <c r="M488" s="187" t="s">
        <v>19</v>
      </c>
      <c r="N488" s="188" t="s">
        <v>44</v>
      </c>
      <c r="O488" s="66"/>
      <c r="P488" s="189">
        <f>O488*H488</f>
        <v>0</v>
      </c>
      <c r="Q488" s="189">
        <v>1.7330000000000002E-2</v>
      </c>
      <c r="R488" s="189">
        <f>Q488*H488</f>
        <v>16.541554320000003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178</v>
      </c>
      <c r="AT488" s="191" t="s">
        <v>173</v>
      </c>
      <c r="AU488" s="191" t="s">
        <v>82</v>
      </c>
      <c r="AY488" s="19" t="s">
        <v>170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80</v>
      </c>
      <c r="BK488" s="192">
        <f>ROUND(I488*H488,2)</f>
        <v>0</v>
      </c>
      <c r="BL488" s="19" t="s">
        <v>178</v>
      </c>
      <c r="BM488" s="191" t="s">
        <v>2473</v>
      </c>
    </row>
    <row r="489" spans="1:65" s="13" customFormat="1" ht="11.25">
      <c r="B489" s="193"/>
      <c r="C489" s="194"/>
      <c r="D489" s="195" t="s">
        <v>180</v>
      </c>
      <c r="E489" s="196" t="s">
        <v>19</v>
      </c>
      <c r="F489" s="197" t="s">
        <v>2474</v>
      </c>
      <c r="G489" s="194"/>
      <c r="H489" s="198">
        <v>84.858000000000004</v>
      </c>
      <c r="I489" s="199"/>
      <c r="J489" s="194"/>
      <c r="K489" s="194"/>
      <c r="L489" s="200"/>
      <c r="M489" s="201"/>
      <c r="N489" s="202"/>
      <c r="O489" s="202"/>
      <c r="P489" s="202"/>
      <c r="Q489" s="202"/>
      <c r="R489" s="202"/>
      <c r="S489" s="202"/>
      <c r="T489" s="203"/>
      <c r="AT489" s="204" t="s">
        <v>180</v>
      </c>
      <c r="AU489" s="204" t="s">
        <v>82</v>
      </c>
      <c r="AV489" s="13" t="s">
        <v>82</v>
      </c>
      <c r="AW489" s="13" t="s">
        <v>34</v>
      </c>
      <c r="AX489" s="13" t="s">
        <v>73</v>
      </c>
      <c r="AY489" s="204" t="s">
        <v>170</v>
      </c>
    </row>
    <row r="490" spans="1:65" s="13" customFormat="1" ht="11.25">
      <c r="B490" s="193"/>
      <c r="C490" s="194"/>
      <c r="D490" s="195" t="s">
        <v>180</v>
      </c>
      <c r="E490" s="196" t="s">
        <v>19</v>
      </c>
      <c r="F490" s="197" t="s">
        <v>2475</v>
      </c>
      <c r="G490" s="194"/>
      <c r="H490" s="198">
        <v>-16.2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180</v>
      </c>
      <c r="AU490" s="204" t="s">
        <v>82</v>
      </c>
      <c r="AV490" s="13" t="s">
        <v>82</v>
      </c>
      <c r="AW490" s="13" t="s">
        <v>34</v>
      </c>
      <c r="AX490" s="13" t="s">
        <v>73</v>
      </c>
      <c r="AY490" s="204" t="s">
        <v>170</v>
      </c>
    </row>
    <row r="491" spans="1:65" s="13" customFormat="1" ht="11.25">
      <c r="B491" s="193"/>
      <c r="C491" s="194"/>
      <c r="D491" s="195" t="s">
        <v>180</v>
      </c>
      <c r="E491" s="196" t="s">
        <v>19</v>
      </c>
      <c r="F491" s="197" t="s">
        <v>2476</v>
      </c>
      <c r="G491" s="194"/>
      <c r="H491" s="198">
        <v>-2.2000000000000002</v>
      </c>
      <c r="I491" s="199"/>
      <c r="J491" s="194"/>
      <c r="K491" s="194"/>
      <c r="L491" s="200"/>
      <c r="M491" s="201"/>
      <c r="N491" s="202"/>
      <c r="O491" s="202"/>
      <c r="P491" s="202"/>
      <c r="Q491" s="202"/>
      <c r="R491" s="202"/>
      <c r="S491" s="202"/>
      <c r="T491" s="203"/>
      <c r="AT491" s="204" t="s">
        <v>180</v>
      </c>
      <c r="AU491" s="204" t="s">
        <v>82</v>
      </c>
      <c r="AV491" s="13" t="s">
        <v>82</v>
      </c>
      <c r="AW491" s="13" t="s">
        <v>34</v>
      </c>
      <c r="AX491" s="13" t="s">
        <v>73</v>
      </c>
      <c r="AY491" s="204" t="s">
        <v>170</v>
      </c>
    </row>
    <row r="492" spans="1:65" s="16" customFormat="1" ht="11.25">
      <c r="B492" s="249"/>
      <c r="C492" s="250"/>
      <c r="D492" s="195" t="s">
        <v>180</v>
      </c>
      <c r="E492" s="251" t="s">
        <v>19</v>
      </c>
      <c r="F492" s="252" t="s">
        <v>2477</v>
      </c>
      <c r="G492" s="250"/>
      <c r="H492" s="253">
        <v>66.457999999999998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AT492" s="259" t="s">
        <v>180</v>
      </c>
      <c r="AU492" s="259" t="s">
        <v>82</v>
      </c>
      <c r="AV492" s="16" t="s">
        <v>171</v>
      </c>
      <c r="AW492" s="16" t="s">
        <v>34</v>
      </c>
      <c r="AX492" s="16" t="s">
        <v>73</v>
      </c>
      <c r="AY492" s="259" t="s">
        <v>170</v>
      </c>
    </row>
    <row r="493" spans="1:65" s="13" customFormat="1" ht="11.25">
      <c r="B493" s="193"/>
      <c r="C493" s="194"/>
      <c r="D493" s="195" t="s">
        <v>180</v>
      </c>
      <c r="E493" s="196" t="s">
        <v>19</v>
      </c>
      <c r="F493" s="197" t="s">
        <v>2478</v>
      </c>
      <c r="G493" s="194"/>
      <c r="H493" s="198">
        <v>351.31799999999998</v>
      </c>
      <c r="I493" s="199"/>
      <c r="J493" s="194"/>
      <c r="K493" s="194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180</v>
      </c>
      <c r="AU493" s="204" t="s">
        <v>82</v>
      </c>
      <c r="AV493" s="13" t="s">
        <v>82</v>
      </c>
      <c r="AW493" s="13" t="s">
        <v>34</v>
      </c>
      <c r="AX493" s="13" t="s">
        <v>73</v>
      </c>
      <c r="AY493" s="204" t="s">
        <v>170</v>
      </c>
    </row>
    <row r="494" spans="1:65" s="13" customFormat="1" ht="11.25">
      <c r="B494" s="193"/>
      <c r="C494" s="194"/>
      <c r="D494" s="195" t="s">
        <v>180</v>
      </c>
      <c r="E494" s="196" t="s">
        <v>19</v>
      </c>
      <c r="F494" s="197" t="s">
        <v>2091</v>
      </c>
      <c r="G494" s="194"/>
      <c r="H494" s="198">
        <v>-11</v>
      </c>
      <c r="I494" s="199"/>
      <c r="J494" s="194"/>
      <c r="K494" s="194"/>
      <c r="L494" s="200"/>
      <c r="M494" s="201"/>
      <c r="N494" s="202"/>
      <c r="O494" s="202"/>
      <c r="P494" s="202"/>
      <c r="Q494" s="202"/>
      <c r="R494" s="202"/>
      <c r="S494" s="202"/>
      <c r="T494" s="203"/>
      <c r="AT494" s="204" t="s">
        <v>180</v>
      </c>
      <c r="AU494" s="204" t="s">
        <v>82</v>
      </c>
      <c r="AV494" s="13" t="s">
        <v>82</v>
      </c>
      <c r="AW494" s="13" t="s">
        <v>34</v>
      </c>
      <c r="AX494" s="13" t="s">
        <v>73</v>
      </c>
      <c r="AY494" s="204" t="s">
        <v>170</v>
      </c>
    </row>
    <row r="495" spans="1:65" s="16" customFormat="1" ht="11.25">
      <c r="B495" s="249"/>
      <c r="C495" s="250"/>
      <c r="D495" s="195" t="s">
        <v>180</v>
      </c>
      <c r="E495" s="251" t="s">
        <v>19</v>
      </c>
      <c r="F495" s="252" t="s">
        <v>2479</v>
      </c>
      <c r="G495" s="250"/>
      <c r="H495" s="253">
        <v>340.31799999999998</v>
      </c>
      <c r="I495" s="254"/>
      <c r="J495" s="250"/>
      <c r="K495" s="250"/>
      <c r="L495" s="255"/>
      <c r="M495" s="256"/>
      <c r="N495" s="257"/>
      <c r="O495" s="257"/>
      <c r="P495" s="257"/>
      <c r="Q495" s="257"/>
      <c r="R495" s="257"/>
      <c r="S495" s="257"/>
      <c r="T495" s="258"/>
      <c r="AT495" s="259" t="s">
        <v>180</v>
      </c>
      <c r="AU495" s="259" t="s">
        <v>82</v>
      </c>
      <c r="AV495" s="16" t="s">
        <v>171</v>
      </c>
      <c r="AW495" s="16" t="s">
        <v>34</v>
      </c>
      <c r="AX495" s="16" t="s">
        <v>73</v>
      </c>
      <c r="AY495" s="259" t="s">
        <v>170</v>
      </c>
    </row>
    <row r="496" spans="1:65" s="13" customFormat="1" ht="11.25">
      <c r="B496" s="193"/>
      <c r="C496" s="194"/>
      <c r="D496" s="195" t="s">
        <v>180</v>
      </c>
      <c r="E496" s="196" t="s">
        <v>19</v>
      </c>
      <c r="F496" s="197" t="s">
        <v>2480</v>
      </c>
      <c r="G496" s="194"/>
      <c r="H496" s="198">
        <v>280</v>
      </c>
      <c r="I496" s="199"/>
      <c r="J496" s="194"/>
      <c r="K496" s="194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180</v>
      </c>
      <c r="AU496" s="204" t="s">
        <v>82</v>
      </c>
      <c r="AV496" s="13" t="s">
        <v>82</v>
      </c>
      <c r="AW496" s="13" t="s">
        <v>34</v>
      </c>
      <c r="AX496" s="13" t="s">
        <v>73</v>
      </c>
      <c r="AY496" s="204" t="s">
        <v>170</v>
      </c>
    </row>
    <row r="497" spans="1:65" s="16" customFormat="1" ht="11.25">
      <c r="B497" s="249"/>
      <c r="C497" s="250"/>
      <c r="D497" s="195" t="s">
        <v>180</v>
      </c>
      <c r="E497" s="251" t="s">
        <v>19</v>
      </c>
      <c r="F497" s="252" t="s">
        <v>2481</v>
      </c>
      <c r="G497" s="250"/>
      <c r="H497" s="253">
        <v>280</v>
      </c>
      <c r="I497" s="254"/>
      <c r="J497" s="250"/>
      <c r="K497" s="250"/>
      <c r="L497" s="255"/>
      <c r="M497" s="256"/>
      <c r="N497" s="257"/>
      <c r="O497" s="257"/>
      <c r="P497" s="257"/>
      <c r="Q497" s="257"/>
      <c r="R497" s="257"/>
      <c r="S497" s="257"/>
      <c r="T497" s="258"/>
      <c r="AT497" s="259" t="s">
        <v>180</v>
      </c>
      <c r="AU497" s="259" t="s">
        <v>82</v>
      </c>
      <c r="AV497" s="16" t="s">
        <v>171</v>
      </c>
      <c r="AW497" s="16" t="s">
        <v>34</v>
      </c>
      <c r="AX497" s="16" t="s">
        <v>73</v>
      </c>
      <c r="AY497" s="259" t="s">
        <v>170</v>
      </c>
    </row>
    <row r="498" spans="1:65" s="13" customFormat="1" ht="11.25">
      <c r="B498" s="193"/>
      <c r="C498" s="194"/>
      <c r="D498" s="195" t="s">
        <v>180</v>
      </c>
      <c r="E498" s="196" t="s">
        <v>19</v>
      </c>
      <c r="F498" s="197" t="s">
        <v>2482</v>
      </c>
      <c r="G498" s="194"/>
      <c r="H498" s="198">
        <v>51</v>
      </c>
      <c r="I498" s="199"/>
      <c r="J498" s="194"/>
      <c r="K498" s="194"/>
      <c r="L498" s="200"/>
      <c r="M498" s="201"/>
      <c r="N498" s="202"/>
      <c r="O498" s="202"/>
      <c r="P498" s="202"/>
      <c r="Q498" s="202"/>
      <c r="R498" s="202"/>
      <c r="S498" s="202"/>
      <c r="T498" s="203"/>
      <c r="AT498" s="204" t="s">
        <v>180</v>
      </c>
      <c r="AU498" s="204" t="s">
        <v>82</v>
      </c>
      <c r="AV498" s="13" t="s">
        <v>82</v>
      </c>
      <c r="AW498" s="13" t="s">
        <v>34</v>
      </c>
      <c r="AX498" s="13" t="s">
        <v>73</v>
      </c>
      <c r="AY498" s="204" t="s">
        <v>170</v>
      </c>
    </row>
    <row r="499" spans="1:65" s="13" customFormat="1" ht="11.25">
      <c r="B499" s="193"/>
      <c r="C499" s="194"/>
      <c r="D499" s="195" t="s">
        <v>180</v>
      </c>
      <c r="E499" s="196" t="s">
        <v>19</v>
      </c>
      <c r="F499" s="197" t="s">
        <v>2483</v>
      </c>
      <c r="G499" s="194"/>
      <c r="H499" s="198">
        <v>184.8</v>
      </c>
      <c r="I499" s="199"/>
      <c r="J499" s="194"/>
      <c r="K499" s="194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180</v>
      </c>
      <c r="AU499" s="204" t="s">
        <v>82</v>
      </c>
      <c r="AV499" s="13" t="s">
        <v>82</v>
      </c>
      <c r="AW499" s="13" t="s">
        <v>34</v>
      </c>
      <c r="AX499" s="13" t="s">
        <v>73</v>
      </c>
      <c r="AY499" s="204" t="s">
        <v>170</v>
      </c>
    </row>
    <row r="500" spans="1:65" s="13" customFormat="1" ht="11.25">
      <c r="B500" s="193"/>
      <c r="C500" s="194"/>
      <c r="D500" s="195" t="s">
        <v>180</v>
      </c>
      <c r="E500" s="196" t="s">
        <v>19</v>
      </c>
      <c r="F500" s="197" t="s">
        <v>2096</v>
      </c>
      <c r="G500" s="194"/>
      <c r="H500" s="198">
        <v>-45.15</v>
      </c>
      <c r="I500" s="199"/>
      <c r="J500" s="194"/>
      <c r="K500" s="194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180</v>
      </c>
      <c r="AU500" s="204" t="s">
        <v>82</v>
      </c>
      <c r="AV500" s="13" t="s">
        <v>82</v>
      </c>
      <c r="AW500" s="13" t="s">
        <v>34</v>
      </c>
      <c r="AX500" s="13" t="s">
        <v>73</v>
      </c>
      <c r="AY500" s="204" t="s">
        <v>170</v>
      </c>
    </row>
    <row r="501" spans="1:65" s="13" customFormat="1" ht="11.25">
      <c r="B501" s="193"/>
      <c r="C501" s="194"/>
      <c r="D501" s="195" t="s">
        <v>180</v>
      </c>
      <c r="E501" s="196" t="s">
        <v>19</v>
      </c>
      <c r="F501" s="197" t="s">
        <v>2484</v>
      </c>
      <c r="G501" s="194"/>
      <c r="H501" s="198">
        <v>39.6</v>
      </c>
      <c r="I501" s="199"/>
      <c r="J501" s="194"/>
      <c r="K501" s="194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180</v>
      </c>
      <c r="AU501" s="204" t="s">
        <v>82</v>
      </c>
      <c r="AV501" s="13" t="s">
        <v>82</v>
      </c>
      <c r="AW501" s="13" t="s">
        <v>34</v>
      </c>
      <c r="AX501" s="13" t="s">
        <v>73</v>
      </c>
      <c r="AY501" s="204" t="s">
        <v>170</v>
      </c>
    </row>
    <row r="502" spans="1:65" s="13" customFormat="1" ht="11.25">
      <c r="B502" s="193"/>
      <c r="C502" s="194"/>
      <c r="D502" s="195" t="s">
        <v>180</v>
      </c>
      <c r="E502" s="196" t="s">
        <v>19</v>
      </c>
      <c r="F502" s="197" t="s">
        <v>2098</v>
      </c>
      <c r="G502" s="194"/>
      <c r="H502" s="198">
        <v>-4.75</v>
      </c>
      <c r="I502" s="199"/>
      <c r="J502" s="194"/>
      <c r="K502" s="194"/>
      <c r="L502" s="200"/>
      <c r="M502" s="201"/>
      <c r="N502" s="202"/>
      <c r="O502" s="202"/>
      <c r="P502" s="202"/>
      <c r="Q502" s="202"/>
      <c r="R502" s="202"/>
      <c r="S502" s="202"/>
      <c r="T502" s="203"/>
      <c r="AT502" s="204" t="s">
        <v>180</v>
      </c>
      <c r="AU502" s="204" t="s">
        <v>82</v>
      </c>
      <c r="AV502" s="13" t="s">
        <v>82</v>
      </c>
      <c r="AW502" s="13" t="s">
        <v>34</v>
      </c>
      <c r="AX502" s="13" t="s">
        <v>73</v>
      </c>
      <c r="AY502" s="204" t="s">
        <v>170</v>
      </c>
    </row>
    <row r="503" spans="1:65" s="16" customFormat="1" ht="11.25">
      <c r="B503" s="249"/>
      <c r="C503" s="250"/>
      <c r="D503" s="195" t="s">
        <v>180</v>
      </c>
      <c r="E503" s="251" t="s">
        <v>19</v>
      </c>
      <c r="F503" s="252" t="s">
        <v>2099</v>
      </c>
      <c r="G503" s="250"/>
      <c r="H503" s="253">
        <v>225.5</v>
      </c>
      <c r="I503" s="254"/>
      <c r="J503" s="250"/>
      <c r="K503" s="250"/>
      <c r="L503" s="255"/>
      <c r="M503" s="256"/>
      <c r="N503" s="257"/>
      <c r="O503" s="257"/>
      <c r="P503" s="257"/>
      <c r="Q503" s="257"/>
      <c r="R503" s="257"/>
      <c r="S503" s="257"/>
      <c r="T503" s="258"/>
      <c r="AT503" s="259" t="s">
        <v>180</v>
      </c>
      <c r="AU503" s="259" t="s">
        <v>82</v>
      </c>
      <c r="AV503" s="16" t="s">
        <v>171</v>
      </c>
      <c r="AW503" s="16" t="s">
        <v>34</v>
      </c>
      <c r="AX503" s="16" t="s">
        <v>73</v>
      </c>
      <c r="AY503" s="259" t="s">
        <v>170</v>
      </c>
    </row>
    <row r="504" spans="1:65" s="13" customFormat="1" ht="11.25">
      <c r="B504" s="193"/>
      <c r="C504" s="194"/>
      <c r="D504" s="195" t="s">
        <v>180</v>
      </c>
      <c r="E504" s="196" t="s">
        <v>19</v>
      </c>
      <c r="F504" s="197" t="s">
        <v>2485</v>
      </c>
      <c r="G504" s="194"/>
      <c r="H504" s="198">
        <v>37.908000000000001</v>
      </c>
      <c r="I504" s="199"/>
      <c r="J504" s="194"/>
      <c r="K504" s="194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180</v>
      </c>
      <c r="AU504" s="204" t="s">
        <v>82</v>
      </c>
      <c r="AV504" s="13" t="s">
        <v>82</v>
      </c>
      <c r="AW504" s="13" t="s">
        <v>34</v>
      </c>
      <c r="AX504" s="13" t="s">
        <v>73</v>
      </c>
      <c r="AY504" s="204" t="s">
        <v>170</v>
      </c>
    </row>
    <row r="505" spans="1:65" s="13" customFormat="1" ht="11.25">
      <c r="B505" s="193"/>
      <c r="C505" s="194"/>
      <c r="D505" s="195" t="s">
        <v>180</v>
      </c>
      <c r="E505" s="196" t="s">
        <v>19</v>
      </c>
      <c r="F505" s="197" t="s">
        <v>2486</v>
      </c>
      <c r="G505" s="194"/>
      <c r="H505" s="198">
        <v>4.32</v>
      </c>
      <c r="I505" s="199"/>
      <c r="J505" s="194"/>
      <c r="K505" s="194"/>
      <c r="L505" s="200"/>
      <c r="M505" s="201"/>
      <c r="N505" s="202"/>
      <c r="O505" s="202"/>
      <c r="P505" s="202"/>
      <c r="Q505" s="202"/>
      <c r="R505" s="202"/>
      <c r="S505" s="202"/>
      <c r="T505" s="203"/>
      <c r="AT505" s="204" t="s">
        <v>180</v>
      </c>
      <c r="AU505" s="204" t="s">
        <v>82</v>
      </c>
      <c r="AV505" s="13" t="s">
        <v>82</v>
      </c>
      <c r="AW505" s="13" t="s">
        <v>34</v>
      </c>
      <c r="AX505" s="13" t="s">
        <v>73</v>
      </c>
      <c r="AY505" s="204" t="s">
        <v>170</v>
      </c>
    </row>
    <row r="506" spans="1:65" s="16" customFormat="1" ht="11.25">
      <c r="B506" s="249"/>
      <c r="C506" s="250"/>
      <c r="D506" s="195" t="s">
        <v>180</v>
      </c>
      <c r="E506" s="251" t="s">
        <v>19</v>
      </c>
      <c r="F506" s="252" t="s">
        <v>2102</v>
      </c>
      <c r="G506" s="250"/>
      <c r="H506" s="253">
        <v>42.228000000000002</v>
      </c>
      <c r="I506" s="254"/>
      <c r="J506" s="250"/>
      <c r="K506" s="250"/>
      <c r="L506" s="255"/>
      <c r="M506" s="256"/>
      <c r="N506" s="257"/>
      <c r="O506" s="257"/>
      <c r="P506" s="257"/>
      <c r="Q506" s="257"/>
      <c r="R506" s="257"/>
      <c r="S506" s="257"/>
      <c r="T506" s="258"/>
      <c r="AT506" s="259" t="s">
        <v>180</v>
      </c>
      <c r="AU506" s="259" t="s">
        <v>82</v>
      </c>
      <c r="AV506" s="16" t="s">
        <v>171</v>
      </c>
      <c r="AW506" s="16" t="s">
        <v>34</v>
      </c>
      <c r="AX506" s="16" t="s">
        <v>73</v>
      </c>
      <c r="AY506" s="259" t="s">
        <v>170</v>
      </c>
    </row>
    <row r="507" spans="1:65" s="14" customFormat="1" ht="11.25">
      <c r="B507" s="205"/>
      <c r="C507" s="206"/>
      <c r="D507" s="195" t="s">
        <v>180</v>
      </c>
      <c r="E507" s="207" t="s">
        <v>19</v>
      </c>
      <c r="F507" s="208" t="s">
        <v>182</v>
      </c>
      <c r="G507" s="206"/>
      <c r="H507" s="209">
        <v>954.50400000000002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180</v>
      </c>
      <c r="AU507" s="215" t="s">
        <v>82</v>
      </c>
      <c r="AV507" s="14" t="s">
        <v>178</v>
      </c>
      <c r="AW507" s="14" t="s">
        <v>34</v>
      </c>
      <c r="AX507" s="14" t="s">
        <v>80</v>
      </c>
      <c r="AY507" s="215" t="s">
        <v>170</v>
      </c>
    </row>
    <row r="508" spans="1:65" s="2" customFormat="1" ht="24">
      <c r="A508" s="36"/>
      <c r="B508" s="37"/>
      <c r="C508" s="180" t="s">
        <v>685</v>
      </c>
      <c r="D508" s="180" t="s">
        <v>173</v>
      </c>
      <c r="E508" s="181" t="s">
        <v>273</v>
      </c>
      <c r="F508" s="182" t="s">
        <v>274</v>
      </c>
      <c r="G508" s="183" t="s">
        <v>217</v>
      </c>
      <c r="H508" s="184">
        <v>954.50400000000002</v>
      </c>
      <c r="I508" s="185"/>
      <c r="J508" s="186">
        <f>ROUND(I508*H508,2)</f>
        <v>0</v>
      </c>
      <c r="K508" s="182" t="s">
        <v>177</v>
      </c>
      <c r="L508" s="41"/>
      <c r="M508" s="187" t="s">
        <v>19</v>
      </c>
      <c r="N508" s="188" t="s">
        <v>44</v>
      </c>
      <c r="O508" s="66"/>
      <c r="P508" s="189">
        <f>O508*H508</f>
        <v>0</v>
      </c>
      <c r="Q508" s="189">
        <v>7.3499999999999998E-3</v>
      </c>
      <c r="R508" s="189">
        <f>Q508*H508</f>
        <v>7.0156044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178</v>
      </c>
      <c r="AT508" s="191" t="s">
        <v>173</v>
      </c>
      <c r="AU508" s="191" t="s">
        <v>82</v>
      </c>
      <c r="AY508" s="19" t="s">
        <v>170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9" t="s">
        <v>80</v>
      </c>
      <c r="BK508" s="192">
        <f>ROUND(I508*H508,2)</f>
        <v>0</v>
      </c>
      <c r="BL508" s="19" t="s">
        <v>178</v>
      </c>
      <c r="BM508" s="191" t="s">
        <v>2487</v>
      </c>
    </row>
    <row r="509" spans="1:65" s="2" customFormat="1" ht="24">
      <c r="A509" s="36"/>
      <c r="B509" s="37"/>
      <c r="C509" s="180" t="s">
        <v>689</v>
      </c>
      <c r="D509" s="180" t="s">
        <v>173</v>
      </c>
      <c r="E509" s="181" t="s">
        <v>2488</v>
      </c>
      <c r="F509" s="182" t="s">
        <v>2489</v>
      </c>
      <c r="G509" s="183" t="s">
        <v>217</v>
      </c>
      <c r="H509" s="184">
        <v>763.5</v>
      </c>
      <c r="I509" s="185"/>
      <c r="J509" s="186">
        <f>ROUND(I509*H509,2)</f>
        <v>0</v>
      </c>
      <c r="K509" s="182" t="s">
        <v>177</v>
      </c>
      <c r="L509" s="41"/>
      <c r="M509" s="187" t="s">
        <v>19</v>
      </c>
      <c r="N509" s="188" t="s">
        <v>44</v>
      </c>
      <c r="O509" s="66"/>
      <c r="P509" s="189">
        <f>O509*H509</f>
        <v>0</v>
      </c>
      <c r="Q509" s="189">
        <v>1.7000000000000001E-2</v>
      </c>
      <c r="R509" s="189">
        <f>Q509*H509</f>
        <v>12.979500000000002</v>
      </c>
      <c r="S509" s="189">
        <v>0</v>
      </c>
      <c r="T509" s="190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178</v>
      </c>
      <c r="AT509" s="191" t="s">
        <v>173</v>
      </c>
      <c r="AU509" s="191" t="s">
        <v>82</v>
      </c>
      <c r="AY509" s="19" t="s">
        <v>170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9" t="s">
        <v>80</v>
      </c>
      <c r="BK509" s="192">
        <f>ROUND(I509*H509,2)</f>
        <v>0</v>
      </c>
      <c r="BL509" s="19" t="s">
        <v>178</v>
      </c>
      <c r="BM509" s="191" t="s">
        <v>2490</v>
      </c>
    </row>
    <row r="510" spans="1:65" s="13" customFormat="1" ht="11.25">
      <c r="B510" s="193"/>
      <c r="C510" s="194"/>
      <c r="D510" s="195" t="s">
        <v>180</v>
      </c>
      <c r="E510" s="196" t="s">
        <v>19</v>
      </c>
      <c r="F510" s="197" t="s">
        <v>2491</v>
      </c>
      <c r="G510" s="194"/>
      <c r="H510" s="198">
        <v>483.5</v>
      </c>
      <c r="I510" s="199"/>
      <c r="J510" s="194"/>
      <c r="K510" s="194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180</v>
      </c>
      <c r="AU510" s="204" t="s">
        <v>82</v>
      </c>
      <c r="AV510" s="13" t="s">
        <v>82</v>
      </c>
      <c r="AW510" s="13" t="s">
        <v>34</v>
      </c>
      <c r="AX510" s="13" t="s">
        <v>73</v>
      </c>
      <c r="AY510" s="204" t="s">
        <v>170</v>
      </c>
    </row>
    <row r="511" spans="1:65" s="13" customFormat="1" ht="11.25">
      <c r="B511" s="193"/>
      <c r="C511" s="194"/>
      <c r="D511" s="195" t="s">
        <v>180</v>
      </c>
      <c r="E511" s="196" t="s">
        <v>19</v>
      </c>
      <c r="F511" s="197" t="s">
        <v>2492</v>
      </c>
      <c r="G511" s="194"/>
      <c r="H511" s="198">
        <v>280</v>
      </c>
      <c r="I511" s="199"/>
      <c r="J511" s="194"/>
      <c r="K511" s="194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180</v>
      </c>
      <c r="AU511" s="204" t="s">
        <v>82</v>
      </c>
      <c r="AV511" s="13" t="s">
        <v>82</v>
      </c>
      <c r="AW511" s="13" t="s">
        <v>34</v>
      </c>
      <c r="AX511" s="13" t="s">
        <v>73</v>
      </c>
      <c r="AY511" s="204" t="s">
        <v>170</v>
      </c>
    </row>
    <row r="512" spans="1:65" s="14" customFormat="1" ht="11.25">
      <c r="B512" s="205"/>
      <c r="C512" s="206"/>
      <c r="D512" s="195" t="s">
        <v>180</v>
      </c>
      <c r="E512" s="207" t="s">
        <v>19</v>
      </c>
      <c r="F512" s="208" t="s">
        <v>182</v>
      </c>
      <c r="G512" s="206"/>
      <c r="H512" s="209">
        <v>763.5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180</v>
      </c>
      <c r="AU512" s="215" t="s">
        <v>82</v>
      </c>
      <c r="AV512" s="14" t="s">
        <v>178</v>
      </c>
      <c r="AW512" s="14" t="s">
        <v>34</v>
      </c>
      <c r="AX512" s="14" t="s">
        <v>80</v>
      </c>
      <c r="AY512" s="215" t="s">
        <v>170</v>
      </c>
    </row>
    <row r="513" spans="1:65" s="2" customFormat="1" ht="24">
      <c r="A513" s="36"/>
      <c r="B513" s="37"/>
      <c r="C513" s="180" t="s">
        <v>695</v>
      </c>
      <c r="D513" s="180" t="s">
        <v>173</v>
      </c>
      <c r="E513" s="181" t="s">
        <v>2493</v>
      </c>
      <c r="F513" s="182" t="s">
        <v>2494</v>
      </c>
      <c r="G513" s="183" t="s">
        <v>217</v>
      </c>
      <c r="H513" s="184">
        <v>341.9</v>
      </c>
      <c r="I513" s="185"/>
      <c r="J513" s="186">
        <f>ROUND(I513*H513,2)</f>
        <v>0</v>
      </c>
      <c r="K513" s="182" t="s">
        <v>177</v>
      </c>
      <c r="L513" s="41"/>
      <c r="M513" s="187" t="s">
        <v>19</v>
      </c>
      <c r="N513" s="188" t="s">
        <v>44</v>
      </c>
      <c r="O513" s="66"/>
      <c r="P513" s="189">
        <f>O513*H513</f>
        <v>0</v>
      </c>
      <c r="Q513" s="189">
        <v>1.7639999999999999E-2</v>
      </c>
      <c r="R513" s="189">
        <f>Q513*H513</f>
        <v>6.031115999999999</v>
      </c>
      <c r="S513" s="189">
        <v>0.02</v>
      </c>
      <c r="T513" s="190">
        <f>S513*H513</f>
        <v>6.8380000000000001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178</v>
      </c>
      <c r="AT513" s="191" t="s">
        <v>173</v>
      </c>
      <c r="AU513" s="191" t="s">
        <v>82</v>
      </c>
      <c r="AY513" s="19" t="s">
        <v>170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9" t="s">
        <v>80</v>
      </c>
      <c r="BK513" s="192">
        <f>ROUND(I513*H513,2)</f>
        <v>0</v>
      </c>
      <c r="BL513" s="19" t="s">
        <v>178</v>
      </c>
      <c r="BM513" s="191" t="s">
        <v>2495</v>
      </c>
    </row>
    <row r="514" spans="1:65" s="15" customFormat="1" ht="22.5">
      <c r="B514" s="226"/>
      <c r="C514" s="227"/>
      <c r="D514" s="195" t="s">
        <v>180</v>
      </c>
      <c r="E514" s="228" t="s">
        <v>19</v>
      </c>
      <c r="F514" s="229" t="s">
        <v>2496</v>
      </c>
      <c r="G514" s="227"/>
      <c r="H514" s="228" t="s">
        <v>19</v>
      </c>
      <c r="I514" s="230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AT514" s="235" t="s">
        <v>180</v>
      </c>
      <c r="AU514" s="235" t="s">
        <v>82</v>
      </c>
      <c r="AV514" s="15" t="s">
        <v>80</v>
      </c>
      <c r="AW514" s="15" t="s">
        <v>34</v>
      </c>
      <c r="AX514" s="15" t="s">
        <v>73</v>
      </c>
      <c r="AY514" s="235" t="s">
        <v>170</v>
      </c>
    </row>
    <row r="515" spans="1:65" s="13" customFormat="1" ht="11.25">
      <c r="B515" s="193"/>
      <c r="C515" s="194"/>
      <c r="D515" s="195" t="s">
        <v>180</v>
      </c>
      <c r="E515" s="196" t="s">
        <v>19</v>
      </c>
      <c r="F515" s="197" t="s">
        <v>2497</v>
      </c>
      <c r="G515" s="194"/>
      <c r="H515" s="198">
        <v>341.9</v>
      </c>
      <c r="I515" s="199"/>
      <c r="J515" s="194"/>
      <c r="K515" s="194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180</v>
      </c>
      <c r="AU515" s="204" t="s">
        <v>82</v>
      </c>
      <c r="AV515" s="13" t="s">
        <v>82</v>
      </c>
      <c r="AW515" s="13" t="s">
        <v>34</v>
      </c>
      <c r="AX515" s="13" t="s">
        <v>80</v>
      </c>
      <c r="AY515" s="204" t="s">
        <v>170</v>
      </c>
    </row>
    <row r="516" spans="1:65" s="2" customFormat="1" ht="24">
      <c r="A516" s="36"/>
      <c r="B516" s="37"/>
      <c r="C516" s="180" t="s">
        <v>701</v>
      </c>
      <c r="D516" s="180" t="s">
        <v>173</v>
      </c>
      <c r="E516" s="181" t="s">
        <v>2498</v>
      </c>
      <c r="F516" s="182" t="s">
        <v>2499</v>
      </c>
      <c r="G516" s="183" t="s">
        <v>217</v>
      </c>
      <c r="H516" s="184">
        <v>493.2</v>
      </c>
      <c r="I516" s="185"/>
      <c r="J516" s="186">
        <f>ROUND(I516*H516,2)</f>
        <v>0</v>
      </c>
      <c r="K516" s="182" t="s">
        <v>19</v>
      </c>
      <c r="L516" s="41"/>
      <c r="M516" s="187" t="s">
        <v>19</v>
      </c>
      <c r="N516" s="188" t="s">
        <v>44</v>
      </c>
      <c r="O516" s="66"/>
      <c r="P516" s="189">
        <f>O516*H516</f>
        <v>0</v>
      </c>
      <c r="Q516" s="189">
        <v>1.7639999999999999E-2</v>
      </c>
      <c r="R516" s="189">
        <f>Q516*H516</f>
        <v>8.7000479999999989</v>
      </c>
      <c r="S516" s="189">
        <v>0.02</v>
      </c>
      <c r="T516" s="190">
        <f>S516*H516</f>
        <v>9.8640000000000008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178</v>
      </c>
      <c r="AT516" s="191" t="s">
        <v>173</v>
      </c>
      <c r="AU516" s="191" t="s">
        <v>82</v>
      </c>
      <c r="AY516" s="19" t="s">
        <v>170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9" t="s">
        <v>80</v>
      </c>
      <c r="BK516" s="192">
        <f>ROUND(I516*H516,2)</f>
        <v>0</v>
      </c>
      <c r="BL516" s="19" t="s">
        <v>178</v>
      </c>
      <c r="BM516" s="191" t="s">
        <v>2500</v>
      </c>
    </row>
    <row r="517" spans="1:65" s="15" customFormat="1" ht="22.5">
      <c r="B517" s="226"/>
      <c r="C517" s="227"/>
      <c r="D517" s="195" t="s">
        <v>180</v>
      </c>
      <c r="E517" s="228" t="s">
        <v>19</v>
      </c>
      <c r="F517" s="229" t="s">
        <v>2501</v>
      </c>
      <c r="G517" s="227"/>
      <c r="H517" s="228" t="s">
        <v>19</v>
      </c>
      <c r="I517" s="230"/>
      <c r="J517" s="227"/>
      <c r="K517" s="227"/>
      <c r="L517" s="231"/>
      <c r="M517" s="232"/>
      <c r="N517" s="233"/>
      <c r="O517" s="233"/>
      <c r="P517" s="233"/>
      <c r="Q517" s="233"/>
      <c r="R517" s="233"/>
      <c r="S517" s="233"/>
      <c r="T517" s="234"/>
      <c r="AT517" s="235" t="s">
        <v>180</v>
      </c>
      <c r="AU517" s="235" t="s">
        <v>82</v>
      </c>
      <c r="AV517" s="15" t="s">
        <v>80</v>
      </c>
      <c r="AW517" s="15" t="s">
        <v>34</v>
      </c>
      <c r="AX517" s="15" t="s">
        <v>73</v>
      </c>
      <c r="AY517" s="235" t="s">
        <v>170</v>
      </c>
    </row>
    <row r="518" spans="1:65" s="13" customFormat="1" ht="11.25">
      <c r="B518" s="193"/>
      <c r="C518" s="194"/>
      <c r="D518" s="195" t="s">
        <v>180</v>
      </c>
      <c r="E518" s="196" t="s">
        <v>19</v>
      </c>
      <c r="F518" s="197" t="s">
        <v>2502</v>
      </c>
      <c r="G518" s="194"/>
      <c r="H518" s="198">
        <v>297.2</v>
      </c>
      <c r="I518" s="199"/>
      <c r="J518" s="194"/>
      <c r="K518" s="194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180</v>
      </c>
      <c r="AU518" s="204" t="s">
        <v>82</v>
      </c>
      <c r="AV518" s="13" t="s">
        <v>82</v>
      </c>
      <c r="AW518" s="13" t="s">
        <v>34</v>
      </c>
      <c r="AX518" s="13" t="s">
        <v>73</v>
      </c>
      <c r="AY518" s="204" t="s">
        <v>170</v>
      </c>
    </row>
    <row r="519" spans="1:65" s="13" customFormat="1" ht="11.25">
      <c r="B519" s="193"/>
      <c r="C519" s="194"/>
      <c r="D519" s="195" t="s">
        <v>180</v>
      </c>
      <c r="E519" s="196" t="s">
        <v>19</v>
      </c>
      <c r="F519" s="197" t="s">
        <v>2503</v>
      </c>
      <c r="G519" s="194"/>
      <c r="H519" s="198">
        <v>196</v>
      </c>
      <c r="I519" s="199"/>
      <c r="J519" s="194"/>
      <c r="K519" s="194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180</v>
      </c>
      <c r="AU519" s="204" t="s">
        <v>82</v>
      </c>
      <c r="AV519" s="13" t="s">
        <v>82</v>
      </c>
      <c r="AW519" s="13" t="s">
        <v>34</v>
      </c>
      <c r="AX519" s="13" t="s">
        <v>73</v>
      </c>
      <c r="AY519" s="204" t="s">
        <v>170</v>
      </c>
    </row>
    <row r="520" spans="1:65" s="14" customFormat="1" ht="11.25">
      <c r="B520" s="205"/>
      <c r="C520" s="206"/>
      <c r="D520" s="195" t="s">
        <v>180</v>
      </c>
      <c r="E520" s="207" t="s">
        <v>19</v>
      </c>
      <c r="F520" s="208" t="s">
        <v>182</v>
      </c>
      <c r="G520" s="206"/>
      <c r="H520" s="209">
        <v>493.2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180</v>
      </c>
      <c r="AU520" s="215" t="s">
        <v>82</v>
      </c>
      <c r="AV520" s="14" t="s">
        <v>178</v>
      </c>
      <c r="AW520" s="14" t="s">
        <v>34</v>
      </c>
      <c r="AX520" s="14" t="s">
        <v>80</v>
      </c>
      <c r="AY520" s="215" t="s">
        <v>170</v>
      </c>
    </row>
    <row r="521" spans="1:65" s="2" customFormat="1" ht="24">
      <c r="A521" s="36"/>
      <c r="B521" s="37"/>
      <c r="C521" s="180" t="s">
        <v>705</v>
      </c>
      <c r="D521" s="180" t="s">
        <v>173</v>
      </c>
      <c r="E521" s="181" t="s">
        <v>2504</v>
      </c>
      <c r="F521" s="182" t="s">
        <v>2505</v>
      </c>
      <c r="G521" s="183" t="s">
        <v>217</v>
      </c>
      <c r="H521" s="184">
        <v>55.02</v>
      </c>
      <c r="I521" s="185"/>
      <c r="J521" s="186">
        <f>ROUND(I521*H521,2)</f>
        <v>0</v>
      </c>
      <c r="K521" s="182" t="s">
        <v>177</v>
      </c>
      <c r="L521" s="41"/>
      <c r="M521" s="187" t="s">
        <v>19</v>
      </c>
      <c r="N521" s="188" t="s">
        <v>44</v>
      </c>
      <c r="O521" s="66"/>
      <c r="P521" s="189">
        <f>O521*H521</f>
        <v>0</v>
      </c>
      <c r="Q521" s="189">
        <v>1.925E-2</v>
      </c>
      <c r="R521" s="189">
        <f>Q521*H521</f>
        <v>1.0591349999999999</v>
      </c>
      <c r="S521" s="189">
        <v>0.02</v>
      </c>
      <c r="T521" s="190">
        <f>S521*H521</f>
        <v>1.1004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178</v>
      </c>
      <c r="AT521" s="191" t="s">
        <v>173</v>
      </c>
      <c r="AU521" s="191" t="s">
        <v>82</v>
      </c>
      <c r="AY521" s="19" t="s">
        <v>170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9" t="s">
        <v>80</v>
      </c>
      <c r="BK521" s="192">
        <f>ROUND(I521*H521,2)</f>
        <v>0</v>
      </c>
      <c r="BL521" s="19" t="s">
        <v>178</v>
      </c>
      <c r="BM521" s="191" t="s">
        <v>2506</v>
      </c>
    </row>
    <row r="522" spans="1:65" s="15" customFormat="1" ht="11.25">
      <c r="B522" s="226"/>
      <c r="C522" s="227"/>
      <c r="D522" s="195" t="s">
        <v>180</v>
      </c>
      <c r="E522" s="228" t="s">
        <v>19</v>
      </c>
      <c r="F522" s="229" t="s">
        <v>2507</v>
      </c>
      <c r="G522" s="227"/>
      <c r="H522" s="228" t="s">
        <v>19</v>
      </c>
      <c r="I522" s="230"/>
      <c r="J522" s="227"/>
      <c r="K522" s="227"/>
      <c r="L522" s="231"/>
      <c r="M522" s="232"/>
      <c r="N522" s="233"/>
      <c r="O522" s="233"/>
      <c r="P522" s="233"/>
      <c r="Q522" s="233"/>
      <c r="R522" s="233"/>
      <c r="S522" s="233"/>
      <c r="T522" s="234"/>
      <c r="AT522" s="235" t="s">
        <v>180</v>
      </c>
      <c r="AU522" s="235" t="s">
        <v>82</v>
      </c>
      <c r="AV522" s="15" t="s">
        <v>80</v>
      </c>
      <c r="AW522" s="15" t="s">
        <v>34</v>
      </c>
      <c r="AX522" s="15" t="s">
        <v>73</v>
      </c>
      <c r="AY522" s="235" t="s">
        <v>170</v>
      </c>
    </row>
    <row r="523" spans="1:65" s="13" customFormat="1" ht="11.25">
      <c r="B523" s="193"/>
      <c r="C523" s="194"/>
      <c r="D523" s="195" t="s">
        <v>180</v>
      </c>
      <c r="E523" s="196" t="s">
        <v>19</v>
      </c>
      <c r="F523" s="197" t="s">
        <v>2508</v>
      </c>
      <c r="G523" s="194"/>
      <c r="H523" s="198">
        <v>55.02</v>
      </c>
      <c r="I523" s="199"/>
      <c r="J523" s="194"/>
      <c r="K523" s="194"/>
      <c r="L523" s="200"/>
      <c r="M523" s="201"/>
      <c r="N523" s="202"/>
      <c r="O523" s="202"/>
      <c r="P523" s="202"/>
      <c r="Q523" s="202"/>
      <c r="R523" s="202"/>
      <c r="S523" s="202"/>
      <c r="T523" s="203"/>
      <c r="AT523" s="204" t="s">
        <v>180</v>
      </c>
      <c r="AU523" s="204" t="s">
        <v>82</v>
      </c>
      <c r="AV523" s="13" t="s">
        <v>82</v>
      </c>
      <c r="AW523" s="13" t="s">
        <v>34</v>
      </c>
      <c r="AX523" s="13" t="s">
        <v>80</v>
      </c>
      <c r="AY523" s="204" t="s">
        <v>170</v>
      </c>
    </row>
    <row r="524" spans="1:65" s="2" customFormat="1" ht="24">
      <c r="A524" s="36"/>
      <c r="B524" s="37"/>
      <c r="C524" s="180" t="s">
        <v>710</v>
      </c>
      <c r="D524" s="180" t="s">
        <v>173</v>
      </c>
      <c r="E524" s="181" t="s">
        <v>2509</v>
      </c>
      <c r="F524" s="182" t="s">
        <v>2510</v>
      </c>
      <c r="G524" s="183" t="s">
        <v>217</v>
      </c>
      <c r="H524" s="184">
        <v>84.1</v>
      </c>
      <c r="I524" s="185"/>
      <c r="J524" s="186">
        <f>ROUND(I524*H524,2)</f>
        <v>0</v>
      </c>
      <c r="K524" s="182" t="s">
        <v>177</v>
      </c>
      <c r="L524" s="41"/>
      <c r="M524" s="187" t="s">
        <v>19</v>
      </c>
      <c r="N524" s="188" t="s">
        <v>44</v>
      </c>
      <c r="O524" s="66"/>
      <c r="P524" s="189">
        <f>O524*H524</f>
        <v>0</v>
      </c>
      <c r="Q524" s="189">
        <v>8.3499999999999998E-3</v>
      </c>
      <c r="R524" s="189">
        <f>Q524*H524</f>
        <v>0.70223499999999994</v>
      </c>
      <c r="S524" s="189">
        <v>0</v>
      </c>
      <c r="T524" s="19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261</v>
      </c>
      <c r="AT524" s="191" t="s">
        <v>173</v>
      </c>
      <c r="AU524" s="191" t="s">
        <v>82</v>
      </c>
      <c r="AY524" s="19" t="s">
        <v>170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9" t="s">
        <v>80</v>
      </c>
      <c r="BK524" s="192">
        <f>ROUND(I524*H524,2)</f>
        <v>0</v>
      </c>
      <c r="BL524" s="19" t="s">
        <v>261</v>
      </c>
      <c r="BM524" s="191" t="s">
        <v>2511</v>
      </c>
    </row>
    <row r="525" spans="1:65" s="13" customFormat="1" ht="11.25">
      <c r="B525" s="193"/>
      <c r="C525" s="194"/>
      <c r="D525" s="195" t="s">
        <v>180</v>
      </c>
      <c r="E525" s="196" t="s">
        <v>19</v>
      </c>
      <c r="F525" s="197" t="s">
        <v>2512</v>
      </c>
      <c r="G525" s="194"/>
      <c r="H525" s="198">
        <v>84.1</v>
      </c>
      <c r="I525" s="199"/>
      <c r="J525" s="194"/>
      <c r="K525" s="194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180</v>
      </c>
      <c r="AU525" s="204" t="s">
        <v>82</v>
      </c>
      <c r="AV525" s="13" t="s">
        <v>82</v>
      </c>
      <c r="AW525" s="13" t="s">
        <v>34</v>
      </c>
      <c r="AX525" s="13" t="s">
        <v>80</v>
      </c>
      <c r="AY525" s="204" t="s">
        <v>170</v>
      </c>
    </row>
    <row r="526" spans="1:65" s="2" customFormat="1" ht="16.5" customHeight="1">
      <c r="A526" s="36"/>
      <c r="B526" s="37"/>
      <c r="C526" s="216" t="s">
        <v>715</v>
      </c>
      <c r="D526" s="216" t="s">
        <v>192</v>
      </c>
      <c r="E526" s="217" t="s">
        <v>2513</v>
      </c>
      <c r="F526" s="218" t="s">
        <v>2514</v>
      </c>
      <c r="G526" s="219" t="s">
        <v>217</v>
      </c>
      <c r="H526" s="220">
        <v>60.984000000000002</v>
      </c>
      <c r="I526" s="221"/>
      <c r="J526" s="222">
        <f>ROUND(I526*H526,2)</f>
        <v>0</v>
      </c>
      <c r="K526" s="218" t="s">
        <v>177</v>
      </c>
      <c r="L526" s="223"/>
      <c r="M526" s="224" t="s">
        <v>19</v>
      </c>
      <c r="N526" s="225" t="s">
        <v>44</v>
      </c>
      <c r="O526" s="66"/>
      <c r="P526" s="189">
        <f>O526*H526</f>
        <v>0</v>
      </c>
      <c r="Q526" s="189">
        <v>1.3799999999999999E-3</v>
      </c>
      <c r="R526" s="189">
        <f>Q526*H526</f>
        <v>8.4157919999999997E-2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346</v>
      </c>
      <c r="AT526" s="191" t="s">
        <v>192</v>
      </c>
      <c r="AU526" s="191" t="s">
        <v>82</v>
      </c>
      <c r="AY526" s="19" t="s">
        <v>170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9" t="s">
        <v>80</v>
      </c>
      <c r="BK526" s="192">
        <f>ROUND(I526*H526,2)</f>
        <v>0</v>
      </c>
      <c r="BL526" s="19" t="s">
        <v>261</v>
      </c>
      <c r="BM526" s="191" t="s">
        <v>2515</v>
      </c>
    </row>
    <row r="527" spans="1:65" s="13" customFormat="1" ht="11.25">
      <c r="B527" s="193"/>
      <c r="C527" s="194"/>
      <c r="D527" s="195" t="s">
        <v>180</v>
      </c>
      <c r="E527" s="194"/>
      <c r="F527" s="197" t="s">
        <v>2516</v>
      </c>
      <c r="G527" s="194"/>
      <c r="H527" s="198">
        <v>60.984000000000002</v>
      </c>
      <c r="I527" s="199"/>
      <c r="J527" s="194"/>
      <c r="K527" s="194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180</v>
      </c>
      <c r="AU527" s="204" t="s">
        <v>82</v>
      </c>
      <c r="AV527" s="13" t="s">
        <v>82</v>
      </c>
      <c r="AW527" s="13" t="s">
        <v>4</v>
      </c>
      <c r="AX527" s="13" t="s">
        <v>80</v>
      </c>
      <c r="AY527" s="204" t="s">
        <v>170</v>
      </c>
    </row>
    <row r="528" spans="1:65" s="2" customFormat="1" ht="33" customHeight="1">
      <c r="A528" s="36"/>
      <c r="B528" s="37"/>
      <c r="C528" s="180" t="s">
        <v>719</v>
      </c>
      <c r="D528" s="180" t="s">
        <v>173</v>
      </c>
      <c r="E528" s="181" t="s">
        <v>2517</v>
      </c>
      <c r="F528" s="182" t="s">
        <v>2518</v>
      </c>
      <c r="G528" s="183" t="s">
        <v>310</v>
      </c>
      <c r="H528" s="184">
        <v>108.1</v>
      </c>
      <c r="I528" s="185"/>
      <c r="J528" s="186">
        <f>ROUND(I528*H528,2)</f>
        <v>0</v>
      </c>
      <c r="K528" s="182" t="s">
        <v>177</v>
      </c>
      <c r="L528" s="41"/>
      <c r="M528" s="187" t="s">
        <v>19</v>
      </c>
      <c r="N528" s="188" t="s">
        <v>44</v>
      </c>
      <c r="O528" s="66"/>
      <c r="P528" s="189">
        <f>O528*H528</f>
        <v>0</v>
      </c>
      <c r="Q528" s="189">
        <v>0</v>
      </c>
      <c r="R528" s="189">
        <f>Q528*H528</f>
        <v>0</v>
      </c>
      <c r="S528" s="189">
        <v>0</v>
      </c>
      <c r="T528" s="190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178</v>
      </c>
      <c r="AT528" s="191" t="s">
        <v>173</v>
      </c>
      <c r="AU528" s="191" t="s">
        <v>82</v>
      </c>
      <c r="AY528" s="19" t="s">
        <v>170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9" t="s">
        <v>80</v>
      </c>
      <c r="BK528" s="192">
        <f>ROUND(I528*H528,2)</f>
        <v>0</v>
      </c>
      <c r="BL528" s="19" t="s">
        <v>178</v>
      </c>
      <c r="BM528" s="191" t="s">
        <v>2519</v>
      </c>
    </row>
    <row r="529" spans="1:65" s="13" customFormat="1" ht="11.25">
      <c r="B529" s="193"/>
      <c r="C529" s="194"/>
      <c r="D529" s="195" t="s">
        <v>180</v>
      </c>
      <c r="E529" s="196" t="s">
        <v>19</v>
      </c>
      <c r="F529" s="197" t="s">
        <v>2520</v>
      </c>
      <c r="G529" s="194"/>
      <c r="H529" s="198">
        <v>108.1</v>
      </c>
      <c r="I529" s="199"/>
      <c r="J529" s="194"/>
      <c r="K529" s="194"/>
      <c r="L529" s="200"/>
      <c r="M529" s="201"/>
      <c r="N529" s="202"/>
      <c r="O529" s="202"/>
      <c r="P529" s="202"/>
      <c r="Q529" s="202"/>
      <c r="R529" s="202"/>
      <c r="S529" s="202"/>
      <c r="T529" s="203"/>
      <c r="AT529" s="204" t="s">
        <v>180</v>
      </c>
      <c r="AU529" s="204" t="s">
        <v>82</v>
      </c>
      <c r="AV529" s="13" t="s">
        <v>82</v>
      </c>
      <c r="AW529" s="13" t="s">
        <v>34</v>
      </c>
      <c r="AX529" s="13" t="s">
        <v>80</v>
      </c>
      <c r="AY529" s="204" t="s">
        <v>170</v>
      </c>
    </row>
    <row r="530" spans="1:65" s="2" customFormat="1" ht="16.5" customHeight="1">
      <c r="A530" s="36"/>
      <c r="B530" s="37"/>
      <c r="C530" s="216" t="s">
        <v>723</v>
      </c>
      <c r="D530" s="216" t="s">
        <v>192</v>
      </c>
      <c r="E530" s="217" t="s">
        <v>2521</v>
      </c>
      <c r="F530" s="218" t="s">
        <v>2522</v>
      </c>
      <c r="G530" s="219" t="s">
        <v>310</v>
      </c>
      <c r="H530" s="220">
        <v>113.505</v>
      </c>
      <c r="I530" s="221"/>
      <c r="J530" s="222">
        <f>ROUND(I530*H530,2)</f>
        <v>0</v>
      </c>
      <c r="K530" s="218" t="s">
        <v>177</v>
      </c>
      <c r="L530" s="223"/>
      <c r="M530" s="224" t="s">
        <v>19</v>
      </c>
      <c r="N530" s="225" t="s">
        <v>44</v>
      </c>
      <c r="O530" s="66"/>
      <c r="P530" s="189">
        <f>O530*H530</f>
        <v>0</v>
      </c>
      <c r="Q530" s="189">
        <v>2.9999999999999997E-4</v>
      </c>
      <c r="R530" s="189">
        <f>Q530*H530</f>
        <v>3.4051499999999998E-2</v>
      </c>
      <c r="S530" s="189">
        <v>0</v>
      </c>
      <c r="T530" s="19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195</v>
      </c>
      <c r="AT530" s="191" t="s">
        <v>192</v>
      </c>
      <c r="AU530" s="191" t="s">
        <v>82</v>
      </c>
      <c r="AY530" s="19" t="s">
        <v>170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9" t="s">
        <v>80</v>
      </c>
      <c r="BK530" s="192">
        <f>ROUND(I530*H530,2)</f>
        <v>0</v>
      </c>
      <c r="BL530" s="19" t="s">
        <v>178</v>
      </c>
      <c r="BM530" s="191" t="s">
        <v>2523</v>
      </c>
    </row>
    <row r="531" spans="1:65" s="13" customFormat="1" ht="11.25">
      <c r="B531" s="193"/>
      <c r="C531" s="194"/>
      <c r="D531" s="195" t="s">
        <v>180</v>
      </c>
      <c r="E531" s="194"/>
      <c r="F531" s="197" t="s">
        <v>2524</v>
      </c>
      <c r="G531" s="194"/>
      <c r="H531" s="198">
        <v>113.505</v>
      </c>
      <c r="I531" s="199"/>
      <c r="J531" s="194"/>
      <c r="K531" s="194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180</v>
      </c>
      <c r="AU531" s="204" t="s">
        <v>82</v>
      </c>
      <c r="AV531" s="13" t="s">
        <v>82</v>
      </c>
      <c r="AW531" s="13" t="s">
        <v>4</v>
      </c>
      <c r="AX531" s="13" t="s">
        <v>80</v>
      </c>
      <c r="AY531" s="204" t="s">
        <v>170</v>
      </c>
    </row>
    <row r="532" spans="1:65" s="2" customFormat="1" ht="16.5" customHeight="1">
      <c r="A532" s="36"/>
      <c r="B532" s="37"/>
      <c r="C532" s="180" t="s">
        <v>727</v>
      </c>
      <c r="D532" s="180" t="s">
        <v>173</v>
      </c>
      <c r="E532" s="181" t="s">
        <v>2525</v>
      </c>
      <c r="F532" s="182" t="s">
        <v>2526</v>
      </c>
      <c r="G532" s="183" t="s">
        <v>217</v>
      </c>
      <c r="H532" s="184">
        <v>108</v>
      </c>
      <c r="I532" s="185"/>
      <c r="J532" s="186">
        <f>ROUND(I532*H532,2)</f>
        <v>0</v>
      </c>
      <c r="K532" s="182" t="s">
        <v>19</v>
      </c>
      <c r="L532" s="41"/>
      <c r="M532" s="187" t="s">
        <v>19</v>
      </c>
      <c r="N532" s="188" t="s">
        <v>44</v>
      </c>
      <c r="O532" s="66"/>
      <c r="P532" s="189">
        <f>O532*H532</f>
        <v>0</v>
      </c>
      <c r="Q532" s="189">
        <v>2.5000000000000001E-2</v>
      </c>
      <c r="R532" s="189">
        <f>Q532*H532</f>
        <v>2.7</v>
      </c>
      <c r="S532" s="189">
        <v>0</v>
      </c>
      <c r="T532" s="190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178</v>
      </c>
      <c r="AT532" s="191" t="s">
        <v>173</v>
      </c>
      <c r="AU532" s="191" t="s">
        <v>82</v>
      </c>
      <c r="AY532" s="19" t="s">
        <v>170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9" t="s">
        <v>80</v>
      </c>
      <c r="BK532" s="192">
        <f>ROUND(I532*H532,2)</f>
        <v>0</v>
      </c>
      <c r="BL532" s="19" t="s">
        <v>178</v>
      </c>
      <c r="BM532" s="191" t="s">
        <v>2527</v>
      </c>
    </row>
    <row r="533" spans="1:65" s="2" customFormat="1" ht="19.5">
      <c r="A533" s="36"/>
      <c r="B533" s="37"/>
      <c r="C533" s="38"/>
      <c r="D533" s="195" t="s">
        <v>363</v>
      </c>
      <c r="E533" s="38"/>
      <c r="F533" s="236" t="s">
        <v>2528</v>
      </c>
      <c r="G533" s="38"/>
      <c r="H533" s="38"/>
      <c r="I533" s="237"/>
      <c r="J533" s="38"/>
      <c r="K533" s="38"/>
      <c r="L533" s="41"/>
      <c r="M533" s="238"/>
      <c r="N533" s="239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363</v>
      </c>
      <c r="AU533" s="19" t="s">
        <v>82</v>
      </c>
    </row>
    <row r="534" spans="1:65" s="13" customFormat="1" ht="11.25">
      <c r="B534" s="193"/>
      <c r="C534" s="194"/>
      <c r="D534" s="195" t="s">
        <v>180</v>
      </c>
      <c r="E534" s="196" t="s">
        <v>19</v>
      </c>
      <c r="F534" s="197" t="s">
        <v>2529</v>
      </c>
      <c r="G534" s="194"/>
      <c r="H534" s="198">
        <v>108</v>
      </c>
      <c r="I534" s="199"/>
      <c r="J534" s="194"/>
      <c r="K534" s="194"/>
      <c r="L534" s="200"/>
      <c r="M534" s="201"/>
      <c r="N534" s="202"/>
      <c r="O534" s="202"/>
      <c r="P534" s="202"/>
      <c r="Q534" s="202"/>
      <c r="R534" s="202"/>
      <c r="S534" s="202"/>
      <c r="T534" s="203"/>
      <c r="AT534" s="204" t="s">
        <v>180</v>
      </c>
      <c r="AU534" s="204" t="s">
        <v>82</v>
      </c>
      <c r="AV534" s="13" t="s">
        <v>82</v>
      </c>
      <c r="AW534" s="13" t="s">
        <v>34</v>
      </c>
      <c r="AX534" s="13" t="s">
        <v>80</v>
      </c>
      <c r="AY534" s="204" t="s">
        <v>170</v>
      </c>
    </row>
    <row r="535" spans="1:65" s="2" customFormat="1" ht="24">
      <c r="A535" s="36"/>
      <c r="B535" s="37"/>
      <c r="C535" s="180" t="s">
        <v>731</v>
      </c>
      <c r="D535" s="180" t="s">
        <v>173</v>
      </c>
      <c r="E535" s="181" t="s">
        <v>2530</v>
      </c>
      <c r="F535" s="182" t="s">
        <v>2531</v>
      </c>
      <c r="G535" s="183" t="s">
        <v>217</v>
      </c>
      <c r="H535" s="184">
        <v>460.52800000000002</v>
      </c>
      <c r="I535" s="185"/>
      <c r="J535" s="186">
        <f>ROUND(I535*H535,2)</f>
        <v>0</v>
      </c>
      <c r="K535" s="182" t="s">
        <v>177</v>
      </c>
      <c r="L535" s="41"/>
      <c r="M535" s="187" t="s">
        <v>19</v>
      </c>
      <c r="N535" s="188" t="s">
        <v>44</v>
      </c>
      <c r="O535" s="66"/>
      <c r="P535" s="189">
        <f>O535*H535</f>
        <v>0</v>
      </c>
      <c r="Q535" s="189">
        <v>4.8509999999999998E-2</v>
      </c>
      <c r="R535" s="189">
        <f>Q535*H535</f>
        <v>22.34021328</v>
      </c>
      <c r="S535" s="189">
        <v>0</v>
      </c>
      <c r="T535" s="190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91" t="s">
        <v>178</v>
      </c>
      <c r="AT535" s="191" t="s">
        <v>173</v>
      </c>
      <c r="AU535" s="191" t="s">
        <v>82</v>
      </c>
      <c r="AY535" s="19" t="s">
        <v>170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9" t="s">
        <v>80</v>
      </c>
      <c r="BK535" s="192">
        <f>ROUND(I535*H535,2)</f>
        <v>0</v>
      </c>
      <c r="BL535" s="19" t="s">
        <v>178</v>
      </c>
      <c r="BM535" s="191" t="s">
        <v>2532</v>
      </c>
    </row>
    <row r="536" spans="1:65" s="13" customFormat="1" ht="11.25">
      <c r="B536" s="193"/>
      <c r="C536" s="194"/>
      <c r="D536" s="195" t="s">
        <v>180</v>
      </c>
      <c r="E536" s="196" t="s">
        <v>19</v>
      </c>
      <c r="F536" s="197" t="s">
        <v>2533</v>
      </c>
      <c r="G536" s="194"/>
      <c r="H536" s="198">
        <v>84.858000000000004</v>
      </c>
      <c r="I536" s="199"/>
      <c r="J536" s="194"/>
      <c r="K536" s="194"/>
      <c r="L536" s="200"/>
      <c r="M536" s="201"/>
      <c r="N536" s="202"/>
      <c r="O536" s="202"/>
      <c r="P536" s="202"/>
      <c r="Q536" s="202"/>
      <c r="R536" s="202"/>
      <c r="S536" s="202"/>
      <c r="T536" s="203"/>
      <c r="AT536" s="204" t="s">
        <v>180</v>
      </c>
      <c r="AU536" s="204" t="s">
        <v>82</v>
      </c>
      <c r="AV536" s="13" t="s">
        <v>82</v>
      </c>
      <c r="AW536" s="13" t="s">
        <v>34</v>
      </c>
      <c r="AX536" s="13" t="s">
        <v>73</v>
      </c>
      <c r="AY536" s="204" t="s">
        <v>170</v>
      </c>
    </row>
    <row r="537" spans="1:65" s="13" customFormat="1" ht="11.25">
      <c r="B537" s="193"/>
      <c r="C537" s="194"/>
      <c r="D537" s="195" t="s">
        <v>180</v>
      </c>
      <c r="E537" s="196" t="s">
        <v>19</v>
      </c>
      <c r="F537" s="197" t="s">
        <v>2475</v>
      </c>
      <c r="G537" s="194"/>
      <c r="H537" s="198">
        <v>-16.2</v>
      </c>
      <c r="I537" s="199"/>
      <c r="J537" s="194"/>
      <c r="K537" s="194"/>
      <c r="L537" s="200"/>
      <c r="M537" s="201"/>
      <c r="N537" s="202"/>
      <c r="O537" s="202"/>
      <c r="P537" s="202"/>
      <c r="Q537" s="202"/>
      <c r="R537" s="202"/>
      <c r="S537" s="202"/>
      <c r="T537" s="203"/>
      <c r="AT537" s="204" t="s">
        <v>180</v>
      </c>
      <c r="AU537" s="204" t="s">
        <v>82</v>
      </c>
      <c r="AV537" s="13" t="s">
        <v>82</v>
      </c>
      <c r="AW537" s="13" t="s">
        <v>34</v>
      </c>
      <c r="AX537" s="13" t="s">
        <v>73</v>
      </c>
      <c r="AY537" s="204" t="s">
        <v>170</v>
      </c>
    </row>
    <row r="538" spans="1:65" s="13" customFormat="1" ht="11.25">
      <c r="B538" s="193"/>
      <c r="C538" s="194"/>
      <c r="D538" s="195" t="s">
        <v>180</v>
      </c>
      <c r="E538" s="196" t="s">
        <v>19</v>
      </c>
      <c r="F538" s="197" t="s">
        <v>2476</v>
      </c>
      <c r="G538" s="194"/>
      <c r="H538" s="198">
        <v>-2.2000000000000002</v>
      </c>
      <c r="I538" s="199"/>
      <c r="J538" s="194"/>
      <c r="K538" s="194"/>
      <c r="L538" s="200"/>
      <c r="M538" s="201"/>
      <c r="N538" s="202"/>
      <c r="O538" s="202"/>
      <c r="P538" s="202"/>
      <c r="Q538" s="202"/>
      <c r="R538" s="202"/>
      <c r="S538" s="202"/>
      <c r="T538" s="203"/>
      <c r="AT538" s="204" t="s">
        <v>180</v>
      </c>
      <c r="AU538" s="204" t="s">
        <v>82</v>
      </c>
      <c r="AV538" s="13" t="s">
        <v>82</v>
      </c>
      <c r="AW538" s="13" t="s">
        <v>34</v>
      </c>
      <c r="AX538" s="13" t="s">
        <v>73</v>
      </c>
      <c r="AY538" s="204" t="s">
        <v>170</v>
      </c>
    </row>
    <row r="539" spans="1:65" s="16" customFormat="1" ht="11.25">
      <c r="B539" s="249"/>
      <c r="C539" s="250"/>
      <c r="D539" s="195" t="s">
        <v>180</v>
      </c>
      <c r="E539" s="251" t="s">
        <v>19</v>
      </c>
      <c r="F539" s="252" t="s">
        <v>2377</v>
      </c>
      <c r="G539" s="250"/>
      <c r="H539" s="253">
        <v>66.457999999999998</v>
      </c>
      <c r="I539" s="254"/>
      <c r="J539" s="250"/>
      <c r="K539" s="250"/>
      <c r="L539" s="255"/>
      <c r="M539" s="256"/>
      <c r="N539" s="257"/>
      <c r="O539" s="257"/>
      <c r="P539" s="257"/>
      <c r="Q539" s="257"/>
      <c r="R539" s="257"/>
      <c r="S539" s="257"/>
      <c r="T539" s="258"/>
      <c r="AT539" s="259" t="s">
        <v>180</v>
      </c>
      <c r="AU539" s="259" t="s">
        <v>82</v>
      </c>
      <c r="AV539" s="16" t="s">
        <v>171</v>
      </c>
      <c r="AW539" s="16" t="s">
        <v>34</v>
      </c>
      <c r="AX539" s="16" t="s">
        <v>73</v>
      </c>
      <c r="AY539" s="259" t="s">
        <v>170</v>
      </c>
    </row>
    <row r="540" spans="1:65" s="13" customFormat="1" ht="11.25">
      <c r="B540" s="193"/>
      <c r="C540" s="194"/>
      <c r="D540" s="195" t="s">
        <v>180</v>
      </c>
      <c r="E540" s="196" t="s">
        <v>19</v>
      </c>
      <c r="F540" s="197" t="s">
        <v>2095</v>
      </c>
      <c r="G540" s="194"/>
      <c r="H540" s="198">
        <v>240.8</v>
      </c>
      <c r="I540" s="199"/>
      <c r="J540" s="194"/>
      <c r="K540" s="194"/>
      <c r="L540" s="200"/>
      <c r="M540" s="201"/>
      <c r="N540" s="202"/>
      <c r="O540" s="202"/>
      <c r="P540" s="202"/>
      <c r="Q540" s="202"/>
      <c r="R540" s="202"/>
      <c r="S540" s="202"/>
      <c r="T540" s="203"/>
      <c r="AT540" s="204" t="s">
        <v>180</v>
      </c>
      <c r="AU540" s="204" t="s">
        <v>82</v>
      </c>
      <c r="AV540" s="13" t="s">
        <v>82</v>
      </c>
      <c r="AW540" s="13" t="s">
        <v>34</v>
      </c>
      <c r="AX540" s="13" t="s">
        <v>73</v>
      </c>
      <c r="AY540" s="204" t="s">
        <v>170</v>
      </c>
    </row>
    <row r="541" spans="1:65" s="13" customFormat="1" ht="11.25">
      <c r="B541" s="193"/>
      <c r="C541" s="194"/>
      <c r="D541" s="195" t="s">
        <v>180</v>
      </c>
      <c r="E541" s="196" t="s">
        <v>19</v>
      </c>
      <c r="F541" s="197" t="s">
        <v>2096</v>
      </c>
      <c r="G541" s="194"/>
      <c r="H541" s="198">
        <v>-45.15</v>
      </c>
      <c r="I541" s="199"/>
      <c r="J541" s="194"/>
      <c r="K541" s="194"/>
      <c r="L541" s="200"/>
      <c r="M541" s="201"/>
      <c r="N541" s="202"/>
      <c r="O541" s="202"/>
      <c r="P541" s="202"/>
      <c r="Q541" s="202"/>
      <c r="R541" s="202"/>
      <c r="S541" s="202"/>
      <c r="T541" s="203"/>
      <c r="AT541" s="204" t="s">
        <v>180</v>
      </c>
      <c r="AU541" s="204" t="s">
        <v>82</v>
      </c>
      <c r="AV541" s="13" t="s">
        <v>82</v>
      </c>
      <c r="AW541" s="13" t="s">
        <v>34</v>
      </c>
      <c r="AX541" s="13" t="s">
        <v>73</v>
      </c>
      <c r="AY541" s="204" t="s">
        <v>170</v>
      </c>
    </row>
    <row r="542" spans="1:65" s="13" customFormat="1" ht="11.25">
      <c r="B542" s="193"/>
      <c r="C542" s="194"/>
      <c r="D542" s="195" t="s">
        <v>180</v>
      </c>
      <c r="E542" s="196" t="s">
        <v>19</v>
      </c>
      <c r="F542" s="197" t="s">
        <v>2097</v>
      </c>
      <c r="G542" s="194"/>
      <c r="H542" s="198">
        <v>51.6</v>
      </c>
      <c r="I542" s="199"/>
      <c r="J542" s="194"/>
      <c r="K542" s="194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180</v>
      </c>
      <c r="AU542" s="204" t="s">
        <v>82</v>
      </c>
      <c r="AV542" s="13" t="s">
        <v>82</v>
      </c>
      <c r="AW542" s="13" t="s">
        <v>34</v>
      </c>
      <c r="AX542" s="13" t="s">
        <v>73</v>
      </c>
      <c r="AY542" s="204" t="s">
        <v>170</v>
      </c>
    </row>
    <row r="543" spans="1:65" s="13" customFormat="1" ht="11.25">
      <c r="B543" s="193"/>
      <c r="C543" s="194"/>
      <c r="D543" s="195" t="s">
        <v>180</v>
      </c>
      <c r="E543" s="196" t="s">
        <v>19</v>
      </c>
      <c r="F543" s="197" t="s">
        <v>2098</v>
      </c>
      <c r="G543" s="194"/>
      <c r="H543" s="198">
        <v>-4.75</v>
      </c>
      <c r="I543" s="199"/>
      <c r="J543" s="194"/>
      <c r="K543" s="194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180</v>
      </c>
      <c r="AU543" s="204" t="s">
        <v>82</v>
      </c>
      <c r="AV543" s="13" t="s">
        <v>82</v>
      </c>
      <c r="AW543" s="13" t="s">
        <v>34</v>
      </c>
      <c r="AX543" s="13" t="s">
        <v>73</v>
      </c>
      <c r="AY543" s="204" t="s">
        <v>170</v>
      </c>
    </row>
    <row r="544" spans="1:65" s="13" customFormat="1" ht="11.25">
      <c r="B544" s="193"/>
      <c r="C544" s="194"/>
      <c r="D544" s="195" t="s">
        <v>180</v>
      </c>
      <c r="E544" s="196" t="s">
        <v>19</v>
      </c>
      <c r="F544" s="197" t="s">
        <v>2512</v>
      </c>
      <c r="G544" s="194"/>
      <c r="H544" s="198">
        <v>84.1</v>
      </c>
      <c r="I544" s="199"/>
      <c r="J544" s="194"/>
      <c r="K544" s="194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180</v>
      </c>
      <c r="AU544" s="204" t="s">
        <v>82</v>
      </c>
      <c r="AV544" s="13" t="s">
        <v>82</v>
      </c>
      <c r="AW544" s="13" t="s">
        <v>34</v>
      </c>
      <c r="AX544" s="13" t="s">
        <v>73</v>
      </c>
      <c r="AY544" s="204" t="s">
        <v>170</v>
      </c>
    </row>
    <row r="545" spans="1:65" s="16" customFormat="1" ht="11.25">
      <c r="B545" s="249"/>
      <c r="C545" s="250"/>
      <c r="D545" s="195" t="s">
        <v>180</v>
      </c>
      <c r="E545" s="251" t="s">
        <v>19</v>
      </c>
      <c r="F545" s="252" t="s">
        <v>2534</v>
      </c>
      <c r="G545" s="250"/>
      <c r="H545" s="253">
        <v>326.60000000000002</v>
      </c>
      <c r="I545" s="254"/>
      <c r="J545" s="250"/>
      <c r="K545" s="250"/>
      <c r="L545" s="255"/>
      <c r="M545" s="256"/>
      <c r="N545" s="257"/>
      <c r="O545" s="257"/>
      <c r="P545" s="257"/>
      <c r="Q545" s="257"/>
      <c r="R545" s="257"/>
      <c r="S545" s="257"/>
      <c r="T545" s="258"/>
      <c r="AT545" s="259" t="s">
        <v>180</v>
      </c>
      <c r="AU545" s="259" t="s">
        <v>82</v>
      </c>
      <c r="AV545" s="16" t="s">
        <v>171</v>
      </c>
      <c r="AW545" s="16" t="s">
        <v>34</v>
      </c>
      <c r="AX545" s="16" t="s">
        <v>73</v>
      </c>
      <c r="AY545" s="259" t="s">
        <v>170</v>
      </c>
    </row>
    <row r="546" spans="1:65" s="13" customFormat="1" ht="11.25">
      <c r="B546" s="193"/>
      <c r="C546" s="194"/>
      <c r="D546" s="195" t="s">
        <v>180</v>
      </c>
      <c r="E546" s="196" t="s">
        <v>19</v>
      </c>
      <c r="F546" s="197" t="s">
        <v>2535</v>
      </c>
      <c r="G546" s="194"/>
      <c r="H546" s="198">
        <v>67.47</v>
      </c>
      <c r="I546" s="199"/>
      <c r="J546" s="194"/>
      <c r="K546" s="194"/>
      <c r="L546" s="200"/>
      <c r="M546" s="201"/>
      <c r="N546" s="202"/>
      <c r="O546" s="202"/>
      <c r="P546" s="202"/>
      <c r="Q546" s="202"/>
      <c r="R546" s="202"/>
      <c r="S546" s="202"/>
      <c r="T546" s="203"/>
      <c r="AT546" s="204" t="s">
        <v>180</v>
      </c>
      <c r="AU546" s="204" t="s">
        <v>82</v>
      </c>
      <c r="AV546" s="13" t="s">
        <v>82</v>
      </c>
      <c r="AW546" s="13" t="s">
        <v>34</v>
      </c>
      <c r="AX546" s="13" t="s">
        <v>73</v>
      </c>
      <c r="AY546" s="204" t="s">
        <v>170</v>
      </c>
    </row>
    <row r="547" spans="1:65" s="14" customFormat="1" ht="11.25">
      <c r="B547" s="205"/>
      <c r="C547" s="206"/>
      <c r="D547" s="195" t="s">
        <v>180</v>
      </c>
      <c r="E547" s="207" t="s">
        <v>19</v>
      </c>
      <c r="F547" s="208" t="s">
        <v>182</v>
      </c>
      <c r="G547" s="206"/>
      <c r="H547" s="209">
        <v>460.52800000000002</v>
      </c>
      <c r="I547" s="210"/>
      <c r="J547" s="206"/>
      <c r="K547" s="206"/>
      <c r="L547" s="211"/>
      <c r="M547" s="212"/>
      <c r="N547" s="213"/>
      <c r="O547" s="213"/>
      <c r="P547" s="213"/>
      <c r="Q547" s="213"/>
      <c r="R547" s="213"/>
      <c r="S547" s="213"/>
      <c r="T547" s="214"/>
      <c r="AT547" s="215" t="s">
        <v>180</v>
      </c>
      <c r="AU547" s="215" t="s">
        <v>82</v>
      </c>
      <c r="AV547" s="14" t="s">
        <v>178</v>
      </c>
      <c r="AW547" s="14" t="s">
        <v>34</v>
      </c>
      <c r="AX547" s="14" t="s">
        <v>80</v>
      </c>
      <c r="AY547" s="215" t="s">
        <v>170</v>
      </c>
    </row>
    <row r="548" spans="1:65" s="2" customFormat="1" ht="24">
      <c r="A548" s="36"/>
      <c r="B548" s="37"/>
      <c r="C548" s="180" t="s">
        <v>735</v>
      </c>
      <c r="D548" s="180" t="s">
        <v>173</v>
      </c>
      <c r="E548" s="181" t="s">
        <v>2536</v>
      </c>
      <c r="F548" s="182" t="s">
        <v>2537</v>
      </c>
      <c r="G548" s="183" t="s">
        <v>217</v>
      </c>
      <c r="H548" s="184">
        <v>178.14</v>
      </c>
      <c r="I548" s="185"/>
      <c r="J548" s="186">
        <f>ROUND(I548*H548,2)</f>
        <v>0</v>
      </c>
      <c r="K548" s="182" t="s">
        <v>19</v>
      </c>
      <c r="L548" s="41"/>
      <c r="M548" s="187" t="s">
        <v>19</v>
      </c>
      <c r="N548" s="188" t="s">
        <v>44</v>
      </c>
      <c r="O548" s="66"/>
      <c r="P548" s="189">
        <f>O548*H548</f>
        <v>0</v>
      </c>
      <c r="Q548" s="189">
        <v>4.4600000000000004E-3</v>
      </c>
      <c r="R548" s="189">
        <f>Q548*H548</f>
        <v>0.7945044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178</v>
      </c>
      <c r="AT548" s="191" t="s">
        <v>173</v>
      </c>
      <c r="AU548" s="191" t="s">
        <v>82</v>
      </c>
      <c r="AY548" s="19" t="s">
        <v>170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9" t="s">
        <v>80</v>
      </c>
      <c r="BK548" s="192">
        <f>ROUND(I548*H548,2)</f>
        <v>0</v>
      </c>
      <c r="BL548" s="19" t="s">
        <v>178</v>
      </c>
      <c r="BM548" s="191" t="s">
        <v>2538</v>
      </c>
    </row>
    <row r="549" spans="1:65" s="13" customFormat="1" ht="11.25">
      <c r="B549" s="193"/>
      <c r="C549" s="194"/>
      <c r="D549" s="195" t="s">
        <v>180</v>
      </c>
      <c r="E549" s="196" t="s">
        <v>19</v>
      </c>
      <c r="F549" s="197" t="s">
        <v>2539</v>
      </c>
      <c r="G549" s="194"/>
      <c r="H549" s="198">
        <v>14.7</v>
      </c>
      <c r="I549" s="199"/>
      <c r="J549" s="194"/>
      <c r="K549" s="194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180</v>
      </c>
      <c r="AU549" s="204" t="s">
        <v>82</v>
      </c>
      <c r="AV549" s="13" t="s">
        <v>82</v>
      </c>
      <c r="AW549" s="13" t="s">
        <v>34</v>
      </c>
      <c r="AX549" s="13" t="s">
        <v>73</v>
      </c>
      <c r="AY549" s="204" t="s">
        <v>170</v>
      </c>
    </row>
    <row r="550" spans="1:65" s="13" customFormat="1" ht="11.25">
      <c r="B550" s="193"/>
      <c r="C550" s="194"/>
      <c r="D550" s="195" t="s">
        <v>180</v>
      </c>
      <c r="E550" s="196" t="s">
        <v>19</v>
      </c>
      <c r="F550" s="197" t="s">
        <v>2540</v>
      </c>
      <c r="G550" s="194"/>
      <c r="H550" s="198">
        <v>18.2</v>
      </c>
      <c r="I550" s="199"/>
      <c r="J550" s="194"/>
      <c r="K550" s="194"/>
      <c r="L550" s="200"/>
      <c r="M550" s="201"/>
      <c r="N550" s="202"/>
      <c r="O550" s="202"/>
      <c r="P550" s="202"/>
      <c r="Q550" s="202"/>
      <c r="R550" s="202"/>
      <c r="S550" s="202"/>
      <c r="T550" s="203"/>
      <c r="AT550" s="204" t="s">
        <v>180</v>
      </c>
      <c r="AU550" s="204" t="s">
        <v>82</v>
      </c>
      <c r="AV550" s="13" t="s">
        <v>82</v>
      </c>
      <c r="AW550" s="13" t="s">
        <v>34</v>
      </c>
      <c r="AX550" s="13" t="s">
        <v>73</v>
      </c>
      <c r="AY550" s="204" t="s">
        <v>170</v>
      </c>
    </row>
    <row r="551" spans="1:65" s="13" customFormat="1" ht="11.25">
      <c r="B551" s="193"/>
      <c r="C551" s="194"/>
      <c r="D551" s="195" t="s">
        <v>180</v>
      </c>
      <c r="E551" s="196" t="s">
        <v>19</v>
      </c>
      <c r="F551" s="197" t="s">
        <v>2541</v>
      </c>
      <c r="G551" s="194"/>
      <c r="H551" s="198">
        <v>8.75</v>
      </c>
      <c r="I551" s="199"/>
      <c r="J551" s="194"/>
      <c r="K551" s="194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180</v>
      </c>
      <c r="AU551" s="204" t="s">
        <v>82</v>
      </c>
      <c r="AV551" s="13" t="s">
        <v>82</v>
      </c>
      <c r="AW551" s="13" t="s">
        <v>34</v>
      </c>
      <c r="AX551" s="13" t="s">
        <v>73</v>
      </c>
      <c r="AY551" s="204" t="s">
        <v>170</v>
      </c>
    </row>
    <row r="552" spans="1:65" s="13" customFormat="1" ht="11.25">
      <c r="B552" s="193"/>
      <c r="C552" s="194"/>
      <c r="D552" s="195" t="s">
        <v>180</v>
      </c>
      <c r="E552" s="196" t="s">
        <v>19</v>
      </c>
      <c r="F552" s="197" t="s">
        <v>2542</v>
      </c>
      <c r="G552" s="194"/>
      <c r="H552" s="198">
        <v>17.850000000000001</v>
      </c>
      <c r="I552" s="199"/>
      <c r="J552" s="194"/>
      <c r="K552" s="194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180</v>
      </c>
      <c r="AU552" s="204" t="s">
        <v>82</v>
      </c>
      <c r="AV552" s="13" t="s">
        <v>82</v>
      </c>
      <c r="AW552" s="13" t="s">
        <v>34</v>
      </c>
      <c r="AX552" s="13" t="s">
        <v>73</v>
      </c>
      <c r="AY552" s="204" t="s">
        <v>170</v>
      </c>
    </row>
    <row r="553" spans="1:65" s="13" customFormat="1" ht="11.25">
      <c r="B553" s="193"/>
      <c r="C553" s="194"/>
      <c r="D553" s="195" t="s">
        <v>180</v>
      </c>
      <c r="E553" s="196" t="s">
        <v>19</v>
      </c>
      <c r="F553" s="197" t="s">
        <v>2543</v>
      </c>
      <c r="G553" s="194"/>
      <c r="H553" s="198">
        <v>18.899999999999999</v>
      </c>
      <c r="I553" s="199"/>
      <c r="J553" s="194"/>
      <c r="K553" s="194"/>
      <c r="L553" s="200"/>
      <c r="M553" s="201"/>
      <c r="N553" s="202"/>
      <c r="O553" s="202"/>
      <c r="P553" s="202"/>
      <c r="Q553" s="202"/>
      <c r="R553" s="202"/>
      <c r="S553" s="202"/>
      <c r="T553" s="203"/>
      <c r="AT553" s="204" t="s">
        <v>180</v>
      </c>
      <c r="AU553" s="204" t="s">
        <v>82</v>
      </c>
      <c r="AV553" s="13" t="s">
        <v>82</v>
      </c>
      <c r="AW553" s="13" t="s">
        <v>34</v>
      </c>
      <c r="AX553" s="13" t="s">
        <v>73</v>
      </c>
      <c r="AY553" s="204" t="s">
        <v>170</v>
      </c>
    </row>
    <row r="554" spans="1:65" s="13" customFormat="1" ht="11.25">
      <c r="B554" s="193"/>
      <c r="C554" s="194"/>
      <c r="D554" s="195" t="s">
        <v>180</v>
      </c>
      <c r="E554" s="196" t="s">
        <v>19</v>
      </c>
      <c r="F554" s="197" t="s">
        <v>2544</v>
      </c>
      <c r="G554" s="194"/>
      <c r="H554" s="198">
        <v>25.2</v>
      </c>
      <c r="I554" s="199"/>
      <c r="J554" s="194"/>
      <c r="K554" s="194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180</v>
      </c>
      <c r="AU554" s="204" t="s">
        <v>82</v>
      </c>
      <c r="AV554" s="13" t="s">
        <v>82</v>
      </c>
      <c r="AW554" s="13" t="s">
        <v>34</v>
      </c>
      <c r="AX554" s="13" t="s">
        <v>73</v>
      </c>
      <c r="AY554" s="204" t="s">
        <v>170</v>
      </c>
    </row>
    <row r="555" spans="1:65" s="13" customFormat="1" ht="11.25">
      <c r="B555" s="193"/>
      <c r="C555" s="194"/>
      <c r="D555" s="195" t="s">
        <v>180</v>
      </c>
      <c r="E555" s="196" t="s">
        <v>19</v>
      </c>
      <c r="F555" s="197" t="s">
        <v>2545</v>
      </c>
      <c r="G555" s="194"/>
      <c r="H555" s="198">
        <v>12.6</v>
      </c>
      <c r="I555" s="199"/>
      <c r="J555" s="194"/>
      <c r="K555" s="194"/>
      <c r="L555" s="200"/>
      <c r="M555" s="201"/>
      <c r="N555" s="202"/>
      <c r="O555" s="202"/>
      <c r="P555" s="202"/>
      <c r="Q555" s="202"/>
      <c r="R555" s="202"/>
      <c r="S555" s="202"/>
      <c r="T555" s="203"/>
      <c r="AT555" s="204" t="s">
        <v>180</v>
      </c>
      <c r="AU555" s="204" t="s">
        <v>82</v>
      </c>
      <c r="AV555" s="13" t="s">
        <v>82</v>
      </c>
      <c r="AW555" s="13" t="s">
        <v>34</v>
      </c>
      <c r="AX555" s="13" t="s">
        <v>73</v>
      </c>
      <c r="AY555" s="204" t="s">
        <v>170</v>
      </c>
    </row>
    <row r="556" spans="1:65" s="16" customFormat="1" ht="11.25">
      <c r="B556" s="249"/>
      <c r="C556" s="250"/>
      <c r="D556" s="195" t="s">
        <v>180</v>
      </c>
      <c r="E556" s="251" t="s">
        <v>19</v>
      </c>
      <c r="F556" s="252" t="s">
        <v>2546</v>
      </c>
      <c r="G556" s="250"/>
      <c r="H556" s="253">
        <v>116.2</v>
      </c>
      <c r="I556" s="254"/>
      <c r="J556" s="250"/>
      <c r="K556" s="250"/>
      <c r="L556" s="255"/>
      <c r="M556" s="256"/>
      <c r="N556" s="257"/>
      <c r="O556" s="257"/>
      <c r="P556" s="257"/>
      <c r="Q556" s="257"/>
      <c r="R556" s="257"/>
      <c r="S556" s="257"/>
      <c r="T556" s="258"/>
      <c r="AT556" s="259" t="s">
        <v>180</v>
      </c>
      <c r="AU556" s="259" t="s">
        <v>82</v>
      </c>
      <c r="AV556" s="16" t="s">
        <v>171</v>
      </c>
      <c r="AW556" s="16" t="s">
        <v>34</v>
      </c>
      <c r="AX556" s="16" t="s">
        <v>73</v>
      </c>
      <c r="AY556" s="259" t="s">
        <v>170</v>
      </c>
    </row>
    <row r="557" spans="1:65" s="13" customFormat="1" ht="11.25">
      <c r="B557" s="193"/>
      <c r="C557" s="194"/>
      <c r="D557" s="195" t="s">
        <v>180</v>
      </c>
      <c r="E557" s="196" t="s">
        <v>19</v>
      </c>
      <c r="F557" s="197" t="s">
        <v>2547</v>
      </c>
      <c r="G557" s="194"/>
      <c r="H557" s="198">
        <v>27.36</v>
      </c>
      <c r="I557" s="199"/>
      <c r="J557" s="194"/>
      <c r="K557" s="194"/>
      <c r="L557" s="200"/>
      <c r="M557" s="201"/>
      <c r="N557" s="202"/>
      <c r="O557" s="202"/>
      <c r="P557" s="202"/>
      <c r="Q557" s="202"/>
      <c r="R557" s="202"/>
      <c r="S557" s="202"/>
      <c r="T557" s="203"/>
      <c r="AT557" s="204" t="s">
        <v>180</v>
      </c>
      <c r="AU557" s="204" t="s">
        <v>82</v>
      </c>
      <c r="AV557" s="13" t="s">
        <v>82</v>
      </c>
      <c r="AW557" s="13" t="s">
        <v>34</v>
      </c>
      <c r="AX557" s="13" t="s">
        <v>73</v>
      </c>
      <c r="AY557" s="204" t="s">
        <v>170</v>
      </c>
    </row>
    <row r="558" spans="1:65" s="13" customFormat="1" ht="11.25">
      <c r="B558" s="193"/>
      <c r="C558" s="194"/>
      <c r="D558" s="195" t="s">
        <v>180</v>
      </c>
      <c r="E558" s="196" t="s">
        <v>19</v>
      </c>
      <c r="F558" s="197" t="s">
        <v>2548</v>
      </c>
      <c r="G558" s="194"/>
      <c r="H558" s="198">
        <v>21.66</v>
      </c>
      <c r="I558" s="199"/>
      <c r="J558" s="194"/>
      <c r="K558" s="194"/>
      <c r="L558" s="200"/>
      <c r="M558" s="201"/>
      <c r="N558" s="202"/>
      <c r="O558" s="202"/>
      <c r="P558" s="202"/>
      <c r="Q558" s="202"/>
      <c r="R558" s="202"/>
      <c r="S558" s="202"/>
      <c r="T558" s="203"/>
      <c r="AT558" s="204" t="s">
        <v>180</v>
      </c>
      <c r="AU558" s="204" t="s">
        <v>82</v>
      </c>
      <c r="AV558" s="13" t="s">
        <v>82</v>
      </c>
      <c r="AW558" s="13" t="s">
        <v>34</v>
      </c>
      <c r="AX558" s="13" t="s">
        <v>73</v>
      </c>
      <c r="AY558" s="204" t="s">
        <v>170</v>
      </c>
    </row>
    <row r="559" spans="1:65" s="13" customFormat="1" ht="11.25">
      <c r="B559" s="193"/>
      <c r="C559" s="194"/>
      <c r="D559" s="195" t="s">
        <v>180</v>
      </c>
      <c r="E559" s="196" t="s">
        <v>19</v>
      </c>
      <c r="F559" s="197" t="s">
        <v>2549</v>
      </c>
      <c r="G559" s="194"/>
      <c r="H559" s="198">
        <v>12.92</v>
      </c>
      <c r="I559" s="199"/>
      <c r="J559" s="194"/>
      <c r="K559" s="194"/>
      <c r="L559" s="200"/>
      <c r="M559" s="201"/>
      <c r="N559" s="202"/>
      <c r="O559" s="202"/>
      <c r="P559" s="202"/>
      <c r="Q559" s="202"/>
      <c r="R559" s="202"/>
      <c r="S559" s="202"/>
      <c r="T559" s="203"/>
      <c r="AT559" s="204" t="s">
        <v>180</v>
      </c>
      <c r="AU559" s="204" t="s">
        <v>82</v>
      </c>
      <c r="AV559" s="13" t="s">
        <v>82</v>
      </c>
      <c r="AW559" s="13" t="s">
        <v>34</v>
      </c>
      <c r="AX559" s="13" t="s">
        <v>73</v>
      </c>
      <c r="AY559" s="204" t="s">
        <v>170</v>
      </c>
    </row>
    <row r="560" spans="1:65" s="16" customFormat="1" ht="11.25">
      <c r="B560" s="249"/>
      <c r="C560" s="250"/>
      <c r="D560" s="195" t="s">
        <v>180</v>
      </c>
      <c r="E560" s="251" t="s">
        <v>19</v>
      </c>
      <c r="F560" s="252" t="s">
        <v>2550</v>
      </c>
      <c r="G560" s="250"/>
      <c r="H560" s="253">
        <v>61.94</v>
      </c>
      <c r="I560" s="254"/>
      <c r="J560" s="250"/>
      <c r="K560" s="250"/>
      <c r="L560" s="255"/>
      <c r="M560" s="256"/>
      <c r="N560" s="257"/>
      <c r="O560" s="257"/>
      <c r="P560" s="257"/>
      <c r="Q560" s="257"/>
      <c r="R560" s="257"/>
      <c r="S560" s="257"/>
      <c r="T560" s="258"/>
      <c r="AT560" s="259" t="s">
        <v>180</v>
      </c>
      <c r="AU560" s="259" t="s">
        <v>82</v>
      </c>
      <c r="AV560" s="16" t="s">
        <v>171</v>
      </c>
      <c r="AW560" s="16" t="s">
        <v>34</v>
      </c>
      <c r="AX560" s="16" t="s">
        <v>73</v>
      </c>
      <c r="AY560" s="259" t="s">
        <v>170</v>
      </c>
    </row>
    <row r="561" spans="1:65" s="14" customFormat="1" ht="11.25">
      <c r="B561" s="205"/>
      <c r="C561" s="206"/>
      <c r="D561" s="195" t="s">
        <v>180</v>
      </c>
      <c r="E561" s="207" t="s">
        <v>19</v>
      </c>
      <c r="F561" s="208" t="s">
        <v>182</v>
      </c>
      <c r="G561" s="206"/>
      <c r="H561" s="209">
        <v>178.14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180</v>
      </c>
      <c r="AU561" s="215" t="s">
        <v>82</v>
      </c>
      <c r="AV561" s="14" t="s">
        <v>178</v>
      </c>
      <c r="AW561" s="14" t="s">
        <v>34</v>
      </c>
      <c r="AX561" s="14" t="s">
        <v>80</v>
      </c>
      <c r="AY561" s="215" t="s">
        <v>170</v>
      </c>
    </row>
    <row r="562" spans="1:65" s="2" customFormat="1" ht="16.5" customHeight="1">
      <c r="A562" s="36"/>
      <c r="B562" s="37"/>
      <c r="C562" s="180" t="s">
        <v>739</v>
      </c>
      <c r="D562" s="180" t="s">
        <v>173</v>
      </c>
      <c r="E562" s="181" t="s">
        <v>2551</v>
      </c>
      <c r="F562" s="182" t="s">
        <v>2552</v>
      </c>
      <c r="G562" s="183" t="s">
        <v>310</v>
      </c>
      <c r="H562" s="184">
        <v>59.24</v>
      </c>
      <c r="I562" s="185"/>
      <c r="J562" s="186">
        <f>ROUND(I562*H562,2)</f>
        <v>0</v>
      </c>
      <c r="K562" s="182" t="s">
        <v>177</v>
      </c>
      <c r="L562" s="41"/>
      <c r="M562" s="187" t="s">
        <v>19</v>
      </c>
      <c r="N562" s="188" t="s">
        <v>44</v>
      </c>
      <c r="O562" s="66"/>
      <c r="P562" s="189">
        <f>O562*H562</f>
        <v>0</v>
      </c>
      <c r="Q562" s="189">
        <v>2.0650000000000002E-2</v>
      </c>
      <c r="R562" s="189">
        <f>Q562*H562</f>
        <v>1.2233060000000002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178</v>
      </c>
      <c r="AT562" s="191" t="s">
        <v>173</v>
      </c>
      <c r="AU562" s="191" t="s">
        <v>82</v>
      </c>
      <c r="AY562" s="19" t="s">
        <v>170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80</v>
      </c>
      <c r="BK562" s="192">
        <f>ROUND(I562*H562,2)</f>
        <v>0</v>
      </c>
      <c r="BL562" s="19" t="s">
        <v>178</v>
      </c>
      <c r="BM562" s="191" t="s">
        <v>2553</v>
      </c>
    </row>
    <row r="563" spans="1:65" s="2" customFormat="1" ht="19.5">
      <c r="A563" s="36"/>
      <c r="B563" s="37"/>
      <c r="C563" s="38"/>
      <c r="D563" s="195" t="s">
        <v>363</v>
      </c>
      <c r="E563" s="38"/>
      <c r="F563" s="236" t="s">
        <v>2554</v>
      </c>
      <c r="G563" s="38"/>
      <c r="H563" s="38"/>
      <c r="I563" s="237"/>
      <c r="J563" s="38"/>
      <c r="K563" s="38"/>
      <c r="L563" s="41"/>
      <c r="M563" s="238"/>
      <c r="N563" s="239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363</v>
      </c>
      <c r="AU563" s="19" t="s">
        <v>82</v>
      </c>
    </row>
    <row r="564" spans="1:65" s="13" customFormat="1" ht="11.25">
      <c r="B564" s="193"/>
      <c r="C564" s="194"/>
      <c r="D564" s="195" t="s">
        <v>180</v>
      </c>
      <c r="E564" s="196" t="s">
        <v>19</v>
      </c>
      <c r="F564" s="197" t="s">
        <v>2555</v>
      </c>
      <c r="G564" s="194"/>
      <c r="H564" s="198">
        <v>59.24</v>
      </c>
      <c r="I564" s="199"/>
      <c r="J564" s="194"/>
      <c r="K564" s="194"/>
      <c r="L564" s="200"/>
      <c r="M564" s="201"/>
      <c r="N564" s="202"/>
      <c r="O564" s="202"/>
      <c r="P564" s="202"/>
      <c r="Q564" s="202"/>
      <c r="R564" s="202"/>
      <c r="S564" s="202"/>
      <c r="T564" s="203"/>
      <c r="AT564" s="204" t="s">
        <v>180</v>
      </c>
      <c r="AU564" s="204" t="s">
        <v>82</v>
      </c>
      <c r="AV564" s="13" t="s">
        <v>82</v>
      </c>
      <c r="AW564" s="13" t="s">
        <v>34</v>
      </c>
      <c r="AX564" s="13" t="s">
        <v>80</v>
      </c>
      <c r="AY564" s="204" t="s">
        <v>170</v>
      </c>
    </row>
    <row r="565" spans="1:65" s="2" customFormat="1" ht="24">
      <c r="A565" s="36"/>
      <c r="B565" s="37"/>
      <c r="C565" s="180" t="s">
        <v>743</v>
      </c>
      <c r="D565" s="180" t="s">
        <v>173</v>
      </c>
      <c r="E565" s="181" t="s">
        <v>2556</v>
      </c>
      <c r="F565" s="182" t="s">
        <v>2557</v>
      </c>
      <c r="G565" s="183" t="s">
        <v>217</v>
      </c>
      <c r="H565" s="184">
        <v>68.3</v>
      </c>
      <c r="I565" s="185"/>
      <c r="J565" s="186">
        <f>ROUND(I565*H565,2)</f>
        <v>0</v>
      </c>
      <c r="K565" s="182" t="s">
        <v>177</v>
      </c>
      <c r="L565" s="41"/>
      <c r="M565" s="187" t="s">
        <v>19</v>
      </c>
      <c r="N565" s="188" t="s">
        <v>44</v>
      </c>
      <c r="O565" s="66"/>
      <c r="P565" s="189">
        <f>O565*H565</f>
        <v>0</v>
      </c>
      <c r="Q565" s="189">
        <v>0</v>
      </c>
      <c r="R565" s="189">
        <f>Q565*H565</f>
        <v>0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178</v>
      </c>
      <c r="AT565" s="191" t="s">
        <v>173</v>
      </c>
      <c r="AU565" s="191" t="s">
        <v>82</v>
      </c>
      <c r="AY565" s="19" t="s">
        <v>170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9" t="s">
        <v>80</v>
      </c>
      <c r="BK565" s="192">
        <f>ROUND(I565*H565,2)</f>
        <v>0</v>
      </c>
      <c r="BL565" s="19" t="s">
        <v>178</v>
      </c>
      <c r="BM565" s="191" t="s">
        <v>2558</v>
      </c>
    </row>
    <row r="566" spans="1:65" s="13" customFormat="1" ht="11.25">
      <c r="B566" s="193"/>
      <c r="C566" s="194"/>
      <c r="D566" s="195" t="s">
        <v>180</v>
      </c>
      <c r="E566" s="196" t="s">
        <v>19</v>
      </c>
      <c r="F566" s="197" t="s">
        <v>2559</v>
      </c>
      <c r="G566" s="194"/>
      <c r="H566" s="198">
        <v>16.2</v>
      </c>
      <c r="I566" s="199"/>
      <c r="J566" s="194"/>
      <c r="K566" s="194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180</v>
      </c>
      <c r="AU566" s="204" t="s">
        <v>82</v>
      </c>
      <c r="AV566" s="13" t="s">
        <v>82</v>
      </c>
      <c r="AW566" s="13" t="s">
        <v>34</v>
      </c>
      <c r="AX566" s="13" t="s">
        <v>73</v>
      </c>
      <c r="AY566" s="204" t="s">
        <v>170</v>
      </c>
    </row>
    <row r="567" spans="1:65" s="13" customFormat="1" ht="11.25">
      <c r="B567" s="193"/>
      <c r="C567" s="194"/>
      <c r="D567" s="195" t="s">
        <v>180</v>
      </c>
      <c r="E567" s="196" t="s">
        <v>19</v>
      </c>
      <c r="F567" s="197" t="s">
        <v>2560</v>
      </c>
      <c r="G567" s="194"/>
      <c r="H567" s="198">
        <v>2.2000000000000002</v>
      </c>
      <c r="I567" s="199"/>
      <c r="J567" s="194"/>
      <c r="K567" s="194"/>
      <c r="L567" s="200"/>
      <c r="M567" s="201"/>
      <c r="N567" s="202"/>
      <c r="O567" s="202"/>
      <c r="P567" s="202"/>
      <c r="Q567" s="202"/>
      <c r="R567" s="202"/>
      <c r="S567" s="202"/>
      <c r="T567" s="203"/>
      <c r="AT567" s="204" t="s">
        <v>180</v>
      </c>
      <c r="AU567" s="204" t="s">
        <v>82</v>
      </c>
      <c r="AV567" s="13" t="s">
        <v>82</v>
      </c>
      <c r="AW567" s="13" t="s">
        <v>34</v>
      </c>
      <c r="AX567" s="13" t="s">
        <v>73</v>
      </c>
      <c r="AY567" s="204" t="s">
        <v>170</v>
      </c>
    </row>
    <row r="568" spans="1:65" s="13" customFormat="1" ht="11.25">
      <c r="B568" s="193"/>
      <c r="C568" s="194"/>
      <c r="D568" s="195" t="s">
        <v>180</v>
      </c>
      <c r="E568" s="196" t="s">
        <v>19</v>
      </c>
      <c r="F568" s="197" t="s">
        <v>2561</v>
      </c>
      <c r="G568" s="194"/>
      <c r="H568" s="198">
        <v>45.15</v>
      </c>
      <c r="I568" s="199"/>
      <c r="J568" s="194"/>
      <c r="K568" s="194"/>
      <c r="L568" s="200"/>
      <c r="M568" s="201"/>
      <c r="N568" s="202"/>
      <c r="O568" s="202"/>
      <c r="P568" s="202"/>
      <c r="Q568" s="202"/>
      <c r="R568" s="202"/>
      <c r="S568" s="202"/>
      <c r="T568" s="203"/>
      <c r="AT568" s="204" t="s">
        <v>180</v>
      </c>
      <c r="AU568" s="204" t="s">
        <v>82</v>
      </c>
      <c r="AV568" s="13" t="s">
        <v>82</v>
      </c>
      <c r="AW568" s="13" t="s">
        <v>34</v>
      </c>
      <c r="AX568" s="13" t="s">
        <v>73</v>
      </c>
      <c r="AY568" s="204" t="s">
        <v>170</v>
      </c>
    </row>
    <row r="569" spans="1:65" s="13" customFormat="1" ht="11.25">
      <c r="B569" s="193"/>
      <c r="C569" s="194"/>
      <c r="D569" s="195" t="s">
        <v>180</v>
      </c>
      <c r="E569" s="196" t="s">
        <v>19</v>
      </c>
      <c r="F569" s="197" t="s">
        <v>2562</v>
      </c>
      <c r="G569" s="194"/>
      <c r="H569" s="198">
        <v>4.75</v>
      </c>
      <c r="I569" s="199"/>
      <c r="J569" s="194"/>
      <c r="K569" s="194"/>
      <c r="L569" s="200"/>
      <c r="M569" s="201"/>
      <c r="N569" s="202"/>
      <c r="O569" s="202"/>
      <c r="P569" s="202"/>
      <c r="Q569" s="202"/>
      <c r="R569" s="202"/>
      <c r="S569" s="202"/>
      <c r="T569" s="203"/>
      <c r="AT569" s="204" t="s">
        <v>180</v>
      </c>
      <c r="AU569" s="204" t="s">
        <v>82</v>
      </c>
      <c r="AV569" s="13" t="s">
        <v>82</v>
      </c>
      <c r="AW569" s="13" t="s">
        <v>34</v>
      </c>
      <c r="AX569" s="13" t="s">
        <v>73</v>
      </c>
      <c r="AY569" s="204" t="s">
        <v>170</v>
      </c>
    </row>
    <row r="570" spans="1:65" s="14" customFormat="1" ht="11.25">
      <c r="B570" s="205"/>
      <c r="C570" s="206"/>
      <c r="D570" s="195" t="s">
        <v>180</v>
      </c>
      <c r="E570" s="207" t="s">
        <v>19</v>
      </c>
      <c r="F570" s="208" t="s">
        <v>182</v>
      </c>
      <c r="G570" s="206"/>
      <c r="H570" s="209">
        <v>68.3</v>
      </c>
      <c r="I570" s="210"/>
      <c r="J570" s="206"/>
      <c r="K570" s="206"/>
      <c r="L570" s="211"/>
      <c r="M570" s="212"/>
      <c r="N570" s="213"/>
      <c r="O570" s="213"/>
      <c r="P570" s="213"/>
      <c r="Q570" s="213"/>
      <c r="R570" s="213"/>
      <c r="S570" s="213"/>
      <c r="T570" s="214"/>
      <c r="AT570" s="215" t="s">
        <v>180</v>
      </c>
      <c r="AU570" s="215" t="s">
        <v>82</v>
      </c>
      <c r="AV570" s="14" t="s">
        <v>178</v>
      </c>
      <c r="AW570" s="14" t="s">
        <v>34</v>
      </c>
      <c r="AX570" s="14" t="s">
        <v>80</v>
      </c>
      <c r="AY570" s="215" t="s">
        <v>170</v>
      </c>
    </row>
    <row r="571" spans="1:65" s="2" customFormat="1" ht="21.75" customHeight="1">
      <c r="A571" s="36"/>
      <c r="B571" s="37"/>
      <c r="C571" s="180" t="s">
        <v>747</v>
      </c>
      <c r="D571" s="180" t="s">
        <v>173</v>
      </c>
      <c r="E571" s="181" t="s">
        <v>2563</v>
      </c>
      <c r="F571" s="182" t="s">
        <v>2564</v>
      </c>
      <c r="G571" s="183" t="s">
        <v>217</v>
      </c>
      <c r="H571" s="184">
        <v>31</v>
      </c>
      <c r="I571" s="185"/>
      <c r="J571" s="186">
        <f>ROUND(I571*H571,2)</f>
        <v>0</v>
      </c>
      <c r="K571" s="182" t="s">
        <v>177</v>
      </c>
      <c r="L571" s="41"/>
      <c r="M571" s="187" t="s">
        <v>19</v>
      </c>
      <c r="N571" s="188" t="s">
        <v>44</v>
      </c>
      <c r="O571" s="66"/>
      <c r="P571" s="189">
        <f>O571*H571</f>
        <v>0</v>
      </c>
      <c r="Q571" s="189">
        <v>4.2000000000000003E-2</v>
      </c>
      <c r="R571" s="189">
        <f>Q571*H571</f>
        <v>1.302</v>
      </c>
      <c r="S571" s="189">
        <v>0</v>
      </c>
      <c r="T571" s="190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261</v>
      </c>
      <c r="AT571" s="191" t="s">
        <v>173</v>
      </c>
      <c r="AU571" s="191" t="s">
        <v>82</v>
      </c>
      <c r="AY571" s="19" t="s">
        <v>170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9" t="s">
        <v>80</v>
      </c>
      <c r="BK571" s="192">
        <f>ROUND(I571*H571,2)</f>
        <v>0</v>
      </c>
      <c r="BL571" s="19" t="s">
        <v>261</v>
      </c>
      <c r="BM571" s="191" t="s">
        <v>2565</v>
      </c>
    </row>
    <row r="572" spans="1:65" s="13" customFormat="1" ht="11.25">
      <c r="B572" s="193"/>
      <c r="C572" s="194"/>
      <c r="D572" s="195" t="s">
        <v>180</v>
      </c>
      <c r="E572" s="196" t="s">
        <v>19</v>
      </c>
      <c r="F572" s="197" t="s">
        <v>2566</v>
      </c>
      <c r="G572" s="194"/>
      <c r="H572" s="198">
        <v>31</v>
      </c>
      <c r="I572" s="199"/>
      <c r="J572" s="194"/>
      <c r="K572" s="194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180</v>
      </c>
      <c r="AU572" s="204" t="s">
        <v>82</v>
      </c>
      <c r="AV572" s="13" t="s">
        <v>82</v>
      </c>
      <c r="AW572" s="13" t="s">
        <v>34</v>
      </c>
      <c r="AX572" s="13" t="s">
        <v>80</v>
      </c>
      <c r="AY572" s="204" t="s">
        <v>170</v>
      </c>
    </row>
    <row r="573" spans="1:65" s="2" customFormat="1" ht="16.5" customHeight="1">
      <c r="A573" s="36"/>
      <c r="B573" s="37"/>
      <c r="C573" s="180" t="s">
        <v>751</v>
      </c>
      <c r="D573" s="180" t="s">
        <v>173</v>
      </c>
      <c r="E573" s="181" t="s">
        <v>2567</v>
      </c>
      <c r="F573" s="182" t="s">
        <v>2568</v>
      </c>
      <c r="G573" s="183" t="s">
        <v>217</v>
      </c>
      <c r="H573" s="184">
        <v>327</v>
      </c>
      <c r="I573" s="185"/>
      <c r="J573" s="186">
        <f>ROUND(I573*H573,2)</f>
        <v>0</v>
      </c>
      <c r="K573" s="182" t="s">
        <v>177</v>
      </c>
      <c r="L573" s="41"/>
      <c r="M573" s="187" t="s">
        <v>19</v>
      </c>
      <c r="N573" s="188" t="s">
        <v>44</v>
      </c>
      <c r="O573" s="66"/>
      <c r="P573" s="189">
        <f>O573*H573</f>
        <v>0</v>
      </c>
      <c r="Q573" s="189">
        <v>3.3E-4</v>
      </c>
      <c r="R573" s="189">
        <f>Q573*H573</f>
        <v>0.10791000000000001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178</v>
      </c>
      <c r="AT573" s="191" t="s">
        <v>173</v>
      </c>
      <c r="AU573" s="191" t="s">
        <v>82</v>
      </c>
      <c r="AY573" s="19" t="s">
        <v>170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9" t="s">
        <v>80</v>
      </c>
      <c r="BK573" s="192">
        <f>ROUND(I573*H573,2)</f>
        <v>0</v>
      </c>
      <c r="BL573" s="19" t="s">
        <v>178</v>
      </c>
      <c r="BM573" s="191" t="s">
        <v>2569</v>
      </c>
    </row>
    <row r="574" spans="1:65" s="13" customFormat="1" ht="11.25">
      <c r="B574" s="193"/>
      <c r="C574" s="194"/>
      <c r="D574" s="195" t="s">
        <v>180</v>
      </c>
      <c r="E574" s="196" t="s">
        <v>19</v>
      </c>
      <c r="F574" s="197" t="s">
        <v>2570</v>
      </c>
      <c r="G574" s="194"/>
      <c r="H574" s="198">
        <v>263.5</v>
      </c>
      <c r="I574" s="199"/>
      <c r="J574" s="194"/>
      <c r="K574" s="194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180</v>
      </c>
      <c r="AU574" s="204" t="s">
        <v>82</v>
      </c>
      <c r="AV574" s="13" t="s">
        <v>82</v>
      </c>
      <c r="AW574" s="13" t="s">
        <v>34</v>
      </c>
      <c r="AX574" s="13" t="s">
        <v>73</v>
      </c>
      <c r="AY574" s="204" t="s">
        <v>170</v>
      </c>
    </row>
    <row r="575" spans="1:65" s="13" customFormat="1" ht="11.25">
      <c r="B575" s="193"/>
      <c r="C575" s="194"/>
      <c r="D575" s="195" t="s">
        <v>180</v>
      </c>
      <c r="E575" s="196" t="s">
        <v>19</v>
      </c>
      <c r="F575" s="197" t="s">
        <v>2571</v>
      </c>
      <c r="G575" s="194"/>
      <c r="H575" s="198">
        <v>24.1</v>
      </c>
      <c r="I575" s="199"/>
      <c r="J575" s="194"/>
      <c r="K575" s="194"/>
      <c r="L575" s="200"/>
      <c r="M575" s="201"/>
      <c r="N575" s="202"/>
      <c r="O575" s="202"/>
      <c r="P575" s="202"/>
      <c r="Q575" s="202"/>
      <c r="R575" s="202"/>
      <c r="S575" s="202"/>
      <c r="T575" s="203"/>
      <c r="AT575" s="204" t="s">
        <v>180</v>
      </c>
      <c r="AU575" s="204" t="s">
        <v>82</v>
      </c>
      <c r="AV575" s="13" t="s">
        <v>82</v>
      </c>
      <c r="AW575" s="13" t="s">
        <v>34</v>
      </c>
      <c r="AX575" s="13" t="s">
        <v>73</v>
      </c>
      <c r="AY575" s="204" t="s">
        <v>170</v>
      </c>
    </row>
    <row r="576" spans="1:65" s="13" customFormat="1" ht="11.25">
      <c r="B576" s="193"/>
      <c r="C576" s="194"/>
      <c r="D576" s="195" t="s">
        <v>180</v>
      </c>
      <c r="E576" s="196" t="s">
        <v>19</v>
      </c>
      <c r="F576" s="197" t="s">
        <v>2572</v>
      </c>
      <c r="G576" s="194"/>
      <c r="H576" s="198">
        <v>39.4</v>
      </c>
      <c r="I576" s="199"/>
      <c r="J576" s="194"/>
      <c r="K576" s="194"/>
      <c r="L576" s="200"/>
      <c r="M576" s="201"/>
      <c r="N576" s="202"/>
      <c r="O576" s="202"/>
      <c r="P576" s="202"/>
      <c r="Q576" s="202"/>
      <c r="R576" s="202"/>
      <c r="S576" s="202"/>
      <c r="T576" s="203"/>
      <c r="AT576" s="204" t="s">
        <v>180</v>
      </c>
      <c r="AU576" s="204" t="s">
        <v>82</v>
      </c>
      <c r="AV576" s="13" t="s">
        <v>82</v>
      </c>
      <c r="AW576" s="13" t="s">
        <v>34</v>
      </c>
      <c r="AX576" s="13" t="s">
        <v>73</v>
      </c>
      <c r="AY576" s="204" t="s">
        <v>170</v>
      </c>
    </row>
    <row r="577" spans="1:65" s="14" customFormat="1" ht="11.25">
      <c r="B577" s="205"/>
      <c r="C577" s="206"/>
      <c r="D577" s="195" t="s">
        <v>180</v>
      </c>
      <c r="E577" s="207" t="s">
        <v>19</v>
      </c>
      <c r="F577" s="208" t="s">
        <v>182</v>
      </c>
      <c r="G577" s="206"/>
      <c r="H577" s="209">
        <v>327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180</v>
      </c>
      <c r="AU577" s="215" t="s">
        <v>82</v>
      </c>
      <c r="AV577" s="14" t="s">
        <v>178</v>
      </c>
      <c r="AW577" s="14" t="s">
        <v>34</v>
      </c>
      <c r="AX577" s="14" t="s">
        <v>80</v>
      </c>
      <c r="AY577" s="215" t="s">
        <v>170</v>
      </c>
    </row>
    <row r="578" spans="1:65" s="2" customFormat="1" ht="24">
      <c r="A578" s="36"/>
      <c r="B578" s="37"/>
      <c r="C578" s="180" t="s">
        <v>755</v>
      </c>
      <c r="D578" s="180" t="s">
        <v>173</v>
      </c>
      <c r="E578" s="181" t="s">
        <v>2573</v>
      </c>
      <c r="F578" s="182" t="s">
        <v>2574</v>
      </c>
      <c r="G578" s="183" t="s">
        <v>217</v>
      </c>
      <c r="H578" s="184">
        <v>114.01</v>
      </c>
      <c r="I578" s="185"/>
      <c r="J578" s="186">
        <f>ROUND(I578*H578,2)</f>
        <v>0</v>
      </c>
      <c r="K578" s="182" t="s">
        <v>19</v>
      </c>
      <c r="L578" s="41"/>
      <c r="M578" s="187" t="s">
        <v>19</v>
      </c>
      <c r="N578" s="188" t="s">
        <v>44</v>
      </c>
      <c r="O578" s="66"/>
      <c r="P578" s="189">
        <f>O578*H578</f>
        <v>0</v>
      </c>
      <c r="Q578" s="189">
        <v>2.3460000000000002E-2</v>
      </c>
      <c r="R578" s="189">
        <f>Q578*H578</f>
        <v>2.6746746000000003</v>
      </c>
      <c r="S578" s="189">
        <v>0</v>
      </c>
      <c r="T578" s="190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1" t="s">
        <v>178</v>
      </c>
      <c r="AT578" s="191" t="s">
        <v>173</v>
      </c>
      <c r="AU578" s="191" t="s">
        <v>82</v>
      </c>
      <c r="AY578" s="19" t="s">
        <v>170</v>
      </c>
      <c r="BE578" s="192">
        <f>IF(N578="základní",J578,0)</f>
        <v>0</v>
      </c>
      <c r="BF578" s="192">
        <f>IF(N578="snížená",J578,0)</f>
        <v>0</v>
      </c>
      <c r="BG578" s="192">
        <f>IF(N578="zákl. přenesená",J578,0)</f>
        <v>0</v>
      </c>
      <c r="BH578" s="192">
        <f>IF(N578="sníž. přenesená",J578,0)</f>
        <v>0</v>
      </c>
      <c r="BI578" s="192">
        <f>IF(N578="nulová",J578,0)</f>
        <v>0</v>
      </c>
      <c r="BJ578" s="19" t="s">
        <v>80</v>
      </c>
      <c r="BK578" s="192">
        <f>ROUND(I578*H578,2)</f>
        <v>0</v>
      </c>
      <c r="BL578" s="19" t="s">
        <v>178</v>
      </c>
      <c r="BM578" s="191" t="s">
        <v>2575</v>
      </c>
    </row>
    <row r="579" spans="1:65" s="13" customFormat="1" ht="11.25">
      <c r="B579" s="193"/>
      <c r="C579" s="194"/>
      <c r="D579" s="195" t="s">
        <v>180</v>
      </c>
      <c r="E579" s="196" t="s">
        <v>19</v>
      </c>
      <c r="F579" s="197" t="s">
        <v>2576</v>
      </c>
      <c r="G579" s="194"/>
      <c r="H579" s="198">
        <v>114.01</v>
      </c>
      <c r="I579" s="199"/>
      <c r="J579" s="194"/>
      <c r="K579" s="194"/>
      <c r="L579" s="200"/>
      <c r="M579" s="201"/>
      <c r="N579" s="202"/>
      <c r="O579" s="202"/>
      <c r="P579" s="202"/>
      <c r="Q579" s="202"/>
      <c r="R579" s="202"/>
      <c r="S579" s="202"/>
      <c r="T579" s="203"/>
      <c r="AT579" s="204" t="s">
        <v>180</v>
      </c>
      <c r="AU579" s="204" t="s">
        <v>82</v>
      </c>
      <c r="AV579" s="13" t="s">
        <v>82</v>
      </c>
      <c r="AW579" s="13" t="s">
        <v>34</v>
      </c>
      <c r="AX579" s="13" t="s">
        <v>80</v>
      </c>
      <c r="AY579" s="204" t="s">
        <v>170</v>
      </c>
    </row>
    <row r="580" spans="1:65" s="2" customFormat="1" ht="16.5" customHeight="1">
      <c r="A580" s="36"/>
      <c r="B580" s="37"/>
      <c r="C580" s="180" t="s">
        <v>760</v>
      </c>
      <c r="D580" s="180" t="s">
        <v>173</v>
      </c>
      <c r="E580" s="181" t="s">
        <v>2577</v>
      </c>
      <c r="F580" s="182" t="s">
        <v>2578</v>
      </c>
      <c r="G580" s="183" t="s">
        <v>176</v>
      </c>
      <c r="H580" s="184">
        <v>6</v>
      </c>
      <c r="I580" s="185"/>
      <c r="J580" s="186">
        <f t="shared" ref="J580:J589" si="0">ROUND(I580*H580,2)</f>
        <v>0</v>
      </c>
      <c r="K580" s="182" t="s">
        <v>177</v>
      </c>
      <c r="L580" s="41"/>
      <c r="M580" s="187" t="s">
        <v>19</v>
      </c>
      <c r="N580" s="188" t="s">
        <v>44</v>
      </c>
      <c r="O580" s="66"/>
      <c r="P580" s="189">
        <f t="shared" ref="P580:P589" si="1">O580*H580</f>
        <v>0</v>
      </c>
      <c r="Q580" s="189">
        <v>0.44169999999999998</v>
      </c>
      <c r="R580" s="189">
        <f t="shared" ref="R580:R589" si="2">Q580*H580</f>
        <v>2.6501999999999999</v>
      </c>
      <c r="S580" s="189">
        <v>0</v>
      </c>
      <c r="T580" s="190">
        <f t="shared" ref="T580:T589" si="3"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178</v>
      </c>
      <c r="AT580" s="191" t="s">
        <v>173</v>
      </c>
      <c r="AU580" s="191" t="s">
        <v>82</v>
      </c>
      <c r="AY580" s="19" t="s">
        <v>170</v>
      </c>
      <c r="BE580" s="192">
        <f t="shared" ref="BE580:BE589" si="4">IF(N580="základní",J580,0)</f>
        <v>0</v>
      </c>
      <c r="BF580" s="192">
        <f t="shared" ref="BF580:BF589" si="5">IF(N580="snížená",J580,0)</f>
        <v>0</v>
      </c>
      <c r="BG580" s="192">
        <f t="shared" ref="BG580:BG589" si="6">IF(N580="zákl. přenesená",J580,0)</f>
        <v>0</v>
      </c>
      <c r="BH580" s="192">
        <f t="shared" ref="BH580:BH589" si="7">IF(N580="sníž. přenesená",J580,0)</f>
        <v>0</v>
      </c>
      <c r="BI580" s="192">
        <f t="shared" ref="BI580:BI589" si="8">IF(N580="nulová",J580,0)</f>
        <v>0</v>
      </c>
      <c r="BJ580" s="19" t="s">
        <v>80</v>
      </c>
      <c r="BK580" s="192">
        <f t="shared" ref="BK580:BK589" si="9">ROUND(I580*H580,2)</f>
        <v>0</v>
      </c>
      <c r="BL580" s="19" t="s">
        <v>178</v>
      </c>
      <c r="BM580" s="191" t="s">
        <v>2579</v>
      </c>
    </row>
    <row r="581" spans="1:65" s="2" customFormat="1" ht="21.75" customHeight="1">
      <c r="A581" s="36"/>
      <c r="B581" s="37"/>
      <c r="C581" s="216" t="s">
        <v>765</v>
      </c>
      <c r="D581" s="216" t="s">
        <v>192</v>
      </c>
      <c r="E581" s="217" t="s">
        <v>2580</v>
      </c>
      <c r="F581" s="218" t="s">
        <v>2581</v>
      </c>
      <c r="G581" s="219" t="s">
        <v>176</v>
      </c>
      <c r="H581" s="220">
        <v>1</v>
      </c>
      <c r="I581" s="221"/>
      <c r="J581" s="222">
        <f t="shared" si="0"/>
        <v>0</v>
      </c>
      <c r="K581" s="218" t="s">
        <v>177</v>
      </c>
      <c r="L581" s="223"/>
      <c r="M581" s="224" t="s">
        <v>19</v>
      </c>
      <c r="N581" s="225" t="s">
        <v>44</v>
      </c>
      <c r="O581" s="66"/>
      <c r="P581" s="189">
        <f t="shared" si="1"/>
        <v>0</v>
      </c>
      <c r="Q581" s="189">
        <v>1.272E-2</v>
      </c>
      <c r="R581" s="189">
        <f t="shared" si="2"/>
        <v>1.272E-2</v>
      </c>
      <c r="S581" s="189">
        <v>0</v>
      </c>
      <c r="T581" s="190">
        <f t="shared" si="3"/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195</v>
      </c>
      <c r="AT581" s="191" t="s">
        <v>192</v>
      </c>
      <c r="AU581" s="191" t="s">
        <v>82</v>
      </c>
      <c r="AY581" s="19" t="s">
        <v>170</v>
      </c>
      <c r="BE581" s="192">
        <f t="shared" si="4"/>
        <v>0</v>
      </c>
      <c r="BF581" s="192">
        <f t="shared" si="5"/>
        <v>0</v>
      </c>
      <c r="BG581" s="192">
        <f t="shared" si="6"/>
        <v>0</v>
      </c>
      <c r="BH581" s="192">
        <f t="shared" si="7"/>
        <v>0</v>
      </c>
      <c r="BI581" s="192">
        <f t="shared" si="8"/>
        <v>0</v>
      </c>
      <c r="BJ581" s="19" t="s">
        <v>80</v>
      </c>
      <c r="BK581" s="192">
        <f t="shared" si="9"/>
        <v>0</v>
      </c>
      <c r="BL581" s="19" t="s">
        <v>178</v>
      </c>
      <c r="BM581" s="191" t="s">
        <v>2582</v>
      </c>
    </row>
    <row r="582" spans="1:65" s="2" customFormat="1" ht="21.75" customHeight="1">
      <c r="A582" s="36"/>
      <c r="B582" s="37"/>
      <c r="C582" s="216" t="s">
        <v>769</v>
      </c>
      <c r="D582" s="216" t="s">
        <v>192</v>
      </c>
      <c r="E582" s="217" t="s">
        <v>2583</v>
      </c>
      <c r="F582" s="218" t="s">
        <v>2584</v>
      </c>
      <c r="G582" s="219" t="s">
        <v>176</v>
      </c>
      <c r="H582" s="220">
        <v>1</v>
      </c>
      <c r="I582" s="221"/>
      <c r="J582" s="222">
        <f t="shared" si="0"/>
        <v>0</v>
      </c>
      <c r="K582" s="218" t="s">
        <v>177</v>
      </c>
      <c r="L582" s="223"/>
      <c r="M582" s="224" t="s">
        <v>19</v>
      </c>
      <c r="N582" s="225" t="s">
        <v>44</v>
      </c>
      <c r="O582" s="66"/>
      <c r="P582" s="189">
        <f t="shared" si="1"/>
        <v>0</v>
      </c>
      <c r="Q582" s="189">
        <v>1.553E-2</v>
      </c>
      <c r="R582" s="189">
        <f t="shared" si="2"/>
        <v>1.553E-2</v>
      </c>
      <c r="S582" s="189">
        <v>0</v>
      </c>
      <c r="T582" s="190">
        <f t="shared" si="3"/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195</v>
      </c>
      <c r="AT582" s="191" t="s">
        <v>192</v>
      </c>
      <c r="AU582" s="191" t="s">
        <v>82</v>
      </c>
      <c r="AY582" s="19" t="s">
        <v>170</v>
      </c>
      <c r="BE582" s="192">
        <f t="shared" si="4"/>
        <v>0</v>
      </c>
      <c r="BF582" s="192">
        <f t="shared" si="5"/>
        <v>0</v>
      </c>
      <c r="BG582" s="192">
        <f t="shared" si="6"/>
        <v>0</v>
      </c>
      <c r="BH582" s="192">
        <f t="shared" si="7"/>
        <v>0</v>
      </c>
      <c r="BI582" s="192">
        <f t="shared" si="8"/>
        <v>0</v>
      </c>
      <c r="BJ582" s="19" t="s">
        <v>80</v>
      </c>
      <c r="BK582" s="192">
        <f t="shared" si="9"/>
        <v>0</v>
      </c>
      <c r="BL582" s="19" t="s">
        <v>178</v>
      </c>
      <c r="BM582" s="191" t="s">
        <v>2585</v>
      </c>
    </row>
    <row r="583" spans="1:65" s="2" customFormat="1" ht="21.75" customHeight="1">
      <c r="A583" s="36"/>
      <c r="B583" s="37"/>
      <c r="C583" s="216" t="s">
        <v>773</v>
      </c>
      <c r="D583" s="216" t="s">
        <v>192</v>
      </c>
      <c r="E583" s="217" t="s">
        <v>2586</v>
      </c>
      <c r="F583" s="218" t="s">
        <v>2587</v>
      </c>
      <c r="G583" s="219" t="s">
        <v>176</v>
      </c>
      <c r="H583" s="220">
        <v>1</v>
      </c>
      <c r="I583" s="221"/>
      <c r="J583" s="222">
        <f t="shared" si="0"/>
        <v>0</v>
      </c>
      <c r="K583" s="218" t="s">
        <v>177</v>
      </c>
      <c r="L583" s="223"/>
      <c r="M583" s="224" t="s">
        <v>19</v>
      </c>
      <c r="N583" s="225" t="s">
        <v>44</v>
      </c>
      <c r="O583" s="66"/>
      <c r="P583" s="189">
        <f t="shared" si="1"/>
        <v>0</v>
      </c>
      <c r="Q583" s="189">
        <v>1.521E-2</v>
      </c>
      <c r="R583" s="189">
        <f t="shared" si="2"/>
        <v>1.521E-2</v>
      </c>
      <c r="S583" s="189">
        <v>0</v>
      </c>
      <c r="T583" s="190">
        <f t="shared" si="3"/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1" t="s">
        <v>195</v>
      </c>
      <c r="AT583" s="191" t="s">
        <v>192</v>
      </c>
      <c r="AU583" s="191" t="s">
        <v>82</v>
      </c>
      <c r="AY583" s="19" t="s">
        <v>170</v>
      </c>
      <c r="BE583" s="192">
        <f t="shared" si="4"/>
        <v>0</v>
      </c>
      <c r="BF583" s="192">
        <f t="shared" si="5"/>
        <v>0</v>
      </c>
      <c r="BG583" s="192">
        <f t="shared" si="6"/>
        <v>0</v>
      </c>
      <c r="BH583" s="192">
        <f t="shared" si="7"/>
        <v>0</v>
      </c>
      <c r="BI583" s="192">
        <f t="shared" si="8"/>
        <v>0</v>
      </c>
      <c r="BJ583" s="19" t="s">
        <v>80</v>
      </c>
      <c r="BK583" s="192">
        <f t="shared" si="9"/>
        <v>0</v>
      </c>
      <c r="BL583" s="19" t="s">
        <v>178</v>
      </c>
      <c r="BM583" s="191" t="s">
        <v>2588</v>
      </c>
    </row>
    <row r="584" spans="1:65" s="2" customFormat="1" ht="21.75" customHeight="1">
      <c r="A584" s="36"/>
      <c r="B584" s="37"/>
      <c r="C584" s="216" t="s">
        <v>777</v>
      </c>
      <c r="D584" s="216" t="s">
        <v>192</v>
      </c>
      <c r="E584" s="217" t="s">
        <v>2589</v>
      </c>
      <c r="F584" s="218" t="s">
        <v>2590</v>
      </c>
      <c r="G584" s="219" t="s">
        <v>176</v>
      </c>
      <c r="H584" s="220">
        <v>1</v>
      </c>
      <c r="I584" s="221"/>
      <c r="J584" s="222">
        <f t="shared" si="0"/>
        <v>0</v>
      </c>
      <c r="K584" s="218" t="s">
        <v>177</v>
      </c>
      <c r="L584" s="223"/>
      <c r="M584" s="224" t="s">
        <v>19</v>
      </c>
      <c r="N584" s="225" t="s">
        <v>44</v>
      </c>
      <c r="O584" s="66"/>
      <c r="P584" s="189">
        <f t="shared" si="1"/>
        <v>0</v>
      </c>
      <c r="Q584" s="189">
        <v>1.521E-2</v>
      </c>
      <c r="R584" s="189">
        <f t="shared" si="2"/>
        <v>1.521E-2</v>
      </c>
      <c r="S584" s="189">
        <v>0</v>
      </c>
      <c r="T584" s="190">
        <f t="shared" si="3"/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195</v>
      </c>
      <c r="AT584" s="191" t="s">
        <v>192</v>
      </c>
      <c r="AU584" s="191" t="s">
        <v>82</v>
      </c>
      <c r="AY584" s="19" t="s">
        <v>170</v>
      </c>
      <c r="BE584" s="192">
        <f t="shared" si="4"/>
        <v>0</v>
      </c>
      <c r="BF584" s="192">
        <f t="shared" si="5"/>
        <v>0</v>
      </c>
      <c r="BG584" s="192">
        <f t="shared" si="6"/>
        <v>0</v>
      </c>
      <c r="BH584" s="192">
        <f t="shared" si="7"/>
        <v>0</v>
      </c>
      <c r="BI584" s="192">
        <f t="shared" si="8"/>
        <v>0</v>
      </c>
      <c r="BJ584" s="19" t="s">
        <v>80</v>
      </c>
      <c r="BK584" s="192">
        <f t="shared" si="9"/>
        <v>0</v>
      </c>
      <c r="BL584" s="19" t="s">
        <v>178</v>
      </c>
      <c r="BM584" s="191" t="s">
        <v>2591</v>
      </c>
    </row>
    <row r="585" spans="1:65" s="2" customFormat="1" ht="21.75" customHeight="1">
      <c r="A585" s="36"/>
      <c r="B585" s="37"/>
      <c r="C585" s="216" t="s">
        <v>781</v>
      </c>
      <c r="D585" s="216" t="s">
        <v>192</v>
      </c>
      <c r="E585" s="217" t="s">
        <v>2592</v>
      </c>
      <c r="F585" s="218" t="s">
        <v>2593</v>
      </c>
      <c r="G585" s="219" t="s">
        <v>176</v>
      </c>
      <c r="H585" s="220">
        <v>1</v>
      </c>
      <c r="I585" s="221"/>
      <c r="J585" s="222">
        <f t="shared" si="0"/>
        <v>0</v>
      </c>
      <c r="K585" s="218" t="s">
        <v>177</v>
      </c>
      <c r="L585" s="223"/>
      <c r="M585" s="224" t="s">
        <v>19</v>
      </c>
      <c r="N585" s="225" t="s">
        <v>44</v>
      </c>
      <c r="O585" s="66"/>
      <c r="P585" s="189">
        <f t="shared" si="1"/>
        <v>0</v>
      </c>
      <c r="Q585" s="189">
        <v>1.553E-2</v>
      </c>
      <c r="R585" s="189">
        <f t="shared" si="2"/>
        <v>1.553E-2</v>
      </c>
      <c r="S585" s="189">
        <v>0</v>
      </c>
      <c r="T585" s="190">
        <f t="shared" si="3"/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195</v>
      </c>
      <c r="AT585" s="191" t="s">
        <v>192</v>
      </c>
      <c r="AU585" s="191" t="s">
        <v>82</v>
      </c>
      <c r="AY585" s="19" t="s">
        <v>170</v>
      </c>
      <c r="BE585" s="192">
        <f t="shared" si="4"/>
        <v>0</v>
      </c>
      <c r="BF585" s="192">
        <f t="shared" si="5"/>
        <v>0</v>
      </c>
      <c r="BG585" s="192">
        <f t="shared" si="6"/>
        <v>0</v>
      </c>
      <c r="BH585" s="192">
        <f t="shared" si="7"/>
        <v>0</v>
      </c>
      <c r="BI585" s="192">
        <f t="shared" si="8"/>
        <v>0</v>
      </c>
      <c r="BJ585" s="19" t="s">
        <v>80</v>
      </c>
      <c r="BK585" s="192">
        <f t="shared" si="9"/>
        <v>0</v>
      </c>
      <c r="BL585" s="19" t="s">
        <v>178</v>
      </c>
      <c r="BM585" s="191" t="s">
        <v>2594</v>
      </c>
    </row>
    <row r="586" spans="1:65" s="2" customFormat="1" ht="16.5" customHeight="1">
      <c r="A586" s="36"/>
      <c r="B586" s="37"/>
      <c r="C586" s="216" t="s">
        <v>785</v>
      </c>
      <c r="D586" s="216" t="s">
        <v>192</v>
      </c>
      <c r="E586" s="217" t="s">
        <v>2595</v>
      </c>
      <c r="F586" s="218" t="s">
        <v>2596</v>
      </c>
      <c r="G586" s="219" t="s">
        <v>176</v>
      </c>
      <c r="H586" s="220">
        <v>1</v>
      </c>
      <c r="I586" s="221"/>
      <c r="J586" s="222">
        <f t="shared" si="0"/>
        <v>0</v>
      </c>
      <c r="K586" s="218" t="s">
        <v>177</v>
      </c>
      <c r="L586" s="223"/>
      <c r="M586" s="224" t="s">
        <v>19</v>
      </c>
      <c r="N586" s="225" t="s">
        <v>44</v>
      </c>
      <c r="O586" s="66"/>
      <c r="P586" s="189">
        <f t="shared" si="1"/>
        <v>0</v>
      </c>
      <c r="Q586" s="189">
        <v>1.2489999999999999E-2</v>
      </c>
      <c r="R586" s="189">
        <f t="shared" si="2"/>
        <v>1.2489999999999999E-2</v>
      </c>
      <c r="S586" s="189">
        <v>0</v>
      </c>
      <c r="T586" s="190">
        <f t="shared" si="3"/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91" t="s">
        <v>195</v>
      </c>
      <c r="AT586" s="191" t="s">
        <v>192</v>
      </c>
      <c r="AU586" s="191" t="s">
        <v>82</v>
      </c>
      <c r="AY586" s="19" t="s">
        <v>170</v>
      </c>
      <c r="BE586" s="192">
        <f t="shared" si="4"/>
        <v>0</v>
      </c>
      <c r="BF586" s="192">
        <f t="shared" si="5"/>
        <v>0</v>
      </c>
      <c r="BG586" s="192">
        <f t="shared" si="6"/>
        <v>0</v>
      </c>
      <c r="BH586" s="192">
        <f t="shared" si="7"/>
        <v>0</v>
      </c>
      <c r="BI586" s="192">
        <f t="shared" si="8"/>
        <v>0</v>
      </c>
      <c r="BJ586" s="19" t="s">
        <v>80</v>
      </c>
      <c r="BK586" s="192">
        <f t="shared" si="9"/>
        <v>0</v>
      </c>
      <c r="BL586" s="19" t="s">
        <v>178</v>
      </c>
      <c r="BM586" s="191" t="s">
        <v>2597</v>
      </c>
    </row>
    <row r="587" spans="1:65" s="2" customFormat="1" ht="21.75" customHeight="1">
      <c r="A587" s="36"/>
      <c r="B587" s="37"/>
      <c r="C587" s="180" t="s">
        <v>789</v>
      </c>
      <c r="D587" s="180" t="s">
        <v>173</v>
      </c>
      <c r="E587" s="181" t="s">
        <v>2598</v>
      </c>
      <c r="F587" s="182" t="s">
        <v>2599</v>
      </c>
      <c r="G587" s="183" t="s">
        <v>176</v>
      </c>
      <c r="H587" s="184">
        <v>1</v>
      </c>
      <c r="I587" s="185"/>
      <c r="J587" s="186">
        <f t="shared" si="0"/>
        <v>0</v>
      </c>
      <c r="K587" s="182" t="s">
        <v>177</v>
      </c>
      <c r="L587" s="41"/>
      <c r="M587" s="187" t="s">
        <v>19</v>
      </c>
      <c r="N587" s="188" t="s">
        <v>44</v>
      </c>
      <c r="O587" s="66"/>
      <c r="P587" s="189">
        <f t="shared" si="1"/>
        <v>0</v>
      </c>
      <c r="Q587" s="189">
        <v>0.54769000000000001</v>
      </c>
      <c r="R587" s="189">
        <f t="shared" si="2"/>
        <v>0.54769000000000001</v>
      </c>
      <c r="S587" s="189">
        <v>0</v>
      </c>
      <c r="T587" s="190">
        <f t="shared" si="3"/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178</v>
      </c>
      <c r="AT587" s="191" t="s">
        <v>173</v>
      </c>
      <c r="AU587" s="191" t="s">
        <v>82</v>
      </c>
      <c r="AY587" s="19" t="s">
        <v>170</v>
      </c>
      <c r="BE587" s="192">
        <f t="shared" si="4"/>
        <v>0</v>
      </c>
      <c r="BF587" s="192">
        <f t="shared" si="5"/>
        <v>0</v>
      </c>
      <c r="BG587" s="192">
        <f t="shared" si="6"/>
        <v>0</v>
      </c>
      <c r="BH587" s="192">
        <f t="shared" si="7"/>
        <v>0</v>
      </c>
      <c r="BI587" s="192">
        <f t="shared" si="8"/>
        <v>0</v>
      </c>
      <c r="BJ587" s="19" t="s">
        <v>80</v>
      </c>
      <c r="BK587" s="192">
        <f t="shared" si="9"/>
        <v>0</v>
      </c>
      <c r="BL587" s="19" t="s">
        <v>178</v>
      </c>
      <c r="BM587" s="191" t="s">
        <v>2600</v>
      </c>
    </row>
    <row r="588" spans="1:65" s="2" customFormat="1" ht="21.75" customHeight="1">
      <c r="A588" s="36"/>
      <c r="B588" s="37"/>
      <c r="C588" s="216" t="s">
        <v>793</v>
      </c>
      <c r="D588" s="216" t="s">
        <v>192</v>
      </c>
      <c r="E588" s="217" t="s">
        <v>2601</v>
      </c>
      <c r="F588" s="218" t="s">
        <v>2602</v>
      </c>
      <c r="G588" s="219" t="s">
        <v>176</v>
      </c>
      <c r="H588" s="220">
        <v>1</v>
      </c>
      <c r="I588" s="221"/>
      <c r="J588" s="222">
        <f t="shared" si="0"/>
        <v>0</v>
      </c>
      <c r="K588" s="218" t="s">
        <v>177</v>
      </c>
      <c r="L588" s="223"/>
      <c r="M588" s="224" t="s">
        <v>19</v>
      </c>
      <c r="N588" s="225" t="s">
        <v>44</v>
      </c>
      <c r="O588" s="66"/>
      <c r="P588" s="189">
        <f t="shared" si="1"/>
        <v>0</v>
      </c>
      <c r="Q588" s="189">
        <v>1.95E-2</v>
      </c>
      <c r="R588" s="189">
        <f t="shared" si="2"/>
        <v>1.95E-2</v>
      </c>
      <c r="S588" s="189">
        <v>0</v>
      </c>
      <c r="T588" s="190">
        <f t="shared" si="3"/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195</v>
      </c>
      <c r="AT588" s="191" t="s">
        <v>192</v>
      </c>
      <c r="AU588" s="191" t="s">
        <v>82</v>
      </c>
      <c r="AY588" s="19" t="s">
        <v>170</v>
      </c>
      <c r="BE588" s="192">
        <f t="shared" si="4"/>
        <v>0</v>
      </c>
      <c r="BF588" s="192">
        <f t="shared" si="5"/>
        <v>0</v>
      </c>
      <c r="BG588" s="192">
        <f t="shared" si="6"/>
        <v>0</v>
      </c>
      <c r="BH588" s="192">
        <f t="shared" si="7"/>
        <v>0</v>
      </c>
      <c r="BI588" s="192">
        <f t="shared" si="8"/>
        <v>0</v>
      </c>
      <c r="BJ588" s="19" t="s">
        <v>80</v>
      </c>
      <c r="BK588" s="192">
        <f t="shared" si="9"/>
        <v>0</v>
      </c>
      <c r="BL588" s="19" t="s">
        <v>178</v>
      </c>
      <c r="BM588" s="191" t="s">
        <v>2603</v>
      </c>
    </row>
    <row r="589" spans="1:65" s="2" customFormat="1" ht="16.5" customHeight="1">
      <c r="A589" s="36"/>
      <c r="B589" s="37"/>
      <c r="C589" s="180" t="s">
        <v>797</v>
      </c>
      <c r="D589" s="180" t="s">
        <v>173</v>
      </c>
      <c r="E589" s="181" t="s">
        <v>2604</v>
      </c>
      <c r="F589" s="182" t="s">
        <v>2605</v>
      </c>
      <c r="G589" s="183" t="s">
        <v>176</v>
      </c>
      <c r="H589" s="184">
        <v>15</v>
      </c>
      <c r="I589" s="185"/>
      <c r="J589" s="186">
        <f t="shared" si="0"/>
        <v>0</v>
      </c>
      <c r="K589" s="182" t="s">
        <v>177</v>
      </c>
      <c r="L589" s="41"/>
      <c r="M589" s="187" t="s">
        <v>19</v>
      </c>
      <c r="N589" s="188" t="s">
        <v>44</v>
      </c>
      <c r="O589" s="66"/>
      <c r="P589" s="189">
        <f t="shared" si="1"/>
        <v>0</v>
      </c>
      <c r="Q589" s="189">
        <v>0</v>
      </c>
      <c r="R589" s="189">
        <f t="shared" si="2"/>
        <v>0</v>
      </c>
      <c r="S589" s="189">
        <v>0</v>
      </c>
      <c r="T589" s="190">
        <f t="shared" si="3"/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178</v>
      </c>
      <c r="AT589" s="191" t="s">
        <v>173</v>
      </c>
      <c r="AU589" s="191" t="s">
        <v>82</v>
      </c>
      <c r="AY589" s="19" t="s">
        <v>170</v>
      </c>
      <c r="BE589" s="192">
        <f t="shared" si="4"/>
        <v>0</v>
      </c>
      <c r="BF589" s="192">
        <f t="shared" si="5"/>
        <v>0</v>
      </c>
      <c r="BG589" s="192">
        <f t="shared" si="6"/>
        <v>0</v>
      </c>
      <c r="BH589" s="192">
        <f t="shared" si="7"/>
        <v>0</v>
      </c>
      <c r="BI589" s="192">
        <f t="shared" si="8"/>
        <v>0</v>
      </c>
      <c r="BJ589" s="19" t="s">
        <v>80</v>
      </c>
      <c r="BK589" s="192">
        <f t="shared" si="9"/>
        <v>0</v>
      </c>
      <c r="BL589" s="19" t="s">
        <v>178</v>
      </c>
      <c r="BM589" s="191" t="s">
        <v>2606</v>
      </c>
    </row>
    <row r="590" spans="1:65" s="13" customFormat="1" ht="11.25">
      <c r="B590" s="193"/>
      <c r="C590" s="194"/>
      <c r="D590" s="195" t="s">
        <v>180</v>
      </c>
      <c r="E590" s="196" t="s">
        <v>19</v>
      </c>
      <c r="F590" s="197" t="s">
        <v>2607</v>
      </c>
      <c r="G590" s="194"/>
      <c r="H590" s="198">
        <v>15</v>
      </c>
      <c r="I590" s="199"/>
      <c r="J590" s="194"/>
      <c r="K590" s="194"/>
      <c r="L590" s="200"/>
      <c r="M590" s="201"/>
      <c r="N590" s="202"/>
      <c r="O590" s="202"/>
      <c r="P590" s="202"/>
      <c r="Q590" s="202"/>
      <c r="R590" s="202"/>
      <c r="S590" s="202"/>
      <c r="T590" s="203"/>
      <c r="AT590" s="204" t="s">
        <v>180</v>
      </c>
      <c r="AU590" s="204" t="s">
        <v>82</v>
      </c>
      <c r="AV590" s="13" t="s">
        <v>82</v>
      </c>
      <c r="AW590" s="13" t="s">
        <v>34</v>
      </c>
      <c r="AX590" s="13" t="s">
        <v>80</v>
      </c>
      <c r="AY590" s="204" t="s">
        <v>170</v>
      </c>
    </row>
    <row r="591" spans="1:65" s="2" customFormat="1" ht="16.5" customHeight="1">
      <c r="A591" s="36"/>
      <c r="B591" s="37"/>
      <c r="C591" s="216" t="s">
        <v>801</v>
      </c>
      <c r="D591" s="216" t="s">
        <v>192</v>
      </c>
      <c r="E591" s="217" t="s">
        <v>2608</v>
      </c>
      <c r="F591" s="218" t="s">
        <v>2609</v>
      </c>
      <c r="G591" s="219" t="s">
        <v>176</v>
      </c>
      <c r="H591" s="220">
        <v>15</v>
      </c>
      <c r="I591" s="221"/>
      <c r="J591" s="222">
        <f>ROUND(I591*H591,2)</f>
        <v>0</v>
      </c>
      <c r="K591" s="218" t="s">
        <v>19</v>
      </c>
      <c r="L591" s="223"/>
      <c r="M591" s="224" t="s">
        <v>19</v>
      </c>
      <c r="N591" s="225" t="s">
        <v>44</v>
      </c>
      <c r="O591" s="66"/>
      <c r="P591" s="189">
        <f>O591*H591</f>
        <v>0</v>
      </c>
      <c r="Q591" s="189">
        <v>4.6000000000000001E-4</v>
      </c>
      <c r="R591" s="189">
        <f>Q591*H591</f>
        <v>6.8999999999999999E-3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195</v>
      </c>
      <c r="AT591" s="191" t="s">
        <v>192</v>
      </c>
      <c r="AU591" s="191" t="s">
        <v>82</v>
      </c>
      <c r="AY591" s="19" t="s">
        <v>170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9" t="s">
        <v>80</v>
      </c>
      <c r="BK591" s="192">
        <f>ROUND(I591*H591,2)</f>
        <v>0</v>
      </c>
      <c r="BL591" s="19" t="s">
        <v>178</v>
      </c>
      <c r="BM591" s="191" t="s">
        <v>2610</v>
      </c>
    </row>
    <row r="592" spans="1:65" s="12" customFormat="1" ht="22.9" customHeight="1">
      <c r="B592" s="164"/>
      <c r="C592" s="165"/>
      <c r="D592" s="166" t="s">
        <v>72</v>
      </c>
      <c r="E592" s="178" t="s">
        <v>195</v>
      </c>
      <c r="F592" s="178" t="s">
        <v>2611</v>
      </c>
      <c r="G592" s="165"/>
      <c r="H592" s="165"/>
      <c r="I592" s="168"/>
      <c r="J592" s="179">
        <f>BK592</f>
        <v>0</v>
      </c>
      <c r="K592" s="165"/>
      <c r="L592" s="170"/>
      <c r="M592" s="171"/>
      <c r="N592" s="172"/>
      <c r="O592" s="172"/>
      <c r="P592" s="173">
        <f>SUM(P593:P595)</f>
        <v>0</v>
      </c>
      <c r="Q592" s="172"/>
      <c r="R592" s="173">
        <f>SUM(R593:R595)</f>
        <v>0.22934000000000002</v>
      </c>
      <c r="S592" s="172"/>
      <c r="T592" s="174">
        <f>SUM(T593:T595)</f>
        <v>0</v>
      </c>
      <c r="AR592" s="175" t="s">
        <v>80</v>
      </c>
      <c r="AT592" s="176" t="s">
        <v>72</v>
      </c>
      <c r="AU592" s="176" t="s">
        <v>80</v>
      </c>
      <c r="AY592" s="175" t="s">
        <v>170</v>
      </c>
      <c r="BK592" s="177">
        <f>SUM(BK593:BK595)</f>
        <v>0</v>
      </c>
    </row>
    <row r="593" spans="1:65" s="2" customFormat="1" ht="16.5" customHeight="1">
      <c r="A593" s="36"/>
      <c r="B593" s="37"/>
      <c r="C593" s="180" t="s">
        <v>807</v>
      </c>
      <c r="D593" s="180" t="s">
        <v>173</v>
      </c>
      <c r="E593" s="181" t="s">
        <v>2612</v>
      </c>
      <c r="F593" s="182" t="s">
        <v>2613</v>
      </c>
      <c r="G593" s="183" t="s">
        <v>176</v>
      </c>
      <c r="H593" s="184">
        <v>1</v>
      </c>
      <c r="I593" s="185"/>
      <c r="J593" s="186">
        <f>ROUND(I593*H593,2)</f>
        <v>0</v>
      </c>
      <c r="K593" s="182" t="s">
        <v>177</v>
      </c>
      <c r="L593" s="41"/>
      <c r="M593" s="187" t="s">
        <v>19</v>
      </c>
      <c r="N593" s="188" t="s">
        <v>44</v>
      </c>
      <c r="O593" s="66"/>
      <c r="P593" s="189">
        <f>O593*H593</f>
        <v>0</v>
      </c>
      <c r="Q593" s="189">
        <v>0.21734000000000001</v>
      </c>
      <c r="R593" s="189">
        <f>Q593*H593</f>
        <v>0.21734000000000001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178</v>
      </c>
      <c r="AT593" s="191" t="s">
        <v>173</v>
      </c>
      <c r="AU593" s="191" t="s">
        <v>82</v>
      </c>
      <c r="AY593" s="19" t="s">
        <v>170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9" t="s">
        <v>80</v>
      </c>
      <c r="BK593" s="192">
        <f>ROUND(I593*H593,2)</f>
        <v>0</v>
      </c>
      <c r="BL593" s="19" t="s">
        <v>178</v>
      </c>
      <c r="BM593" s="191" t="s">
        <v>2614</v>
      </c>
    </row>
    <row r="594" spans="1:65" s="2" customFormat="1" ht="19.5">
      <c r="A594" s="36"/>
      <c r="B594" s="37"/>
      <c r="C594" s="38"/>
      <c r="D594" s="195" t="s">
        <v>363</v>
      </c>
      <c r="E594" s="38"/>
      <c r="F594" s="236" t="s">
        <v>2080</v>
      </c>
      <c r="G594" s="38"/>
      <c r="H594" s="38"/>
      <c r="I594" s="237"/>
      <c r="J594" s="38"/>
      <c r="K594" s="38"/>
      <c r="L594" s="41"/>
      <c r="M594" s="238"/>
      <c r="N594" s="239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363</v>
      </c>
      <c r="AU594" s="19" t="s">
        <v>82</v>
      </c>
    </row>
    <row r="595" spans="1:65" s="2" customFormat="1" ht="16.5" customHeight="1">
      <c r="A595" s="36"/>
      <c r="B595" s="37"/>
      <c r="C595" s="216" t="s">
        <v>812</v>
      </c>
      <c r="D595" s="216" t="s">
        <v>192</v>
      </c>
      <c r="E595" s="217" t="s">
        <v>2615</v>
      </c>
      <c r="F595" s="218" t="s">
        <v>2616</v>
      </c>
      <c r="G595" s="219" t="s">
        <v>176</v>
      </c>
      <c r="H595" s="220">
        <v>1</v>
      </c>
      <c r="I595" s="221"/>
      <c r="J595" s="222">
        <f>ROUND(I595*H595,2)</f>
        <v>0</v>
      </c>
      <c r="K595" s="218" t="s">
        <v>19</v>
      </c>
      <c r="L595" s="223"/>
      <c r="M595" s="224" t="s">
        <v>19</v>
      </c>
      <c r="N595" s="225" t="s">
        <v>44</v>
      </c>
      <c r="O595" s="66"/>
      <c r="P595" s="189">
        <f>O595*H595</f>
        <v>0</v>
      </c>
      <c r="Q595" s="189">
        <v>1.2E-2</v>
      </c>
      <c r="R595" s="189">
        <f>Q595*H595</f>
        <v>1.2E-2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195</v>
      </c>
      <c r="AT595" s="191" t="s">
        <v>192</v>
      </c>
      <c r="AU595" s="191" t="s">
        <v>82</v>
      </c>
      <c r="AY595" s="19" t="s">
        <v>170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9" t="s">
        <v>80</v>
      </c>
      <c r="BK595" s="192">
        <f>ROUND(I595*H595,2)</f>
        <v>0</v>
      </c>
      <c r="BL595" s="19" t="s">
        <v>178</v>
      </c>
      <c r="BM595" s="191" t="s">
        <v>2617</v>
      </c>
    </row>
    <row r="596" spans="1:65" s="12" customFormat="1" ht="22.9" customHeight="1">
      <c r="B596" s="164"/>
      <c r="C596" s="165"/>
      <c r="D596" s="166" t="s">
        <v>72</v>
      </c>
      <c r="E596" s="178" t="s">
        <v>214</v>
      </c>
      <c r="F596" s="178" t="s">
        <v>358</v>
      </c>
      <c r="G596" s="165"/>
      <c r="H596" s="165"/>
      <c r="I596" s="168"/>
      <c r="J596" s="179">
        <f>BK596</f>
        <v>0</v>
      </c>
      <c r="K596" s="165"/>
      <c r="L596" s="170"/>
      <c r="M596" s="171"/>
      <c r="N596" s="172"/>
      <c r="O596" s="172"/>
      <c r="P596" s="173">
        <f>SUM(P597:P769)</f>
        <v>0</v>
      </c>
      <c r="Q596" s="172"/>
      <c r="R596" s="173">
        <f>SUM(R597:R769)</f>
        <v>77.924092850000036</v>
      </c>
      <c r="S596" s="172"/>
      <c r="T596" s="174">
        <f>SUM(T597:T769)</f>
        <v>359.26616500000006</v>
      </c>
      <c r="AR596" s="175" t="s">
        <v>80</v>
      </c>
      <c r="AT596" s="176" t="s">
        <v>72</v>
      </c>
      <c r="AU596" s="176" t="s">
        <v>80</v>
      </c>
      <c r="AY596" s="175" t="s">
        <v>170</v>
      </c>
      <c r="BK596" s="177">
        <f>SUM(BK597:BK769)</f>
        <v>0</v>
      </c>
    </row>
    <row r="597" spans="1:65" s="2" customFormat="1" ht="16.5" customHeight="1">
      <c r="A597" s="36"/>
      <c r="B597" s="37"/>
      <c r="C597" s="180" t="s">
        <v>816</v>
      </c>
      <c r="D597" s="180" t="s">
        <v>173</v>
      </c>
      <c r="E597" s="181" t="s">
        <v>2618</v>
      </c>
      <c r="F597" s="182" t="s">
        <v>2619</v>
      </c>
      <c r="G597" s="183" t="s">
        <v>176</v>
      </c>
      <c r="H597" s="184">
        <v>1</v>
      </c>
      <c r="I597" s="185"/>
      <c r="J597" s="186">
        <f>ROUND(I597*H597,2)</f>
        <v>0</v>
      </c>
      <c r="K597" s="182" t="s">
        <v>19</v>
      </c>
      <c r="L597" s="41"/>
      <c r="M597" s="187" t="s">
        <v>19</v>
      </c>
      <c r="N597" s="188" t="s">
        <v>44</v>
      </c>
      <c r="O597" s="66"/>
      <c r="P597" s="189">
        <f>O597*H597</f>
        <v>0</v>
      </c>
      <c r="Q597" s="189">
        <v>2.4000000000000001E-4</v>
      </c>
      <c r="R597" s="189">
        <f>Q597*H597</f>
        <v>2.4000000000000001E-4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178</v>
      </c>
      <c r="AT597" s="191" t="s">
        <v>173</v>
      </c>
      <c r="AU597" s="191" t="s">
        <v>82</v>
      </c>
      <c r="AY597" s="19" t="s">
        <v>170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9" t="s">
        <v>80</v>
      </c>
      <c r="BK597" s="192">
        <f>ROUND(I597*H597,2)</f>
        <v>0</v>
      </c>
      <c r="BL597" s="19" t="s">
        <v>178</v>
      </c>
      <c r="BM597" s="191" t="s">
        <v>2620</v>
      </c>
    </row>
    <row r="598" spans="1:65" s="13" customFormat="1" ht="11.25">
      <c r="B598" s="193"/>
      <c r="C598" s="194"/>
      <c r="D598" s="195" t="s">
        <v>180</v>
      </c>
      <c r="E598" s="196" t="s">
        <v>19</v>
      </c>
      <c r="F598" s="197" t="s">
        <v>2621</v>
      </c>
      <c r="G598" s="194"/>
      <c r="H598" s="198">
        <v>1</v>
      </c>
      <c r="I598" s="199"/>
      <c r="J598" s="194"/>
      <c r="K598" s="194"/>
      <c r="L598" s="200"/>
      <c r="M598" s="201"/>
      <c r="N598" s="202"/>
      <c r="O598" s="202"/>
      <c r="P598" s="202"/>
      <c r="Q598" s="202"/>
      <c r="R598" s="202"/>
      <c r="S598" s="202"/>
      <c r="T598" s="203"/>
      <c r="AT598" s="204" t="s">
        <v>180</v>
      </c>
      <c r="AU598" s="204" t="s">
        <v>82</v>
      </c>
      <c r="AV598" s="13" t="s">
        <v>82</v>
      </c>
      <c r="AW598" s="13" t="s">
        <v>34</v>
      </c>
      <c r="AX598" s="13" t="s">
        <v>80</v>
      </c>
      <c r="AY598" s="204" t="s">
        <v>170</v>
      </c>
    </row>
    <row r="599" spans="1:65" s="2" customFormat="1" ht="24">
      <c r="A599" s="36"/>
      <c r="B599" s="37"/>
      <c r="C599" s="180" t="s">
        <v>822</v>
      </c>
      <c r="D599" s="180" t="s">
        <v>173</v>
      </c>
      <c r="E599" s="181" t="s">
        <v>2622</v>
      </c>
      <c r="F599" s="182" t="s">
        <v>2623</v>
      </c>
      <c r="G599" s="183" t="s">
        <v>217</v>
      </c>
      <c r="H599" s="184">
        <v>1569.6</v>
      </c>
      <c r="I599" s="185"/>
      <c r="J599" s="186">
        <f>ROUND(I599*H599,2)</f>
        <v>0</v>
      </c>
      <c r="K599" s="182" t="s">
        <v>177</v>
      </c>
      <c r="L599" s="41"/>
      <c r="M599" s="187" t="s">
        <v>19</v>
      </c>
      <c r="N599" s="188" t="s">
        <v>44</v>
      </c>
      <c r="O599" s="66"/>
      <c r="P599" s="189">
        <f>O599*H599</f>
        <v>0</v>
      </c>
      <c r="Q599" s="189">
        <v>0</v>
      </c>
      <c r="R599" s="189">
        <f>Q599*H599</f>
        <v>0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178</v>
      </c>
      <c r="AT599" s="191" t="s">
        <v>173</v>
      </c>
      <c r="AU599" s="191" t="s">
        <v>82</v>
      </c>
      <c r="AY599" s="19" t="s">
        <v>170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9" t="s">
        <v>80</v>
      </c>
      <c r="BK599" s="192">
        <f>ROUND(I599*H599,2)</f>
        <v>0</v>
      </c>
      <c r="BL599" s="19" t="s">
        <v>178</v>
      </c>
      <c r="BM599" s="191" t="s">
        <v>2624</v>
      </c>
    </row>
    <row r="600" spans="1:65" s="13" customFormat="1" ht="11.25">
      <c r="B600" s="193"/>
      <c r="C600" s="194"/>
      <c r="D600" s="195" t="s">
        <v>180</v>
      </c>
      <c r="E600" s="196" t="s">
        <v>19</v>
      </c>
      <c r="F600" s="197" t="s">
        <v>2625</v>
      </c>
      <c r="G600" s="194"/>
      <c r="H600" s="198">
        <v>836</v>
      </c>
      <c r="I600" s="199"/>
      <c r="J600" s="194"/>
      <c r="K600" s="194"/>
      <c r="L600" s="200"/>
      <c r="M600" s="201"/>
      <c r="N600" s="202"/>
      <c r="O600" s="202"/>
      <c r="P600" s="202"/>
      <c r="Q600" s="202"/>
      <c r="R600" s="202"/>
      <c r="S600" s="202"/>
      <c r="T600" s="203"/>
      <c r="AT600" s="204" t="s">
        <v>180</v>
      </c>
      <c r="AU600" s="204" t="s">
        <v>82</v>
      </c>
      <c r="AV600" s="13" t="s">
        <v>82</v>
      </c>
      <c r="AW600" s="13" t="s">
        <v>34</v>
      </c>
      <c r="AX600" s="13" t="s">
        <v>73</v>
      </c>
      <c r="AY600" s="204" t="s">
        <v>170</v>
      </c>
    </row>
    <row r="601" spans="1:65" s="13" customFormat="1" ht="11.25">
      <c r="B601" s="193"/>
      <c r="C601" s="194"/>
      <c r="D601" s="195" t="s">
        <v>180</v>
      </c>
      <c r="E601" s="196" t="s">
        <v>19</v>
      </c>
      <c r="F601" s="197" t="s">
        <v>181</v>
      </c>
      <c r="G601" s="194"/>
      <c r="H601" s="198">
        <v>32</v>
      </c>
      <c r="I601" s="199"/>
      <c r="J601" s="194"/>
      <c r="K601" s="194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180</v>
      </c>
      <c r="AU601" s="204" t="s">
        <v>82</v>
      </c>
      <c r="AV601" s="13" t="s">
        <v>82</v>
      </c>
      <c r="AW601" s="13" t="s">
        <v>34</v>
      </c>
      <c r="AX601" s="13" t="s">
        <v>73</v>
      </c>
      <c r="AY601" s="204" t="s">
        <v>170</v>
      </c>
    </row>
    <row r="602" spans="1:65" s="13" customFormat="1" ht="11.25">
      <c r="B602" s="193"/>
      <c r="C602" s="194"/>
      <c r="D602" s="195" t="s">
        <v>180</v>
      </c>
      <c r="E602" s="196" t="s">
        <v>19</v>
      </c>
      <c r="F602" s="197" t="s">
        <v>2626</v>
      </c>
      <c r="G602" s="194"/>
      <c r="H602" s="198">
        <v>440</v>
      </c>
      <c r="I602" s="199"/>
      <c r="J602" s="194"/>
      <c r="K602" s="194"/>
      <c r="L602" s="200"/>
      <c r="M602" s="201"/>
      <c r="N602" s="202"/>
      <c r="O602" s="202"/>
      <c r="P602" s="202"/>
      <c r="Q602" s="202"/>
      <c r="R602" s="202"/>
      <c r="S602" s="202"/>
      <c r="T602" s="203"/>
      <c r="AT602" s="204" t="s">
        <v>180</v>
      </c>
      <c r="AU602" s="204" t="s">
        <v>82</v>
      </c>
      <c r="AV602" s="13" t="s">
        <v>82</v>
      </c>
      <c r="AW602" s="13" t="s">
        <v>34</v>
      </c>
      <c r="AX602" s="13" t="s">
        <v>73</v>
      </c>
      <c r="AY602" s="204" t="s">
        <v>170</v>
      </c>
    </row>
    <row r="603" spans="1:65" s="16" customFormat="1" ht="11.25">
      <c r="B603" s="249"/>
      <c r="C603" s="250"/>
      <c r="D603" s="195" t="s">
        <v>180</v>
      </c>
      <c r="E603" s="251" t="s">
        <v>19</v>
      </c>
      <c r="F603" s="252" t="s">
        <v>2200</v>
      </c>
      <c r="G603" s="250"/>
      <c r="H603" s="253">
        <v>1308</v>
      </c>
      <c r="I603" s="254"/>
      <c r="J603" s="250"/>
      <c r="K603" s="250"/>
      <c r="L603" s="255"/>
      <c r="M603" s="256"/>
      <c r="N603" s="257"/>
      <c r="O603" s="257"/>
      <c r="P603" s="257"/>
      <c r="Q603" s="257"/>
      <c r="R603" s="257"/>
      <c r="S603" s="257"/>
      <c r="T603" s="258"/>
      <c r="AT603" s="259" t="s">
        <v>180</v>
      </c>
      <c r="AU603" s="259" t="s">
        <v>82</v>
      </c>
      <c r="AV603" s="16" t="s">
        <v>171</v>
      </c>
      <c r="AW603" s="16" t="s">
        <v>34</v>
      </c>
      <c r="AX603" s="16" t="s">
        <v>73</v>
      </c>
      <c r="AY603" s="259" t="s">
        <v>170</v>
      </c>
    </row>
    <row r="604" spans="1:65" s="13" customFormat="1" ht="11.25">
      <c r="B604" s="193"/>
      <c r="C604" s="194"/>
      <c r="D604" s="195" t="s">
        <v>180</v>
      </c>
      <c r="E604" s="196" t="s">
        <v>19</v>
      </c>
      <c r="F604" s="197" t="s">
        <v>2627</v>
      </c>
      <c r="G604" s="194"/>
      <c r="H604" s="198">
        <v>261.60000000000002</v>
      </c>
      <c r="I604" s="199"/>
      <c r="J604" s="194"/>
      <c r="K604" s="194"/>
      <c r="L604" s="200"/>
      <c r="M604" s="201"/>
      <c r="N604" s="202"/>
      <c r="O604" s="202"/>
      <c r="P604" s="202"/>
      <c r="Q604" s="202"/>
      <c r="R604" s="202"/>
      <c r="S604" s="202"/>
      <c r="T604" s="203"/>
      <c r="AT604" s="204" t="s">
        <v>180</v>
      </c>
      <c r="AU604" s="204" t="s">
        <v>82</v>
      </c>
      <c r="AV604" s="13" t="s">
        <v>82</v>
      </c>
      <c r="AW604" s="13" t="s">
        <v>34</v>
      </c>
      <c r="AX604" s="13" t="s">
        <v>73</v>
      </c>
      <c r="AY604" s="204" t="s">
        <v>170</v>
      </c>
    </row>
    <row r="605" spans="1:65" s="14" customFormat="1" ht="11.25">
      <c r="B605" s="205"/>
      <c r="C605" s="206"/>
      <c r="D605" s="195" t="s">
        <v>180</v>
      </c>
      <c r="E605" s="207" t="s">
        <v>19</v>
      </c>
      <c r="F605" s="208" t="s">
        <v>182</v>
      </c>
      <c r="G605" s="206"/>
      <c r="H605" s="209">
        <v>1569.6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180</v>
      </c>
      <c r="AU605" s="215" t="s">
        <v>82</v>
      </c>
      <c r="AV605" s="14" t="s">
        <v>178</v>
      </c>
      <c r="AW605" s="14" t="s">
        <v>34</v>
      </c>
      <c r="AX605" s="14" t="s">
        <v>80</v>
      </c>
      <c r="AY605" s="215" t="s">
        <v>170</v>
      </c>
    </row>
    <row r="606" spans="1:65" s="2" customFormat="1" ht="24">
      <c r="A606" s="36"/>
      <c r="B606" s="37"/>
      <c r="C606" s="180" t="s">
        <v>827</v>
      </c>
      <c r="D606" s="180" t="s">
        <v>173</v>
      </c>
      <c r="E606" s="181" t="s">
        <v>2628</v>
      </c>
      <c r="F606" s="182" t="s">
        <v>2629</v>
      </c>
      <c r="G606" s="183" t="s">
        <v>217</v>
      </c>
      <c r="H606" s="184">
        <v>141264</v>
      </c>
      <c r="I606" s="185"/>
      <c r="J606" s="186">
        <f>ROUND(I606*H606,2)</f>
        <v>0</v>
      </c>
      <c r="K606" s="182" t="s">
        <v>177</v>
      </c>
      <c r="L606" s="41"/>
      <c r="M606" s="187" t="s">
        <v>19</v>
      </c>
      <c r="N606" s="188" t="s">
        <v>44</v>
      </c>
      <c r="O606" s="66"/>
      <c r="P606" s="189">
        <f>O606*H606</f>
        <v>0</v>
      </c>
      <c r="Q606" s="189">
        <v>0</v>
      </c>
      <c r="R606" s="189">
        <f>Q606*H606</f>
        <v>0</v>
      </c>
      <c r="S606" s="189">
        <v>0</v>
      </c>
      <c r="T606" s="190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1" t="s">
        <v>178</v>
      </c>
      <c r="AT606" s="191" t="s">
        <v>173</v>
      </c>
      <c r="AU606" s="191" t="s">
        <v>82</v>
      </c>
      <c r="AY606" s="19" t="s">
        <v>170</v>
      </c>
      <c r="BE606" s="192">
        <f>IF(N606="základní",J606,0)</f>
        <v>0</v>
      </c>
      <c r="BF606" s="192">
        <f>IF(N606="snížená",J606,0)</f>
        <v>0</v>
      </c>
      <c r="BG606" s="192">
        <f>IF(N606="zákl. přenesená",J606,0)</f>
        <v>0</v>
      </c>
      <c r="BH606" s="192">
        <f>IF(N606="sníž. přenesená",J606,0)</f>
        <v>0</v>
      </c>
      <c r="BI606" s="192">
        <f>IF(N606="nulová",J606,0)</f>
        <v>0</v>
      </c>
      <c r="BJ606" s="19" t="s">
        <v>80</v>
      </c>
      <c r="BK606" s="192">
        <f>ROUND(I606*H606,2)</f>
        <v>0</v>
      </c>
      <c r="BL606" s="19" t="s">
        <v>178</v>
      </c>
      <c r="BM606" s="191" t="s">
        <v>2630</v>
      </c>
    </row>
    <row r="607" spans="1:65" s="2" customFormat="1" ht="19.5">
      <c r="A607" s="36"/>
      <c r="B607" s="37"/>
      <c r="C607" s="38"/>
      <c r="D607" s="195" t="s">
        <v>363</v>
      </c>
      <c r="E607" s="38"/>
      <c r="F607" s="236" t="s">
        <v>2631</v>
      </c>
      <c r="G607" s="38"/>
      <c r="H607" s="38"/>
      <c r="I607" s="237"/>
      <c r="J607" s="38"/>
      <c r="K607" s="38"/>
      <c r="L607" s="41"/>
      <c r="M607" s="238"/>
      <c r="N607" s="239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363</v>
      </c>
      <c r="AU607" s="19" t="s">
        <v>82</v>
      </c>
    </row>
    <row r="608" spans="1:65" s="13" customFormat="1" ht="11.25">
      <c r="B608" s="193"/>
      <c r="C608" s="194"/>
      <c r="D608" s="195" t="s">
        <v>180</v>
      </c>
      <c r="E608" s="194"/>
      <c r="F608" s="197" t="s">
        <v>2632</v>
      </c>
      <c r="G608" s="194"/>
      <c r="H608" s="198">
        <v>141264</v>
      </c>
      <c r="I608" s="199"/>
      <c r="J608" s="194"/>
      <c r="K608" s="194"/>
      <c r="L608" s="200"/>
      <c r="M608" s="201"/>
      <c r="N608" s="202"/>
      <c r="O608" s="202"/>
      <c r="P608" s="202"/>
      <c r="Q608" s="202"/>
      <c r="R608" s="202"/>
      <c r="S608" s="202"/>
      <c r="T608" s="203"/>
      <c r="AT608" s="204" t="s">
        <v>180</v>
      </c>
      <c r="AU608" s="204" t="s">
        <v>82</v>
      </c>
      <c r="AV608" s="13" t="s">
        <v>82</v>
      </c>
      <c r="AW608" s="13" t="s">
        <v>4</v>
      </c>
      <c r="AX608" s="13" t="s">
        <v>80</v>
      </c>
      <c r="AY608" s="204" t="s">
        <v>170</v>
      </c>
    </row>
    <row r="609" spans="1:65" s="2" customFormat="1" ht="24">
      <c r="A609" s="36"/>
      <c r="B609" s="37"/>
      <c r="C609" s="180" t="s">
        <v>831</v>
      </c>
      <c r="D609" s="180" t="s">
        <v>173</v>
      </c>
      <c r="E609" s="181" t="s">
        <v>2633</v>
      </c>
      <c r="F609" s="182" t="s">
        <v>2634</v>
      </c>
      <c r="G609" s="183" t="s">
        <v>217</v>
      </c>
      <c r="H609" s="184">
        <v>1569.6</v>
      </c>
      <c r="I609" s="185"/>
      <c r="J609" s="186">
        <f>ROUND(I609*H609,2)</f>
        <v>0</v>
      </c>
      <c r="K609" s="182" t="s">
        <v>177</v>
      </c>
      <c r="L609" s="41"/>
      <c r="M609" s="187" t="s">
        <v>19</v>
      </c>
      <c r="N609" s="188" t="s">
        <v>44</v>
      </c>
      <c r="O609" s="66"/>
      <c r="P609" s="189">
        <f>O609*H609</f>
        <v>0</v>
      </c>
      <c r="Q609" s="189">
        <v>0</v>
      </c>
      <c r="R609" s="189">
        <f>Q609*H609</f>
        <v>0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178</v>
      </c>
      <c r="AT609" s="191" t="s">
        <v>173</v>
      </c>
      <c r="AU609" s="191" t="s">
        <v>82</v>
      </c>
      <c r="AY609" s="19" t="s">
        <v>170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9" t="s">
        <v>80</v>
      </c>
      <c r="BK609" s="192">
        <f>ROUND(I609*H609,2)</f>
        <v>0</v>
      </c>
      <c r="BL609" s="19" t="s">
        <v>178</v>
      </c>
      <c r="BM609" s="191" t="s">
        <v>2635</v>
      </c>
    </row>
    <row r="610" spans="1:65" s="2" customFormat="1" ht="24">
      <c r="A610" s="36"/>
      <c r="B610" s="37"/>
      <c r="C610" s="180" t="s">
        <v>835</v>
      </c>
      <c r="D610" s="180" t="s">
        <v>173</v>
      </c>
      <c r="E610" s="181" t="s">
        <v>2636</v>
      </c>
      <c r="F610" s="182" t="s">
        <v>2637</v>
      </c>
      <c r="G610" s="183" t="s">
        <v>185</v>
      </c>
      <c r="H610" s="184">
        <v>1025.7</v>
      </c>
      <c r="I610" s="185"/>
      <c r="J610" s="186">
        <f>ROUND(I610*H610,2)</f>
        <v>0</v>
      </c>
      <c r="K610" s="182" t="s">
        <v>177</v>
      </c>
      <c r="L610" s="41"/>
      <c r="M610" s="187" t="s">
        <v>19</v>
      </c>
      <c r="N610" s="188" t="s">
        <v>44</v>
      </c>
      <c r="O610" s="66"/>
      <c r="P610" s="189">
        <f>O610*H610</f>
        <v>0</v>
      </c>
      <c r="Q610" s="189">
        <v>0</v>
      </c>
      <c r="R610" s="189">
        <f>Q610*H610</f>
        <v>0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178</v>
      </c>
      <c r="AT610" s="191" t="s">
        <v>173</v>
      </c>
      <c r="AU610" s="191" t="s">
        <v>82</v>
      </c>
      <c r="AY610" s="19" t="s">
        <v>170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9" t="s">
        <v>80</v>
      </c>
      <c r="BK610" s="192">
        <f>ROUND(I610*H610,2)</f>
        <v>0</v>
      </c>
      <c r="BL610" s="19" t="s">
        <v>178</v>
      </c>
      <c r="BM610" s="191" t="s">
        <v>2638</v>
      </c>
    </row>
    <row r="611" spans="1:65" s="2" customFormat="1" ht="19.5">
      <c r="A611" s="36"/>
      <c r="B611" s="37"/>
      <c r="C611" s="38"/>
      <c r="D611" s="195" t="s">
        <v>363</v>
      </c>
      <c r="E611" s="38"/>
      <c r="F611" s="236" t="s">
        <v>2639</v>
      </c>
      <c r="G611" s="38"/>
      <c r="H611" s="38"/>
      <c r="I611" s="237"/>
      <c r="J611" s="38"/>
      <c r="K611" s="38"/>
      <c r="L611" s="41"/>
      <c r="M611" s="238"/>
      <c r="N611" s="239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363</v>
      </c>
      <c r="AU611" s="19" t="s">
        <v>82</v>
      </c>
    </row>
    <row r="612" spans="1:65" s="15" customFormat="1" ht="22.5">
      <c r="B612" s="226"/>
      <c r="C612" s="227"/>
      <c r="D612" s="195" t="s">
        <v>180</v>
      </c>
      <c r="E612" s="228" t="s">
        <v>19</v>
      </c>
      <c r="F612" s="229" t="s">
        <v>2496</v>
      </c>
      <c r="G612" s="227"/>
      <c r="H612" s="228" t="s">
        <v>19</v>
      </c>
      <c r="I612" s="230"/>
      <c r="J612" s="227"/>
      <c r="K612" s="227"/>
      <c r="L612" s="231"/>
      <c r="M612" s="232"/>
      <c r="N612" s="233"/>
      <c r="O612" s="233"/>
      <c r="P612" s="233"/>
      <c r="Q612" s="233"/>
      <c r="R612" s="233"/>
      <c r="S612" s="233"/>
      <c r="T612" s="234"/>
      <c r="AT612" s="235" t="s">
        <v>180</v>
      </c>
      <c r="AU612" s="235" t="s">
        <v>82</v>
      </c>
      <c r="AV612" s="15" t="s">
        <v>80</v>
      </c>
      <c r="AW612" s="15" t="s">
        <v>34</v>
      </c>
      <c r="AX612" s="15" t="s">
        <v>73</v>
      </c>
      <c r="AY612" s="235" t="s">
        <v>170</v>
      </c>
    </row>
    <row r="613" spans="1:65" s="13" customFormat="1" ht="11.25">
      <c r="B613" s="193"/>
      <c r="C613" s="194"/>
      <c r="D613" s="195" t="s">
        <v>180</v>
      </c>
      <c r="E613" s="196" t="s">
        <v>19</v>
      </c>
      <c r="F613" s="197" t="s">
        <v>2640</v>
      </c>
      <c r="G613" s="194"/>
      <c r="H613" s="198">
        <v>1025.7</v>
      </c>
      <c r="I613" s="199"/>
      <c r="J613" s="194"/>
      <c r="K613" s="194"/>
      <c r="L613" s="200"/>
      <c r="M613" s="201"/>
      <c r="N613" s="202"/>
      <c r="O613" s="202"/>
      <c r="P613" s="202"/>
      <c r="Q613" s="202"/>
      <c r="R613" s="202"/>
      <c r="S613" s="202"/>
      <c r="T613" s="203"/>
      <c r="AT613" s="204" t="s">
        <v>180</v>
      </c>
      <c r="AU613" s="204" t="s">
        <v>82</v>
      </c>
      <c r="AV613" s="13" t="s">
        <v>82</v>
      </c>
      <c r="AW613" s="13" t="s">
        <v>34</v>
      </c>
      <c r="AX613" s="13" t="s">
        <v>80</v>
      </c>
      <c r="AY613" s="204" t="s">
        <v>170</v>
      </c>
    </row>
    <row r="614" spans="1:65" s="2" customFormat="1" ht="24">
      <c r="A614" s="36"/>
      <c r="B614" s="37"/>
      <c r="C614" s="180" t="s">
        <v>839</v>
      </c>
      <c r="D614" s="180" t="s">
        <v>173</v>
      </c>
      <c r="E614" s="181" t="s">
        <v>2641</v>
      </c>
      <c r="F614" s="182" t="s">
        <v>2642</v>
      </c>
      <c r="G614" s="183" t="s">
        <v>185</v>
      </c>
      <c r="H614" s="184">
        <v>15385.5</v>
      </c>
      <c r="I614" s="185"/>
      <c r="J614" s="186">
        <f>ROUND(I614*H614,2)</f>
        <v>0</v>
      </c>
      <c r="K614" s="182" t="s">
        <v>177</v>
      </c>
      <c r="L614" s="41"/>
      <c r="M614" s="187" t="s">
        <v>19</v>
      </c>
      <c r="N614" s="188" t="s">
        <v>44</v>
      </c>
      <c r="O614" s="66"/>
      <c r="P614" s="189">
        <f>O614*H614</f>
        <v>0</v>
      </c>
      <c r="Q614" s="189">
        <v>0</v>
      </c>
      <c r="R614" s="189">
        <f>Q614*H614</f>
        <v>0</v>
      </c>
      <c r="S614" s="189">
        <v>0</v>
      </c>
      <c r="T614" s="190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178</v>
      </c>
      <c r="AT614" s="191" t="s">
        <v>173</v>
      </c>
      <c r="AU614" s="191" t="s">
        <v>82</v>
      </c>
      <c r="AY614" s="19" t="s">
        <v>170</v>
      </c>
      <c r="BE614" s="192">
        <f>IF(N614="základní",J614,0)</f>
        <v>0</v>
      </c>
      <c r="BF614" s="192">
        <f>IF(N614="snížená",J614,0)</f>
        <v>0</v>
      </c>
      <c r="BG614" s="192">
        <f>IF(N614="zákl. přenesená",J614,0)</f>
        <v>0</v>
      </c>
      <c r="BH614" s="192">
        <f>IF(N614="sníž. přenesená",J614,0)</f>
        <v>0</v>
      </c>
      <c r="BI614" s="192">
        <f>IF(N614="nulová",J614,0)</f>
        <v>0</v>
      </c>
      <c r="BJ614" s="19" t="s">
        <v>80</v>
      </c>
      <c r="BK614" s="192">
        <f>ROUND(I614*H614,2)</f>
        <v>0</v>
      </c>
      <c r="BL614" s="19" t="s">
        <v>178</v>
      </c>
      <c r="BM614" s="191" t="s">
        <v>2643</v>
      </c>
    </row>
    <row r="615" spans="1:65" s="13" customFormat="1" ht="11.25">
      <c r="B615" s="193"/>
      <c r="C615" s="194"/>
      <c r="D615" s="195" t="s">
        <v>180</v>
      </c>
      <c r="E615" s="194"/>
      <c r="F615" s="197" t="s">
        <v>2644</v>
      </c>
      <c r="G615" s="194"/>
      <c r="H615" s="198">
        <v>15385.5</v>
      </c>
      <c r="I615" s="199"/>
      <c r="J615" s="194"/>
      <c r="K615" s="194"/>
      <c r="L615" s="200"/>
      <c r="M615" s="201"/>
      <c r="N615" s="202"/>
      <c r="O615" s="202"/>
      <c r="P615" s="202"/>
      <c r="Q615" s="202"/>
      <c r="R615" s="202"/>
      <c r="S615" s="202"/>
      <c r="T615" s="203"/>
      <c r="AT615" s="204" t="s">
        <v>180</v>
      </c>
      <c r="AU615" s="204" t="s">
        <v>82</v>
      </c>
      <c r="AV615" s="13" t="s">
        <v>82</v>
      </c>
      <c r="AW615" s="13" t="s">
        <v>4</v>
      </c>
      <c r="AX615" s="13" t="s">
        <v>80</v>
      </c>
      <c r="AY615" s="204" t="s">
        <v>170</v>
      </c>
    </row>
    <row r="616" spans="1:65" s="2" customFormat="1" ht="24">
      <c r="A616" s="36"/>
      <c r="B616" s="37"/>
      <c r="C616" s="180" t="s">
        <v>844</v>
      </c>
      <c r="D616" s="180" t="s">
        <v>173</v>
      </c>
      <c r="E616" s="181" t="s">
        <v>2645</v>
      </c>
      <c r="F616" s="182" t="s">
        <v>2646</v>
      </c>
      <c r="G616" s="183" t="s">
        <v>185</v>
      </c>
      <c r="H616" s="184">
        <v>1025.7</v>
      </c>
      <c r="I616" s="185"/>
      <c r="J616" s="186">
        <f>ROUND(I616*H616,2)</f>
        <v>0</v>
      </c>
      <c r="K616" s="182" t="s">
        <v>177</v>
      </c>
      <c r="L616" s="41"/>
      <c r="M616" s="187" t="s">
        <v>19</v>
      </c>
      <c r="N616" s="188" t="s">
        <v>44</v>
      </c>
      <c r="O616" s="66"/>
      <c r="P616" s="189">
        <f>O616*H616</f>
        <v>0</v>
      </c>
      <c r="Q616" s="189">
        <v>0</v>
      </c>
      <c r="R616" s="189">
        <f>Q616*H616</f>
        <v>0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178</v>
      </c>
      <c r="AT616" s="191" t="s">
        <v>173</v>
      </c>
      <c r="AU616" s="191" t="s">
        <v>82</v>
      </c>
      <c r="AY616" s="19" t="s">
        <v>170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9" t="s">
        <v>80</v>
      </c>
      <c r="BK616" s="192">
        <f>ROUND(I616*H616,2)</f>
        <v>0</v>
      </c>
      <c r="BL616" s="19" t="s">
        <v>178</v>
      </c>
      <c r="BM616" s="191" t="s">
        <v>2647</v>
      </c>
    </row>
    <row r="617" spans="1:65" s="2" customFormat="1" ht="24">
      <c r="A617" s="36"/>
      <c r="B617" s="37"/>
      <c r="C617" s="180" t="s">
        <v>856</v>
      </c>
      <c r="D617" s="180" t="s">
        <v>173</v>
      </c>
      <c r="E617" s="181" t="s">
        <v>367</v>
      </c>
      <c r="F617" s="182" t="s">
        <v>368</v>
      </c>
      <c r="G617" s="183" t="s">
        <v>217</v>
      </c>
      <c r="H617" s="184">
        <v>1624</v>
      </c>
      <c r="I617" s="185"/>
      <c r="J617" s="186">
        <f>ROUND(I617*H617,2)</f>
        <v>0</v>
      </c>
      <c r="K617" s="182" t="s">
        <v>177</v>
      </c>
      <c r="L617" s="41"/>
      <c r="M617" s="187" t="s">
        <v>19</v>
      </c>
      <c r="N617" s="188" t="s">
        <v>44</v>
      </c>
      <c r="O617" s="66"/>
      <c r="P617" s="189">
        <f>O617*H617</f>
        <v>0</v>
      </c>
      <c r="Q617" s="189">
        <v>2.1000000000000001E-4</v>
      </c>
      <c r="R617" s="189">
        <f>Q617*H617</f>
        <v>0.34104000000000001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178</v>
      </c>
      <c r="AT617" s="191" t="s">
        <v>173</v>
      </c>
      <c r="AU617" s="191" t="s">
        <v>82</v>
      </c>
      <c r="AY617" s="19" t="s">
        <v>170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80</v>
      </c>
      <c r="BK617" s="192">
        <f>ROUND(I617*H617,2)</f>
        <v>0</v>
      </c>
      <c r="BL617" s="19" t="s">
        <v>178</v>
      </c>
      <c r="BM617" s="191" t="s">
        <v>2648</v>
      </c>
    </row>
    <row r="618" spans="1:65" s="13" customFormat="1" ht="11.25">
      <c r="B618" s="193"/>
      <c r="C618" s="194"/>
      <c r="D618" s="195" t="s">
        <v>180</v>
      </c>
      <c r="E618" s="196" t="s">
        <v>19</v>
      </c>
      <c r="F618" s="197" t="s">
        <v>2649</v>
      </c>
      <c r="G618" s="194"/>
      <c r="H618" s="198">
        <v>412.1</v>
      </c>
      <c r="I618" s="199"/>
      <c r="J618" s="194"/>
      <c r="K618" s="194"/>
      <c r="L618" s="200"/>
      <c r="M618" s="201"/>
      <c r="N618" s="202"/>
      <c r="O618" s="202"/>
      <c r="P618" s="202"/>
      <c r="Q618" s="202"/>
      <c r="R618" s="202"/>
      <c r="S618" s="202"/>
      <c r="T618" s="203"/>
      <c r="AT618" s="204" t="s">
        <v>180</v>
      </c>
      <c r="AU618" s="204" t="s">
        <v>82</v>
      </c>
      <c r="AV618" s="13" t="s">
        <v>82</v>
      </c>
      <c r="AW618" s="13" t="s">
        <v>34</v>
      </c>
      <c r="AX618" s="13" t="s">
        <v>73</v>
      </c>
      <c r="AY618" s="204" t="s">
        <v>170</v>
      </c>
    </row>
    <row r="619" spans="1:65" s="13" customFormat="1" ht="11.25">
      <c r="B619" s="193"/>
      <c r="C619" s="194"/>
      <c r="D619" s="195" t="s">
        <v>180</v>
      </c>
      <c r="E619" s="196" t="s">
        <v>19</v>
      </c>
      <c r="F619" s="197" t="s">
        <v>2650</v>
      </c>
      <c r="G619" s="194"/>
      <c r="H619" s="198">
        <v>627.70000000000005</v>
      </c>
      <c r="I619" s="199"/>
      <c r="J619" s="194"/>
      <c r="K619" s="194"/>
      <c r="L619" s="200"/>
      <c r="M619" s="201"/>
      <c r="N619" s="202"/>
      <c r="O619" s="202"/>
      <c r="P619" s="202"/>
      <c r="Q619" s="202"/>
      <c r="R619" s="202"/>
      <c r="S619" s="202"/>
      <c r="T619" s="203"/>
      <c r="AT619" s="204" t="s">
        <v>180</v>
      </c>
      <c r="AU619" s="204" t="s">
        <v>82</v>
      </c>
      <c r="AV619" s="13" t="s">
        <v>82</v>
      </c>
      <c r="AW619" s="13" t="s">
        <v>34</v>
      </c>
      <c r="AX619" s="13" t="s">
        <v>73</v>
      </c>
      <c r="AY619" s="204" t="s">
        <v>170</v>
      </c>
    </row>
    <row r="620" spans="1:65" s="13" customFormat="1" ht="11.25">
      <c r="B620" s="193"/>
      <c r="C620" s="194"/>
      <c r="D620" s="195" t="s">
        <v>180</v>
      </c>
      <c r="E620" s="196" t="s">
        <v>19</v>
      </c>
      <c r="F620" s="197" t="s">
        <v>2651</v>
      </c>
      <c r="G620" s="194"/>
      <c r="H620" s="198">
        <v>584.20000000000005</v>
      </c>
      <c r="I620" s="199"/>
      <c r="J620" s="194"/>
      <c r="K620" s="194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180</v>
      </c>
      <c r="AU620" s="204" t="s">
        <v>82</v>
      </c>
      <c r="AV620" s="13" t="s">
        <v>82</v>
      </c>
      <c r="AW620" s="13" t="s">
        <v>34</v>
      </c>
      <c r="AX620" s="13" t="s">
        <v>73</v>
      </c>
      <c r="AY620" s="204" t="s">
        <v>170</v>
      </c>
    </row>
    <row r="621" spans="1:65" s="14" customFormat="1" ht="11.25">
      <c r="B621" s="205"/>
      <c r="C621" s="206"/>
      <c r="D621" s="195" t="s">
        <v>180</v>
      </c>
      <c r="E621" s="207" t="s">
        <v>19</v>
      </c>
      <c r="F621" s="208" t="s">
        <v>182</v>
      </c>
      <c r="G621" s="206"/>
      <c r="H621" s="209">
        <v>1624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180</v>
      </c>
      <c r="AU621" s="215" t="s">
        <v>82</v>
      </c>
      <c r="AV621" s="14" t="s">
        <v>178</v>
      </c>
      <c r="AW621" s="14" t="s">
        <v>34</v>
      </c>
      <c r="AX621" s="14" t="s">
        <v>80</v>
      </c>
      <c r="AY621" s="215" t="s">
        <v>170</v>
      </c>
    </row>
    <row r="622" spans="1:65" s="2" customFormat="1" ht="16.5" customHeight="1">
      <c r="A622" s="36"/>
      <c r="B622" s="37"/>
      <c r="C622" s="180" t="s">
        <v>860</v>
      </c>
      <c r="D622" s="180" t="s">
        <v>173</v>
      </c>
      <c r="E622" s="181" t="s">
        <v>372</v>
      </c>
      <c r="F622" s="182" t="s">
        <v>373</v>
      </c>
      <c r="G622" s="183" t="s">
        <v>310</v>
      </c>
      <c r="H622" s="184">
        <v>31.5</v>
      </c>
      <c r="I622" s="185"/>
      <c r="J622" s="186">
        <f>ROUND(I622*H622,2)</f>
        <v>0</v>
      </c>
      <c r="K622" s="182" t="s">
        <v>19</v>
      </c>
      <c r="L622" s="41"/>
      <c r="M622" s="187" t="s">
        <v>19</v>
      </c>
      <c r="N622" s="188" t="s">
        <v>44</v>
      </c>
      <c r="O622" s="66"/>
      <c r="P622" s="189">
        <f>O622*H622</f>
        <v>0</v>
      </c>
      <c r="Q622" s="189">
        <v>2.45329</v>
      </c>
      <c r="R622" s="189">
        <f>Q622*H622</f>
        <v>77.278634999999994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178</v>
      </c>
      <c r="AT622" s="191" t="s">
        <v>173</v>
      </c>
      <c r="AU622" s="191" t="s">
        <v>82</v>
      </c>
      <c r="AY622" s="19" t="s">
        <v>170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9" t="s">
        <v>80</v>
      </c>
      <c r="BK622" s="192">
        <f>ROUND(I622*H622,2)</f>
        <v>0</v>
      </c>
      <c r="BL622" s="19" t="s">
        <v>178</v>
      </c>
      <c r="BM622" s="191" t="s">
        <v>2652</v>
      </c>
    </row>
    <row r="623" spans="1:65" s="2" customFormat="1" ht="19.5">
      <c r="A623" s="36"/>
      <c r="B623" s="37"/>
      <c r="C623" s="38"/>
      <c r="D623" s="195" t="s">
        <v>363</v>
      </c>
      <c r="E623" s="38"/>
      <c r="F623" s="236" t="s">
        <v>375</v>
      </c>
      <c r="G623" s="38"/>
      <c r="H623" s="38"/>
      <c r="I623" s="237"/>
      <c r="J623" s="38"/>
      <c r="K623" s="38"/>
      <c r="L623" s="41"/>
      <c r="M623" s="238"/>
      <c r="N623" s="239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363</v>
      </c>
      <c r="AU623" s="19" t="s">
        <v>82</v>
      </c>
    </row>
    <row r="624" spans="1:65" s="13" customFormat="1" ht="11.25">
      <c r="B624" s="193"/>
      <c r="C624" s="194"/>
      <c r="D624" s="195" t="s">
        <v>180</v>
      </c>
      <c r="E624" s="196" t="s">
        <v>19</v>
      </c>
      <c r="F624" s="197" t="s">
        <v>2653</v>
      </c>
      <c r="G624" s="194"/>
      <c r="H624" s="198">
        <v>31.5</v>
      </c>
      <c r="I624" s="199"/>
      <c r="J624" s="194"/>
      <c r="K624" s="194"/>
      <c r="L624" s="200"/>
      <c r="M624" s="201"/>
      <c r="N624" s="202"/>
      <c r="O624" s="202"/>
      <c r="P624" s="202"/>
      <c r="Q624" s="202"/>
      <c r="R624" s="202"/>
      <c r="S624" s="202"/>
      <c r="T624" s="203"/>
      <c r="AT624" s="204" t="s">
        <v>180</v>
      </c>
      <c r="AU624" s="204" t="s">
        <v>82</v>
      </c>
      <c r="AV624" s="13" t="s">
        <v>82</v>
      </c>
      <c r="AW624" s="13" t="s">
        <v>34</v>
      </c>
      <c r="AX624" s="13" t="s">
        <v>80</v>
      </c>
      <c r="AY624" s="204" t="s">
        <v>170</v>
      </c>
    </row>
    <row r="625" spans="1:65" s="2" customFormat="1" ht="24">
      <c r="A625" s="36"/>
      <c r="B625" s="37"/>
      <c r="C625" s="180" t="s">
        <v>865</v>
      </c>
      <c r="D625" s="180" t="s">
        <v>173</v>
      </c>
      <c r="E625" s="181" t="s">
        <v>386</v>
      </c>
      <c r="F625" s="182" t="s">
        <v>387</v>
      </c>
      <c r="G625" s="183" t="s">
        <v>217</v>
      </c>
      <c r="H625" s="184">
        <v>303.63</v>
      </c>
      <c r="I625" s="185"/>
      <c r="J625" s="186">
        <f>ROUND(I625*H625,2)</f>
        <v>0</v>
      </c>
      <c r="K625" s="182" t="s">
        <v>19</v>
      </c>
      <c r="L625" s="41"/>
      <c r="M625" s="187" t="s">
        <v>19</v>
      </c>
      <c r="N625" s="188" t="s">
        <v>44</v>
      </c>
      <c r="O625" s="66"/>
      <c r="P625" s="189">
        <f>O625*H625</f>
        <v>0</v>
      </c>
      <c r="Q625" s="189">
        <v>1.0000000000000001E-5</v>
      </c>
      <c r="R625" s="189">
        <f>Q625*H625</f>
        <v>3.0363E-3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178</v>
      </c>
      <c r="AT625" s="191" t="s">
        <v>173</v>
      </c>
      <c r="AU625" s="191" t="s">
        <v>82</v>
      </c>
      <c r="AY625" s="19" t="s">
        <v>170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9" t="s">
        <v>80</v>
      </c>
      <c r="BK625" s="192">
        <f>ROUND(I625*H625,2)</f>
        <v>0</v>
      </c>
      <c r="BL625" s="19" t="s">
        <v>178</v>
      </c>
      <c r="BM625" s="191" t="s">
        <v>2654</v>
      </c>
    </row>
    <row r="626" spans="1:65" s="13" customFormat="1" ht="11.25">
      <c r="B626" s="193"/>
      <c r="C626" s="194"/>
      <c r="D626" s="195" t="s">
        <v>180</v>
      </c>
      <c r="E626" s="196" t="s">
        <v>19</v>
      </c>
      <c r="F626" s="197" t="s">
        <v>2655</v>
      </c>
      <c r="G626" s="194"/>
      <c r="H626" s="198">
        <v>224.11</v>
      </c>
      <c r="I626" s="199"/>
      <c r="J626" s="194"/>
      <c r="K626" s="194"/>
      <c r="L626" s="200"/>
      <c r="M626" s="201"/>
      <c r="N626" s="202"/>
      <c r="O626" s="202"/>
      <c r="P626" s="202"/>
      <c r="Q626" s="202"/>
      <c r="R626" s="202"/>
      <c r="S626" s="202"/>
      <c r="T626" s="203"/>
      <c r="AT626" s="204" t="s">
        <v>180</v>
      </c>
      <c r="AU626" s="204" t="s">
        <v>82</v>
      </c>
      <c r="AV626" s="13" t="s">
        <v>82</v>
      </c>
      <c r="AW626" s="13" t="s">
        <v>34</v>
      </c>
      <c r="AX626" s="13" t="s">
        <v>73</v>
      </c>
      <c r="AY626" s="204" t="s">
        <v>170</v>
      </c>
    </row>
    <row r="627" spans="1:65" s="13" customFormat="1" ht="11.25">
      <c r="B627" s="193"/>
      <c r="C627" s="194"/>
      <c r="D627" s="195" t="s">
        <v>180</v>
      </c>
      <c r="E627" s="196" t="s">
        <v>19</v>
      </c>
      <c r="F627" s="197" t="s">
        <v>2656</v>
      </c>
      <c r="G627" s="194"/>
      <c r="H627" s="198">
        <v>79.52</v>
      </c>
      <c r="I627" s="199"/>
      <c r="J627" s="194"/>
      <c r="K627" s="194"/>
      <c r="L627" s="200"/>
      <c r="M627" s="201"/>
      <c r="N627" s="202"/>
      <c r="O627" s="202"/>
      <c r="P627" s="202"/>
      <c r="Q627" s="202"/>
      <c r="R627" s="202"/>
      <c r="S627" s="202"/>
      <c r="T627" s="203"/>
      <c r="AT627" s="204" t="s">
        <v>180</v>
      </c>
      <c r="AU627" s="204" t="s">
        <v>82</v>
      </c>
      <c r="AV627" s="13" t="s">
        <v>82</v>
      </c>
      <c r="AW627" s="13" t="s">
        <v>34</v>
      </c>
      <c r="AX627" s="13" t="s">
        <v>73</v>
      </c>
      <c r="AY627" s="204" t="s">
        <v>170</v>
      </c>
    </row>
    <row r="628" spans="1:65" s="14" customFormat="1" ht="11.25">
      <c r="B628" s="205"/>
      <c r="C628" s="206"/>
      <c r="D628" s="195" t="s">
        <v>180</v>
      </c>
      <c r="E628" s="207" t="s">
        <v>19</v>
      </c>
      <c r="F628" s="208" t="s">
        <v>182</v>
      </c>
      <c r="G628" s="206"/>
      <c r="H628" s="209">
        <v>303.63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180</v>
      </c>
      <c r="AU628" s="215" t="s">
        <v>82</v>
      </c>
      <c r="AV628" s="14" t="s">
        <v>178</v>
      </c>
      <c r="AW628" s="14" t="s">
        <v>34</v>
      </c>
      <c r="AX628" s="14" t="s">
        <v>80</v>
      </c>
      <c r="AY628" s="215" t="s">
        <v>170</v>
      </c>
    </row>
    <row r="629" spans="1:65" s="2" customFormat="1" ht="16.5" customHeight="1">
      <c r="A629" s="36"/>
      <c r="B629" s="37"/>
      <c r="C629" s="180" t="s">
        <v>872</v>
      </c>
      <c r="D629" s="180" t="s">
        <v>173</v>
      </c>
      <c r="E629" s="181" t="s">
        <v>2657</v>
      </c>
      <c r="F629" s="182" t="s">
        <v>2658</v>
      </c>
      <c r="G629" s="183" t="s">
        <v>217</v>
      </c>
      <c r="H629" s="184">
        <v>2830</v>
      </c>
      <c r="I629" s="185"/>
      <c r="J629" s="186">
        <f>ROUND(I629*H629,2)</f>
        <v>0</v>
      </c>
      <c r="K629" s="182" t="s">
        <v>19</v>
      </c>
      <c r="L629" s="41"/>
      <c r="M629" s="187" t="s">
        <v>19</v>
      </c>
      <c r="N629" s="188" t="s">
        <v>44</v>
      </c>
      <c r="O629" s="66"/>
      <c r="P629" s="189">
        <f>O629*H629</f>
        <v>0</v>
      </c>
      <c r="Q629" s="189">
        <v>1.0000000000000001E-5</v>
      </c>
      <c r="R629" s="189">
        <f>Q629*H629</f>
        <v>2.8300000000000002E-2</v>
      </c>
      <c r="S629" s="189">
        <v>0</v>
      </c>
      <c r="T629" s="190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178</v>
      </c>
      <c r="AT629" s="191" t="s">
        <v>173</v>
      </c>
      <c r="AU629" s="191" t="s">
        <v>82</v>
      </c>
      <c r="AY629" s="19" t="s">
        <v>170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9" t="s">
        <v>80</v>
      </c>
      <c r="BK629" s="192">
        <f>ROUND(I629*H629,2)</f>
        <v>0</v>
      </c>
      <c r="BL629" s="19" t="s">
        <v>178</v>
      </c>
      <c r="BM629" s="191" t="s">
        <v>2659</v>
      </c>
    </row>
    <row r="630" spans="1:65" s="13" customFormat="1" ht="11.25">
      <c r="B630" s="193"/>
      <c r="C630" s="194"/>
      <c r="D630" s="195" t="s">
        <v>180</v>
      </c>
      <c r="E630" s="196" t="s">
        <v>19</v>
      </c>
      <c r="F630" s="197" t="s">
        <v>2660</v>
      </c>
      <c r="G630" s="194"/>
      <c r="H630" s="198">
        <v>2830</v>
      </c>
      <c r="I630" s="199"/>
      <c r="J630" s="194"/>
      <c r="K630" s="194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180</v>
      </c>
      <c r="AU630" s="204" t="s">
        <v>82</v>
      </c>
      <c r="AV630" s="13" t="s">
        <v>82</v>
      </c>
      <c r="AW630" s="13" t="s">
        <v>34</v>
      </c>
      <c r="AX630" s="13" t="s">
        <v>80</v>
      </c>
      <c r="AY630" s="204" t="s">
        <v>170</v>
      </c>
    </row>
    <row r="631" spans="1:65" s="2" customFormat="1" ht="21.75" customHeight="1">
      <c r="A631" s="36"/>
      <c r="B631" s="37"/>
      <c r="C631" s="180" t="s">
        <v>876</v>
      </c>
      <c r="D631" s="180" t="s">
        <v>173</v>
      </c>
      <c r="E631" s="181" t="s">
        <v>2661</v>
      </c>
      <c r="F631" s="182" t="s">
        <v>2662</v>
      </c>
      <c r="G631" s="183" t="s">
        <v>217</v>
      </c>
      <c r="H631" s="184">
        <v>1200</v>
      </c>
      <c r="I631" s="185"/>
      <c r="J631" s="186">
        <f>ROUND(I631*H631,2)</f>
        <v>0</v>
      </c>
      <c r="K631" s="182" t="s">
        <v>177</v>
      </c>
      <c r="L631" s="41"/>
      <c r="M631" s="187" t="s">
        <v>19</v>
      </c>
      <c r="N631" s="188" t="s">
        <v>44</v>
      </c>
      <c r="O631" s="66"/>
      <c r="P631" s="189">
        <f>O631*H631</f>
        <v>0</v>
      </c>
      <c r="Q631" s="189">
        <v>4.0000000000000003E-5</v>
      </c>
      <c r="R631" s="189">
        <f>Q631*H631</f>
        <v>4.8000000000000001E-2</v>
      </c>
      <c r="S631" s="189">
        <v>0</v>
      </c>
      <c r="T631" s="190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1" t="s">
        <v>178</v>
      </c>
      <c r="AT631" s="191" t="s">
        <v>173</v>
      </c>
      <c r="AU631" s="191" t="s">
        <v>82</v>
      </c>
      <c r="AY631" s="19" t="s">
        <v>170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9" t="s">
        <v>80</v>
      </c>
      <c r="BK631" s="192">
        <f>ROUND(I631*H631,2)</f>
        <v>0</v>
      </c>
      <c r="BL631" s="19" t="s">
        <v>178</v>
      </c>
      <c r="BM631" s="191" t="s">
        <v>2663</v>
      </c>
    </row>
    <row r="632" spans="1:65" s="2" customFormat="1" ht="33" customHeight="1">
      <c r="A632" s="36"/>
      <c r="B632" s="37"/>
      <c r="C632" s="180" t="s">
        <v>882</v>
      </c>
      <c r="D632" s="180" t="s">
        <v>173</v>
      </c>
      <c r="E632" s="181" t="s">
        <v>2664</v>
      </c>
      <c r="F632" s="182" t="s">
        <v>2665</v>
      </c>
      <c r="G632" s="183" t="s">
        <v>176</v>
      </c>
      <c r="H632" s="184">
        <v>12</v>
      </c>
      <c r="I632" s="185"/>
      <c r="J632" s="186">
        <f>ROUND(I632*H632,2)</f>
        <v>0</v>
      </c>
      <c r="K632" s="182" t="s">
        <v>177</v>
      </c>
      <c r="L632" s="41"/>
      <c r="M632" s="187" t="s">
        <v>19</v>
      </c>
      <c r="N632" s="188" t="s">
        <v>44</v>
      </c>
      <c r="O632" s="66"/>
      <c r="P632" s="189">
        <f>O632*H632</f>
        <v>0</v>
      </c>
      <c r="Q632" s="189">
        <v>2.3400000000000001E-3</v>
      </c>
      <c r="R632" s="189">
        <f>Q632*H632</f>
        <v>2.8080000000000001E-2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178</v>
      </c>
      <c r="AT632" s="191" t="s">
        <v>173</v>
      </c>
      <c r="AU632" s="191" t="s">
        <v>82</v>
      </c>
      <c r="AY632" s="19" t="s">
        <v>170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9" t="s">
        <v>80</v>
      </c>
      <c r="BK632" s="192">
        <f>ROUND(I632*H632,2)</f>
        <v>0</v>
      </c>
      <c r="BL632" s="19" t="s">
        <v>178</v>
      </c>
      <c r="BM632" s="191" t="s">
        <v>2666</v>
      </c>
    </row>
    <row r="633" spans="1:65" s="2" customFormat="1" ht="16.5" customHeight="1">
      <c r="A633" s="36"/>
      <c r="B633" s="37"/>
      <c r="C633" s="216" t="s">
        <v>887</v>
      </c>
      <c r="D633" s="216" t="s">
        <v>192</v>
      </c>
      <c r="E633" s="217" t="s">
        <v>2667</v>
      </c>
      <c r="F633" s="218" t="s">
        <v>2668</v>
      </c>
      <c r="G633" s="219" t="s">
        <v>176</v>
      </c>
      <c r="H633" s="220">
        <v>12</v>
      </c>
      <c r="I633" s="221"/>
      <c r="J633" s="222">
        <f>ROUND(I633*H633,2)</f>
        <v>0</v>
      </c>
      <c r="K633" s="218" t="s">
        <v>19</v>
      </c>
      <c r="L633" s="223"/>
      <c r="M633" s="224" t="s">
        <v>19</v>
      </c>
      <c r="N633" s="225" t="s">
        <v>44</v>
      </c>
      <c r="O633" s="66"/>
      <c r="P633" s="189">
        <f>O633*H633</f>
        <v>0</v>
      </c>
      <c r="Q633" s="189">
        <v>5.8E-4</v>
      </c>
      <c r="R633" s="189">
        <f>Q633*H633</f>
        <v>6.96E-3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195</v>
      </c>
      <c r="AT633" s="191" t="s">
        <v>192</v>
      </c>
      <c r="AU633" s="191" t="s">
        <v>82</v>
      </c>
      <c r="AY633" s="19" t="s">
        <v>170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9" t="s">
        <v>80</v>
      </c>
      <c r="BK633" s="192">
        <f>ROUND(I633*H633,2)</f>
        <v>0</v>
      </c>
      <c r="BL633" s="19" t="s">
        <v>178</v>
      </c>
      <c r="BM633" s="191" t="s">
        <v>2669</v>
      </c>
    </row>
    <row r="634" spans="1:65" s="2" customFormat="1" ht="24">
      <c r="A634" s="36"/>
      <c r="B634" s="37"/>
      <c r="C634" s="180" t="s">
        <v>894</v>
      </c>
      <c r="D634" s="180" t="s">
        <v>173</v>
      </c>
      <c r="E634" s="181" t="s">
        <v>2670</v>
      </c>
      <c r="F634" s="182" t="s">
        <v>2671</v>
      </c>
      <c r="G634" s="183" t="s">
        <v>176</v>
      </c>
      <c r="H634" s="184">
        <v>4</v>
      </c>
      <c r="I634" s="185"/>
      <c r="J634" s="186">
        <f>ROUND(I634*H634,2)</f>
        <v>0</v>
      </c>
      <c r="K634" s="182" t="s">
        <v>177</v>
      </c>
      <c r="L634" s="41"/>
      <c r="M634" s="187" t="s">
        <v>19</v>
      </c>
      <c r="N634" s="188" t="s">
        <v>44</v>
      </c>
      <c r="O634" s="66"/>
      <c r="P634" s="189">
        <f>O634*H634</f>
        <v>0</v>
      </c>
      <c r="Q634" s="189">
        <v>1.4999999999999999E-4</v>
      </c>
      <c r="R634" s="189">
        <f>Q634*H634</f>
        <v>5.9999999999999995E-4</v>
      </c>
      <c r="S634" s="189">
        <v>0</v>
      </c>
      <c r="T634" s="190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191" t="s">
        <v>178</v>
      </c>
      <c r="AT634" s="191" t="s">
        <v>173</v>
      </c>
      <c r="AU634" s="191" t="s">
        <v>82</v>
      </c>
      <c r="AY634" s="19" t="s">
        <v>170</v>
      </c>
      <c r="BE634" s="192">
        <f>IF(N634="základní",J634,0)</f>
        <v>0</v>
      </c>
      <c r="BF634" s="192">
        <f>IF(N634="snížená",J634,0)</f>
        <v>0</v>
      </c>
      <c r="BG634" s="192">
        <f>IF(N634="zákl. přenesená",J634,0)</f>
        <v>0</v>
      </c>
      <c r="BH634" s="192">
        <f>IF(N634="sníž. přenesená",J634,0)</f>
        <v>0</v>
      </c>
      <c r="BI634" s="192">
        <f>IF(N634="nulová",J634,0)</f>
        <v>0</v>
      </c>
      <c r="BJ634" s="19" t="s">
        <v>80</v>
      </c>
      <c r="BK634" s="192">
        <f>ROUND(I634*H634,2)</f>
        <v>0</v>
      </c>
      <c r="BL634" s="19" t="s">
        <v>178</v>
      </c>
      <c r="BM634" s="191" t="s">
        <v>2672</v>
      </c>
    </row>
    <row r="635" spans="1:65" s="13" customFormat="1" ht="11.25">
      <c r="B635" s="193"/>
      <c r="C635" s="194"/>
      <c r="D635" s="195" t="s">
        <v>180</v>
      </c>
      <c r="E635" s="196" t="s">
        <v>19</v>
      </c>
      <c r="F635" s="197" t="s">
        <v>2673</v>
      </c>
      <c r="G635" s="194"/>
      <c r="H635" s="198">
        <v>4</v>
      </c>
      <c r="I635" s="199"/>
      <c r="J635" s="194"/>
      <c r="K635" s="194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180</v>
      </c>
      <c r="AU635" s="204" t="s">
        <v>82</v>
      </c>
      <c r="AV635" s="13" t="s">
        <v>82</v>
      </c>
      <c r="AW635" s="13" t="s">
        <v>34</v>
      </c>
      <c r="AX635" s="13" t="s">
        <v>80</v>
      </c>
      <c r="AY635" s="204" t="s">
        <v>170</v>
      </c>
    </row>
    <row r="636" spans="1:65" s="2" customFormat="1" ht="16.5" customHeight="1">
      <c r="A636" s="36"/>
      <c r="B636" s="37"/>
      <c r="C636" s="216" t="s">
        <v>898</v>
      </c>
      <c r="D636" s="216" t="s">
        <v>192</v>
      </c>
      <c r="E636" s="217" t="s">
        <v>2674</v>
      </c>
      <c r="F636" s="218" t="s">
        <v>2675</v>
      </c>
      <c r="G636" s="219" t="s">
        <v>190</v>
      </c>
      <c r="H636" s="220">
        <v>1.4999999999999999E-2</v>
      </c>
      <c r="I636" s="221"/>
      <c r="J636" s="222">
        <f>ROUND(I636*H636,2)</f>
        <v>0</v>
      </c>
      <c r="K636" s="218" t="s">
        <v>19</v>
      </c>
      <c r="L636" s="223"/>
      <c r="M636" s="224" t="s">
        <v>19</v>
      </c>
      <c r="N636" s="225" t="s">
        <v>44</v>
      </c>
      <c r="O636" s="66"/>
      <c r="P636" s="189">
        <f>O636*H636</f>
        <v>0</v>
      </c>
      <c r="Q636" s="189">
        <v>1</v>
      </c>
      <c r="R636" s="189">
        <f>Q636*H636</f>
        <v>1.4999999999999999E-2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195</v>
      </c>
      <c r="AT636" s="191" t="s">
        <v>192</v>
      </c>
      <c r="AU636" s="191" t="s">
        <v>82</v>
      </c>
      <c r="AY636" s="19" t="s">
        <v>170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9" t="s">
        <v>80</v>
      </c>
      <c r="BK636" s="192">
        <f>ROUND(I636*H636,2)</f>
        <v>0</v>
      </c>
      <c r="BL636" s="19" t="s">
        <v>178</v>
      </c>
      <c r="BM636" s="191" t="s">
        <v>2676</v>
      </c>
    </row>
    <row r="637" spans="1:65" s="2" customFormat="1" ht="19.5">
      <c r="A637" s="36"/>
      <c r="B637" s="37"/>
      <c r="C637" s="38"/>
      <c r="D637" s="195" t="s">
        <v>363</v>
      </c>
      <c r="E637" s="38"/>
      <c r="F637" s="236" t="s">
        <v>2677</v>
      </c>
      <c r="G637" s="38"/>
      <c r="H637" s="38"/>
      <c r="I637" s="237"/>
      <c r="J637" s="38"/>
      <c r="K637" s="38"/>
      <c r="L637" s="41"/>
      <c r="M637" s="238"/>
      <c r="N637" s="239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363</v>
      </c>
      <c r="AU637" s="19" t="s">
        <v>82</v>
      </c>
    </row>
    <row r="638" spans="1:65" s="13" customFormat="1" ht="11.25">
      <c r="B638" s="193"/>
      <c r="C638" s="194"/>
      <c r="D638" s="195" t="s">
        <v>180</v>
      </c>
      <c r="E638" s="196" t="s">
        <v>19</v>
      </c>
      <c r="F638" s="197" t="s">
        <v>2678</v>
      </c>
      <c r="G638" s="194"/>
      <c r="H638" s="198">
        <v>1.4999999999999999E-2</v>
      </c>
      <c r="I638" s="199"/>
      <c r="J638" s="194"/>
      <c r="K638" s="194"/>
      <c r="L638" s="200"/>
      <c r="M638" s="201"/>
      <c r="N638" s="202"/>
      <c r="O638" s="202"/>
      <c r="P638" s="202"/>
      <c r="Q638" s="202"/>
      <c r="R638" s="202"/>
      <c r="S638" s="202"/>
      <c r="T638" s="203"/>
      <c r="AT638" s="204" t="s">
        <v>180</v>
      </c>
      <c r="AU638" s="204" t="s">
        <v>82</v>
      </c>
      <c r="AV638" s="13" t="s">
        <v>82</v>
      </c>
      <c r="AW638" s="13" t="s">
        <v>34</v>
      </c>
      <c r="AX638" s="13" t="s">
        <v>80</v>
      </c>
      <c r="AY638" s="204" t="s">
        <v>170</v>
      </c>
    </row>
    <row r="639" spans="1:65" s="2" customFormat="1" ht="16.5" customHeight="1">
      <c r="A639" s="36"/>
      <c r="B639" s="37"/>
      <c r="C639" s="180" t="s">
        <v>902</v>
      </c>
      <c r="D639" s="180" t="s">
        <v>173</v>
      </c>
      <c r="E639" s="181" t="s">
        <v>2679</v>
      </c>
      <c r="F639" s="182" t="s">
        <v>2680</v>
      </c>
      <c r="G639" s="183" t="s">
        <v>176</v>
      </c>
      <c r="H639" s="184">
        <v>13</v>
      </c>
      <c r="I639" s="185"/>
      <c r="J639" s="186">
        <f>ROUND(I639*H639,2)</f>
        <v>0</v>
      </c>
      <c r="K639" s="182" t="s">
        <v>19</v>
      </c>
      <c r="L639" s="41"/>
      <c r="M639" s="187" t="s">
        <v>19</v>
      </c>
      <c r="N639" s="188" t="s">
        <v>44</v>
      </c>
      <c r="O639" s="66"/>
      <c r="P639" s="189">
        <f>O639*H639</f>
        <v>0</v>
      </c>
      <c r="Q639" s="189">
        <v>1.8000000000000001E-4</v>
      </c>
      <c r="R639" s="189">
        <f>Q639*H639</f>
        <v>2.3400000000000001E-3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178</v>
      </c>
      <c r="AT639" s="191" t="s">
        <v>173</v>
      </c>
      <c r="AU639" s="191" t="s">
        <v>82</v>
      </c>
      <c r="AY639" s="19" t="s">
        <v>170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9" t="s">
        <v>80</v>
      </c>
      <c r="BK639" s="192">
        <f>ROUND(I639*H639,2)</f>
        <v>0</v>
      </c>
      <c r="BL639" s="19" t="s">
        <v>178</v>
      </c>
      <c r="BM639" s="191" t="s">
        <v>2681</v>
      </c>
    </row>
    <row r="640" spans="1:65" s="2" customFormat="1" ht="19.5">
      <c r="A640" s="36"/>
      <c r="B640" s="37"/>
      <c r="C640" s="38"/>
      <c r="D640" s="195" t="s">
        <v>363</v>
      </c>
      <c r="E640" s="38"/>
      <c r="F640" s="236" t="s">
        <v>2682</v>
      </c>
      <c r="G640" s="38"/>
      <c r="H640" s="38"/>
      <c r="I640" s="237"/>
      <c r="J640" s="38"/>
      <c r="K640" s="38"/>
      <c r="L640" s="41"/>
      <c r="M640" s="238"/>
      <c r="N640" s="239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363</v>
      </c>
      <c r="AU640" s="19" t="s">
        <v>82</v>
      </c>
    </row>
    <row r="641" spans="1:65" s="2" customFormat="1" ht="16.5" customHeight="1">
      <c r="A641" s="36"/>
      <c r="B641" s="37"/>
      <c r="C641" s="180" t="s">
        <v>909</v>
      </c>
      <c r="D641" s="180" t="s">
        <v>173</v>
      </c>
      <c r="E641" s="181" t="s">
        <v>396</v>
      </c>
      <c r="F641" s="182" t="s">
        <v>397</v>
      </c>
      <c r="G641" s="183" t="s">
        <v>176</v>
      </c>
      <c r="H641" s="184">
        <v>12</v>
      </c>
      <c r="I641" s="185"/>
      <c r="J641" s="186">
        <f>ROUND(I641*H641,2)</f>
        <v>0</v>
      </c>
      <c r="K641" s="182" t="s">
        <v>19</v>
      </c>
      <c r="L641" s="41"/>
      <c r="M641" s="187" t="s">
        <v>19</v>
      </c>
      <c r="N641" s="188" t="s">
        <v>44</v>
      </c>
      <c r="O641" s="66"/>
      <c r="P641" s="189">
        <f>O641*H641</f>
        <v>0</v>
      </c>
      <c r="Q641" s="189">
        <v>1.8000000000000001E-4</v>
      </c>
      <c r="R641" s="189">
        <f>Q641*H641</f>
        <v>2.16E-3</v>
      </c>
      <c r="S641" s="189">
        <v>0</v>
      </c>
      <c r="T641" s="190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91" t="s">
        <v>178</v>
      </c>
      <c r="AT641" s="191" t="s">
        <v>173</v>
      </c>
      <c r="AU641" s="191" t="s">
        <v>82</v>
      </c>
      <c r="AY641" s="19" t="s">
        <v>170</v>
      </c>
      <c r="BE641" s="192">
        <f>IF(N641="základní",J641,0)</f>
        <v>0</v>
      </c>
      <c r="BF641" s="192">
        <f>IF(N641="snížená",J641,0)</f>
        <v>0</v>
      </c>
      <c r="BG641" s="192">
        <f>IF(N641="zákl. přenesená",J641,0)</f>
        <v>0</v>
      </c>
      <c r="BH641" s="192">
        <f>IF(N641="sníž. přenesená",J641,0)</f>
        <v>0</v>
      </c>
      <c r="BI641" s="192">
        <f>IF(N641="nulová",J641,0)</f>
        <v>0</v>
      </c>
      <c r="BJ641" s="19" t="s">
        <v>80</v>
      </c>
      <c r="BK641" s="192">
        <f>ROUND(I641*H641,2)</f>
        <v>0</v>
      </c>
      <c r="BL641" s="19" t="s">
        <v>178</v>
      </c>
      <c r="BM641" s="191" t="s">
        <v>2683</v>
      </c>
    </row>
    <row r="642" spans="1:65" s="2" customFormat="1" ht="19.5">
      <c r="A642" s="36"/>
      <c r="B642" s="37"/>
      <c r="C642" s="38"/>
      <c r="D642" s="195" t="s">
        <v>363</v>
      </c>
      <c r="E642" s="38"/>
      <c r="F642" s="236" t="s">
        <v>399</v>
      </c>
      <c r="G642" s="38"/>
      <c r="H642" s="38"/>
      <c r="I642" s="237"/>
      <c r="J642" s="38"/>
      <c r="K642" s="38"/>
      <c r="L642" s="41"/>
      <c r="M642" s="238"/>
      <c r="N642" s="239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363</v>
      </c>
      <c r="AU642" s="19" t="s">
        <v>82</v>
      </c>
    </row>
    <row r="643" spans="1:65" s="2" customFormat="1" ht="16.5" customHeight="1">
      <c r="A643" s="36"/>
      <c r="B643" s="37"/>
      <c r="C643" s="180" t="s">
        <v>913</v>
      </c>
      <c r="D643" s="180" t="s">
        <v>173</v>
      </c>
      <c r="E643" s="181" t="s">
        <v>2684</v>
      </c>
      <c r="F643" s="182" t="s">
        <v>2685</v>
      </c>
      <c r="G643" s="183" t="s">
        <v>176</v>
      </c>
      <c r="H643" s="184">
        <v>4</v>
      </c>
      <c r="I643" s="185"/>
      <c r="J643" s="186">
        <f>ROUND(I643*H643,2)</f>
        <v>0</v>
      </c>
      <c r="K643" s="182" t="s">
        <v>19</v>
      </c>
      <c r="L643" s="41"/>
      <c r="M643" s="187" t="s">
        <v>19</v>
      </c>
      <c r="N643" s="188" t="s">
        <v>44</v>
      </c>
      <c r="O643" s="66"/>
      <c r="P643" s="189">
        <f>O643*H643</f>
        <v>0</v>
      </c>
      <c r="Q643" s="189">
        <v>1.8000000000000001E-4</v>
      </c>
      <c r="R643" s="189">
        <f>Q643*H643</f>
        <v>7.2000000000000005E-4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178</v>
      </c>
      <c r="AT643" s="191" t="s">
        <v>173</v>
      </c>
      <c r="AU643" s="191" t="s">
        <v>82</v>
      </c>
      <c r="AY643" s="19" t="s">
        <v>170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9" t="s">
        <v>80</v>
      </c>
      <c r="BK643" s="192">
        <f>ROUND(I643*H643,2)</f>
        <v>0</v>
      </c>
      <c r="BL643" s="19" t="s">
        <v>178</v>
      </c>
      <c r="BM643" s="191" t="s">
        <v>2686</v>
      </c>
    </row>
    <row r="644" spans="1:65" s="2" customFormat="1" ht="19.5">
      <c r="A644" s="36"/>
      <c r="B644" s="37"/>
      <c r="C644" s="38"/>
      <c r="D644" s="195" t="s">
        <v>363</v>
      </c>
      <c r="E644" s="38"/>
      <c r="F644" s="236" t="s">
        <v>2687</v>
      </c>
      <c r="G644" s="38"/>
      <c r="H644" s="38"/>
      <c r="I644" s="237"/>
      <c r="J644" s="38"/>
      <c r="K644" s="38"/>
      <c r="L644" s="41"/>
      <c r="M644" s="238"/>
      <c r="N644" s="239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363</v>
      </c>
      <c r="AU644" s="19" t="s">
        <v>82</v>
      </c>
    </row>
    <row r="645" spans="1:65" s="2" customFormat="1" ht="16.5" customHeight="1">
      <c r="A645" s="36"/>
      <c r="B645" s="37"/>
      <c r="C645" s="180" t="s">
        <v>919</v>
      </c>
      <c r="D645" s="180" t="s">
        <v>173</v>
      </c>
      <c r="E645" s="181" t="s">
        <v>2688</v>
      </c>
      <c r="F645" s="182" t="s">
        <v>2689</v>
      </c>
      <c r="G645" s="183" t="s">
        <v>176</v>
      </c>
      <c r="H645" s="184">
        <v>1</v>
      </c>
      <c r="I645" s="185"/>
      <c r="J645" s="186">
        <f>ROUND(I645*H645,2)</f>
        <v>0</v>
      </c>
      <c r="K645" s="182" t="s">
        <v>19</v>
      </c>
      <c r="L645" s="41"/>
      <c r="M645" s="187" t="s">
        <v>19</v>
      </c>
      <c r="N645" s="188" t="s">
        <v>44</v>
      </c>
      <c r="O645" s="66"/>
      <c r="P645" s="189">
        <f>O645*H645</f>
        <v>0</v>
      </c>
      <c r="Q645" s="189">
        <v>1.8000000000000001E-4</v>
      </c>
      <c r="R645" s="189">
        <f>Q645*H645</f>
        <v>1.8000000000000001E-4</v>
      </c>
      <c r="S645" s="189">
        <v>0</v>
      </c>
      <c r="T645" s="190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178</v>
      </c>
      <c r="AT645" s="191" t="s">
        <v>173</v>
      </c>
      <c r="AU645" s="191" t="s">
        <v>82</v>
      </c>
      <c r="AY645" s="19" t="s">
        <v>170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80</v>
      </c>
      <c r="BK645" s="192">
        <f>ROUND(I645*H645,2)</f>
        <v>0</v>
      </c>
      <c r="BL645" s="19" t="s">
        <v>178</v>
      </c>
      <c r="BM645" s="191" t="s">
        <v>2690</v>
      </c>
    </row>
    <row r="646" spans="1:65" s="2" customFormat="1" ht="16.5" customHeight="1">
      <c r="A646" s="36"/>
      <c r="B646" s="37"/>
      <c r="C646" s="180" t="s">
        <v>923</v>
      </c>
      <c r="D646" s="180" t="s">
        <v>173</v>
      </c>
      <c r="E646" s="181" t="s">
        <v>2691</v>
      </c>
      <c r="F646" s="182" t="s">
        <v>2692</v>
      </c>
      <c r="G646" s="183" t="s">
        <v>176</v>
      </c>
      <c r="H646" s="184">
        <v>113</v>
      </c>
      <c r="I646" s="185"/>
      <c r="J646" s="186">
        <f>ROUND(I646*H646,2)</f>
        <v>0</v>
      </c>
      <c r="K646" s="182" t="s">
        <v>19</v>
      </c>
      <c r="L646" s="41"/>
      <c r="M646" s="187" t="s">
        <v>19</v>
      </c>
      <c r="N646" s="188" t="s">
        <v>44</v>
      </c>
      <c r="O646" s="66"/>
      <c r="P646" s="189">
        <f>O646*H646</f>
        <v>0</v>
      </c>
      <c r="Q646" s="189">
        <v>1.8000000000000001E-4</v>
      </c>
      <c r="R646" s="189">
        <f>Q646*H646</f>
        <v>2.034E-2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178</v>
      </c>
      <c r="AT646" s="191" t="s">
        <v>173</v>
      </c>
      <c r="AU646" s="191" t="s">
        <v>82</v>
      </c>
      <c r="AY646" s="19" t="s">
        <v>170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9" t="s">
        <v>80</v>
      </c>
      <c r="BK646" s="192">
        <f>ROUND(I646*H646,2)</f>
        <v>0</v>
      </c>
      <c r="BL646" s="19" t="s">
        <v>178</v>
      </c>
      <c r="BM646" s="191" t="s">
        <v>2693</v>
      </c>
    </row>
    <row r="647" spans="1:65" s="13" customFormat="1" ht="11.25">
      <c r="B647" s="193"/>
      <c r="C647" s="194"/>
      <c r="D647" s="195" t="s">
        <v>180</v>
      </c>
      <c r="E647" s="194"/>
      <c r="F647" s="197" t="s">
        <v>2694</v>
      </c>
      <c r="G647" s="194"/>
      <c r="H647" s="198">
        <v>113</v>
      </c>
      <c r="I647" s="199"/>
      <c r="J647" s="194"/>
      <c r="K647" s="194"/>
      <c r="L647" s="200"/>
      <c r="M647" s="201"/>
      <c r="N647" s="202"/>
      <c r="O647" s="202"/>
      <c r="P647" s="202"/>
      <c r="Q647" s="202"/>
      <c r="R647" s="202"/>
      <c r="S647" s="202"/>
      <c r="T647" s="203"/>
      <c r="AT647" s="204" t="s">
        <v>180</v>
      </c>
      <c r="AU647" s="204" t="s">
        <v>82</v>
      </c>
      <c r="AV647" s="13" t="s">
        <v>82</v>
      </c>
      <c r="AW647" s="13" t="s">
        <v>4</v>
      </c>
      <c r="AX647" s="13" t="s">
        <v>80</v>
      </c>
      <c r="AY647" s="204" t="s">
        <v>170</v>
      </c>
    </row>
    <row r="648" spans="1:65" s="2" customFormat="1" ht="24">
      <c r="A648" s="36"/>
      <c r="B648" s="37"/>
      <c r="C648" s="180" t="s">
        <v>927</v>
      </c>
      <c r="D648" s="180" t="s">
        <v>173</v>
      </c>
      <c r="E648" s="181" t="s">
        <v>2695</v>
      </c>
      <c r="F648" s="182" t="s">
        <v>2696</v>
      </c>
      <c r="G648" s="183" t="s">
        <v>176</v>
      </c>
      <c r="H648" s="184">
        <v>28</v>
      </c>
      <c r="I648" s="185"/>
      <c r="J648" s="186">
        <f>ROUND(I648*H648,2)</f>
        <v>0</v>
      </c>
      <c r="K648" s="182" t="s">
        <v>177</v>
      </c>
      <c r="L648" s="41"/>
      <c r="M648" s="187" t="s">
        <v>19</v>
      </c>
      <c r="N648" s="188" t="s">
        <v>44</v>
      </c>
      <c r="O648" s="66"/>
      <c r="P648" s="189">
        <f>O648*H648</f>
        <v>0</v>
      </c>
      <c r="Q648" s="189">
        <v>8.0000000000000007E-5</v>
      </c>
      <c r="R648" s="189">
        <f>Q648*H648</f>
        <v>2.2400000000000002E-3</v>
      </c>
      <c r="S648" s="189">
        <v>0</v>
      </c>
      <c r="T648" s="190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1" t="s">
        <v>178</v>
      </c>
      <c r="AT648" s="191" t="s">
        <v>173</v>
      </c>
      <c r="AU648" s="191" t="s">
        <v>82</v>
      </c>
      <c r="AY648" s="19" t="s">
        <v>170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9" t="s">
        <v>80</v>
      </c>
      <c r="BK648" s="192">
        <f>ROUND(I648*H648,2)</f>
        <v>0</v>
      </c>
      <c r="BL648" s="19" t="s">
        <v>178</v>
      </c>
      <c r="BM648" s="191" t="s">
        <v>2697</v>
      </c>
    </row>
    <row r="649" spans="1:65" s="13" customFormat="1" ht="11.25">
      <c r="B649" s="193"/>
      <c r="C649" s="194"/>
      <c r="D649" s="195" t="s">
        <v>180</v>
      </c>
      <c r="E649" s="196" t="s">
        <v>19</v>
      </c>
      <c r="F649" s="197" t="s">
        <v>2698</v>
      </c>
      <c r="G649" s="194"/>
      <c r="H649" s="198">
        <v>28</v>
      </c>
      <c r="I649" s="199"/>
      <c r="J649" s="194"/>
      <c r="K649" s="194"/>
      <c r="L649" s="200"/>
      <c r="M649" s="201"/>
      <c r="N649" s="202"/>
      <c r="O649" s="202"/>
      <c r="P649" s="202"/>
      <c r="Q649" s="202"/>
      <c r="R649" s="202"/>
      <c r="S649" s="202"/>
      <c r="T649" s="203"/>
      <c r="AT649" s="204" t="s">
        <v>180</v>
      </c>
      <c r="AU649" s="204" t="s">
        <v>82</v>
      </c>
      <c r="AV649" s="13" t="s">
        <v>82</v>
      </c>
      <c r="AW649" s="13" t="s">
        <v>34</v>
      </c>
      <c r="AX649" s="13" t="s">
        <v>80</v>
      </c>
      <c r="AY649" s="204" t="s">
        <v>170</v>
      </c>
    </row>
    <row r="650" spans="1:65" s="2" customFormat="1" ht="24">
      <c r="A650" s="36"/>
      <c r="B650" s="37"/>
      <c r="C650" s="180" t="s">
        <v>932</v>
      </c>
      <c r="D650" s="180" t="s">
        <v>173</v>
      </c>
      <c r="E650" s="181" t="s">
        <v>2699</v>
      </c>
      <c r="F650" s="182" t="s">
        <v>2700</v>
      </c>
      <c r="G650" s="183" t="s">
        <v>176</v>
      </c>
      <c r="H650" s="184">
        <v>38</v>
      </c>
      <c r="I650" s="185"/>
      <c r="J650" s="186">
        <f>ROUND(I650*H650,2)</f>
        <v>0</v>
      </c>
      <c r="K650" s="182" t="s">
        <v>177</v>
      </c>
      <c r="L650" s="41"/>
      <c r="M650" s="187" t="s">
        <v>19</v>
      </c>
      <c r="N650" s="188" t="s">
        <v>44</v>
      </c>
      <c r="O650" s="66"/>
      <c r="P650" s="189">
        <f>O650*H650</f>
        <v>0</v>
      </c>
      <c r="Q650" s="189">
        <v>1.6000000000000001E-4</v>
      </c>
      <c r="R650" s="189">
        <f>Q650*H650</f>
        <v>6.0800000000000003E-3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178</v>
      </c>
      <c r="AT650" s="191" t="s">
        <v>173</v>
      </c>
      <c r="AU650" s="191" t="s">
        <v>82</v>
      </c>
      <c r="AY650" s="19" t="s">
        <v>170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9" t="s">
        <v>80</v>
      </c>
      <c r="BK650" s="192">
        <f>ROUND(I650*H650,2)</f>
        <v>0</v>
      </c>
      <c r="BL650" s="19" t="s">
        <v>178</v>
      </c>
      <c r="BM650" s="191" t="s">
        <v>2701</v>
      </c>
    </row>
    <row r="651" spans="1:65" s="13" customFormat="1" ht="11.25">
      <c r="B651" s="193"/>
      <c r="C651" s="194"/>
      <c r="D651" s="195" t="s">
        <v>180</v>
      </c>
      <c r="E651" s="196" t="s">
        <v>19</v>
      </c>
      <c r="F651" s="197" t="s">
        <v>2702</v>
      </c>
      <c r="G651" s="194"/>
      <c r="H651" s="198">
        <v>38</v>
      </c>
      <c r="I651" s="199"/>
      <c r="J651" s="194"/>
      <c r="K651" s="194"/>
      <c r="L651" s="200"/>
      <c r="M651" s="201"/>
      <c r="N651" s="202"/>
      <c r="O651" s="202"/>
      <c r="P651" s="202"/>
      <c r="Q651" s="202"/>
      <c r="R651" s="202"/>
      <c r="S651" s="202"/>
      <c r="T651" s="203"/>
      <c r="AT651" s="204" t="s">
        <v>180</v>
      </c>
      <c r="AU651" s="204" t="s">
        <v>82</v>
      </c>
      <c r="AV651" s="13" t="s">
        <v>82</v>
      </c>
      <c r="AW651" s="13" t="s">
        <v>34</v>
      </c>
      <c r="AX651" s="13" t="s">
        <v>80</v>
      </c>
      <c r="AY651" s="204" t="s">
        <v>170</v>
      </c>
    </row>
    <row r="652" spans="1:65" s="2" customFormat="1" ht="16.5" customHeight="1">
      <c r="A652" s="36"/>
      <c r="B652" s="37"/>
      <c r="C652" s="180" t="s">
        <v>937</v>
      </c>
      <c r="D652" s="180" t="s">
        <v>173</v>
      </c>
      <c r="E652" s="181" t="s">
        <v>2703</v>
      </c>
      <c r="F652" s="182" t="s">
        <v>2704</v>
      </c>
      <c r="G652" s="183" t="s">
        <v>176</v>
      </c>
      <c r="H652" s="184">
        <v>4</v>
      </c>
      <c r="I652" s="185"/>
      <c r="J652" s="186">
        <f>ROUND(I652*H652,2)</f>
        <v>0</v>
      </c>
      <c r="K652" s="182" t="s">
        <v>177</v>
      </c>
      <c r="L652" s="41"/>
      <c r="M652" s="187" t="s">
        <v>19</v>
      </c>
      <c r="N652" s="188" t="s">
        <v>44</v>
      </c>
      <c r="O652" s="66"/>
      <c r="P652" s="189">
        <f>O652*H652</f>
        <v>0</v>
      </c>
      <c r="Q652" s="189">
        <v>2.0000000000000002E-5</v>
      </c>
      <c r="R652" s="189">
        <f>Q652*H652</f>
        <v>8.0000000000000007E-5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178</v>
      </c>
      <c r="AT652" s="191" t="s">
        <v>173</v>
      </c>
      <c r="AU652" s="191" t="s">
        <v>82</v>
      </c>
      <c r="AY652" s="19" t="s">
        <v>170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9" t="s">
        <v>80</v>
      </c>
      <c r="BK652" s="192">
        <f>ROUND(I652*H652,2)</f>
        <v>0</v>
      </c>
      <c r="BL652" s="19" t="s">
        <v>178</v>
      </c>
      <c r="BM652" s="191" t="s">
        <v>2705</v>
      </c>
    </row>
    <row r="653" spans="1:65" s="13" customFormat="1" ht="11.25">
      <c r="B653" s="193"/>
      <c r="C653" s="194"/>
      <c r="D653" s="195" t="s">
        <v>180</v>
      </c>
      <c r="E653" s="196" t="s">
        <v>19</v>
      </c>
      <c r="F653" s="197" t="s">
        <v>2706</v>
      </c>
      <c r="G653" s="194"/>
      <c r="H653" s="198">
        <v>4</v>
      </c>
      <c r="I653" s="199"/>
      <c r="J653" s="194"/>
      <c r="K653" s="194"/>
      <c r="L653" s="200"/>
      <c r="M653" s="201"/>
      <c r="N653" s="202"/>
      <c r="O653" s="202"/>
      <c r="P653" s="202"/>
      <c r="Q653" s="202"/>
      <c r="R653" s="202"/>
      <c r="S653" s="202"/>
      <c r="T653" s="203"/>
      <c r="AT653" s="204" t="s">
        <v>180</v>
      </c>
      <c r="AU653" s="204" t="s">
        <v>82</v>
      </c>
      <c r="AV653" s="13" t="s">
        <v>82</v>
      </c>
      <c r="AW653" s="13" t="s">
        <v>34</v>
      </c>
      <c r="AX653" s="13" t="s">
        <v>80</v>
      </c>
      <c r="AY653" s="204" t="s">
        <v>170</v>
      </c>
    </row>
    <row r="654" spans="1:65" s="2" customFormat="1" ht="21.75" customHeight="1">
      <c r="A654" s="36"/>
      <c r="B654" s="37"/>
      <c r="C654" s="180" t="s">
        <v>942</v>
      </c>
      <c r="D654" s="180" t="s">
        <v>173</v>
      </c>
      <c r="E654" s="181" t="s">
        <v>2707</v>
      </c>
      <c r="F654" s="182" t="s">
        <v>2708</v>
      </c>
      <c r="G654" s="183" t="s">
        <v>176</v>
      </c>
      <c r="H654" s="184">
        <v>4</v>
      </c>
      <c r="I654" s="185"/>
      <c r="J654" s="186">
        <f>ROUND(I654*H654,2)</f>
        <v>0</v>
      </c>
      <c r="K654" s="182" t="s">
        <v>177</v>
      </c>
      <c r="L654" s="41"/>
      <c r="M654" s="187" t="s">
        <v>19</v>
      </c>
      <c r="N654" s="188" t="s">
        <v>44</v>
      </c>
      <c r="O654" s="66"/>
      <c r="P654" s="189">
        <f>O654*H654</f>
        <v>0</v>
      </c>
      <c r="Q654" s="189">
        <v>1.8000000000000001E-4</v>
      </c>
      <c r="R654" s="189">
        <f>Q654*H654</f>
        <v>7.2000000000000005E-4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178</v>
      </c>
      <c r="AT654" s="191" t="s">
        <v>173</v>
      </c>
      <c r="AU654" s="191" t="s">
        <v>82</v>
      </c>
      <c r="AY654" s="19" t="s">
        <v>170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9" t="s">
        <v>80</v>
      </c>
      <c r="BK654" s="192">
        <f>ROUND(I654*H654,2)</f>
        <v>0</v>
      </c>
      <c r="BL654" s="19" t="s">
        <v>178</v>
      </c>
      <c r="BM654" s="191" t="s">
        <v>2709</v>
      </c>
    </row>
    <row r="655" spans="1:65" s="13" customFormat="1" ht="11.25">
      <c r="B655" s="193"/>
      <c r="C655" s="194"/>
      <c r="D655" s="195" t="s">
        <v>180</v>
      </c>
      <c r="E655" s="196" t="s">
        <v>19</v>
      </c>
      <c r="F655" s="197" t="s">
        <v>2706</v>
      </c>
      <c r="G655" s="194"/>
      <c r="H655" s="198">
        <v>4</v>
      </c>
      <c r="I655" s="199"/>
      <c r="J655" s="194"/>
      <c r="K655" s="194"/>
      <c r="L655" s="200"/>
      <c r="M655" s="201"/>
      <c r="N655" s="202"/>
      <c r="O655" s="202"/>
      <c r="P655" s="202"/>
      <c r="Q655" s="202"/>
      <c r="R655" s="202"/>
      <c r="S655" s="202"/>
      <c r="T655" s="203"/>
      <c r="AT655" s="204" t="s">
        <v>180</v>
      </c>
      <c r="AU655" s="204" t="s">
        <v>82</v>
      </c>
      <c r="AV655" s="13" t="s">
        <v>82</v>
      </c>
      <c r="AW655" s="13" t="s">
        <v>34</v>
      </c>
      <c r="AX655" s="13" t="s">
        <v>80</v>
      </c>
      <c r="AY655" s="204" t="s">
        <v>170</v>
      </c>
    </row>
    <row r="656" spans="1:65" s="2" customFormat="1" ht="16.5" customHeight="1">
      <c r="A656" s="36"/>
      <c r="B656" s="37"/>
      <c r="C656" s="180" t="s">
        <v>947</v>
      </c>
      <c r="D656" s="180" t="s">
        <v>173</v>
      </c>
      <c r="E656" s="181" t="s">
        <v>2710</v>
      </c>
      <c r="F656" s="182" t="s">
        <v>2711</v>
      </c>
      <c r="G656" s="183" t="s">
        <v>310</v>
      </c>
      <c r="H656" s="184">
        <v>4.5999999999999996</v>
      </c>
      <c r="I656" s="185"/>
      <c r="J656" s="186">
        <f>ROUND(I656*H656,2)</f>
        <v>0</v>
      </c>
      <c r="K656" s="182" t="s">
        <v>19</v>
      </c>
      <c r="L656" s="41"/>
      <c r="M656" s="187" t="s">
        <v>19</v>
      </c>
      <c r="N656" s="188" t="s">
        <v>44</v>
      </c>
      <c r="O656" s="66"/>
      <c r="P656" s="189">
        <f>O656*H656</f>
        <v>0</v>
      </c>
      <c r="Q656" s="189">
        <v>0</v>
      </c>
      <c r="R656" s="189">
        <f>Q656*H656</f>
        <v>0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178</v>
      </c>
      <c r="AT656" s="191" t="s">
        <v>173</v>
      </c>
      <c r="AU656" s="191" t="s">
        <v>82</v>
      </c>
      <c r="AY656" s="19" t="s">
        <v>170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9" t="s">
        <v>80</v>
      </c>
      <c r="BK656" s="192">
        <f>ROUND(I656*H656,2)</f>
        <v>0</v>
      </c>
      <c r="BL656" s="19" t="s">
        <v>178</v>
      </c>
      <c r="BM656" s="191" t="s">
        <v>2712</v>
      </c>
    </row>
    <row r="657" spans="1:65" s="2" customFormat="1" ht="16.5" customHeight="1">
      <c r="A657" s="36"/>
      <c r="B657" s="37"/>
      <c r="C657" s="180" t="s">
        <v>952</v>
      </c>
      <c r="D657" s="180" t="s">
        <v>173</v>
      </c>
      <c r="E657" s="181" t="s">
        <v>2713</v>
      </c>
      <c r="F657" s="182" t="s">
        <v>2714</v>
      </c>
      <c r="G657" s="183" t="s">
        <v>310</v>
      </c>
      <c r="H657" s="184">
        <v>30.63</v>
      </c>
      <c r="I657" s="185"/>
      <c r="J657" s="186">
        <f>ROUND(I657*H657,2)</f>
        <v>0</v>
      </c>
      <c r="K657" s="182" t="s">
        <v>177</v>
      </c>
      <c r="L657" s="41"/>
      <c r="M657" s="187" t="s">
        <v>19</v>
      </c>
      <c r="N657" s="188" t="s">
        <v>44</v>
      </c>
      <c r="O657" s="66"/>
      <c r="P657" s="189">
        <f>O657*H657</f>
        <v>0</v>
      </c>
      <c r="Q657" s="189">
        <v>0</v>
      </c>
      <c r="R657" s="189">
        <f>Q657*H657</f>
        <v>0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178</v>
      </c>
      <c r="AT657" s="191" t="s">
        <v>173</v>
      </c>
      <c r="AU657" s="191" t="s">
        <v>82</v>
      </c>
      <c r="AY657" s="19" t="s">
        <v>170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9" t="s">
        <v>80</v>
      </c>
      <c r="BK657" s="192">
        <f>ROUND(I657*H657,2)</f>
        <v>0</v>
      </c>
      <c r="BL657" s="19" t="s">
        <v>178</v>
      </c>
      <c r="BM657" s="191" t="s">
        <v>2715</v>
      </c>
    </row>
    <row r="658" spans="1:65" s="13" customFormat="1" ht="11.25">
      <c r="B658" s="193"/>
      <c r="C658" s="194"/>
      <c r="D658" s="195" t="s">
        <v>180</v>
      </c>
      <c r="E658" s="196" t="s">
        <v>19</v>
      </c>
      <c r="F658" s="197" t="s">
        <v>2716</v>
      </c>
      <c r="G658" s="194"/>
      <c r="H658" s="198">
        <v>6.03</v>
      </c>
      <c r="I658" s="199"/>
      <c r="J658" s="194"/>
      <c r="K658" s="194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180</v>
      </c>
      <c r="AU658" s="204" t="s">
        <v>82</v>
      </c>
      <c r="AV658" s="13" t="s">
        <v>82</v>
      </c>
      <c r="AW658" s="13" t="s">
        <v>34</v>
      </c>
      <c r="AX658" s="13" t="s">
        <v>73</v>
      </c>
      <c r="AY658" s="204" t="s">
        <v>170</v>
      </c>
    </row>
    <row r="659" spans="1:65" s="13" customFormat="1" ht="11.25">
      <c r="B659" s="193"/>
      <c r="C659" s="194"/>
      <c r="D659" s="195" t="s">
        <v>180</v>
      </c>
      <c r="E659" s="196" t="s">
        <v>19</v>
      </c>
      <c r="F659" s="197" t="s">
        <v>2717</v>
      </c>
      <c r="G659" s="194"/>
      <c r="H659" s="198">
        <v>24.6</v>
      </c>
      <c r="I659" s="199"/>
      <c r="J659" s="194"/>
      <c r="K659" s="194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180</v>
      </c>
      <c r="AU659" s="204" t="s">
        <v>82</v>
      </c>
      <c r="AV659" s="13" t="s">
        <v>82</v>
      </c>
      <c r="AW659" s="13" t="s">
        <v>34</v>
      </c>
      <c r="AX659" s="13" t="s">
        <v>73</v>
      </c>
      <c r="AY659" s="204" t="s">
        <v>170</v>
      </c>
    </row>
    <row r="660" spans="1:65" s="14" customFormat="1" ht="11.25">
      <c r="B660" s="205"/>
      <c r="C660" s="206"/>
      <c r="D660" s="195" t="s">
        <v>180</v>
      </c>
      <c r="E660" s="207" t="s">
        <v>19</v>
      </c>
      <c r="F660" s="208" t="s">
        <v>182</v>
      </c>
      <c r="G660" s="206"/>
      <c r="H660" s="209">
        <v>30.63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180</v>
      </c>
      <c r="AU660" s="215" t="s">
        <v>82</v>
      </c>
      <c r="AV660" s="14" t="s">
        <v>178</v>
      </c>
      <c r="AW660" s="14" t="s">
        <v>34</v>
      </c>
      <c r="AX660" s="14" t="s">
        <v>80</v>
      </c>
      <c r="AY660" s="215" t="s">
        <v>170</v>
      </c>
    </row>
    <row r="661" spans="1:65" s="2" customFormat="1" ht="16.5" customHeight="1">
      <c r="A661" s="36"/>
      <c r="B661" s="37"/>
      <c r="C661" s="216" t="s">
        <v>956</v>
      </c>
      <c r="D661" s="216" t="s">
        <v>192</v>
      </c>
      <c r="E661" s="217" t="s">
        <v>2718</v>
      </c>
      <c r="F661" s="218" t="s">
        <v>2719</v>
      </c>
      <c r="G661" s="219" t="s">
        <v>310</v>
      </c>
      <c r="H661" s="220">
        <v>6.633</v>
      </c>
      <c r="I661" s="221"/>
      <c r="J661" s="222">
        <f>ROUND(I661*H661,2)</f>
        <v>0</v>
      </c>
      <c r="K661" s="218" t="s">
        <v>177</v>
      </c>
      <c r="L661" s="223"/>
      <c r="M661" s="224" t="s">
        <v>19</v>
      </c>
      <c r="N661" s="225" t="s">
        <v>44</v>
      </c>
      <c r="O661" s="66"/>
      <c r="P661" s="189">
        <f>O661*H661</f>
        <v>0</v>
      </c>
      <c r="Q661" s="189">
        <v>1.3500000000000001E-3</v>
      </c>
      <c r="R661" s="189">
        <f>Q661*H661</f>
        <v>8.9545500000000004E-3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195</v>
      </c>
      <c r="AT661" s="191" t="s">
        <v>192</v>
      </c>
      <c r="AU661" s="191" t="s">
        <v>82</v>
      </c>
      <c r="AY661" s="19" t="s">
        <v>170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9" t="s">
        <v>80</v>
      </c>
      <c r="BK661" s="192">
        <f>ROUND(I661*H661,2)</f>
        <v>0</v>
      </c>
      <c r="BL661" s="19" t="s">
        <v>178</v>
      </c>
      <c r="BM661" s="191" t="s">
        <v>2720</v>
      </c>
    </row>
    <row r="662" spans="1:65" s="13" customFormat="1" ht="11.25">
      <c r="B662" s="193"/>
      <c r="C662" s="194"/>
      <c r="D662" s="195" t="s">
        <v>180</v>
      </c>
      <c r="E662" s="196" t="s">
        <v>19</v>
      </c>
      <c r="F662" s="197" t="s">
        <v>2716</v>
      </c>
      <c r="G662" s="194"/>
      <c r="H662" s="198">
        <v>6.03</v>
      </c>
      <c r="I662" s="199"/>
      <c r="J662" s="194"/>
      <c r="K662" s="194"/>
      <c r="L662" s="200"/>
      <c r="M662" s="201"/>
      <c r="N662" s="202"/>
      <c r="O662" s="202"/>
      <c r="P662" s="202"/>
      <c r="Q662" s="202"/>
      <c r="R662" s="202"/>
      <c r="S662" s="202"/>
      <c r="T662" s="203"/>
      <c r="AT662" s="204" t="s">
        <v>180</v>
      </c>
      <c r="AU662" s="204" t="s">
        <v>82</v>
      </c>
      <c r="AV662" s="13" t="s">
        <v>82</v>
      </c>
      <c r="AW662" s="13" t="s">
        <v>34</v>
      </c>
      <c r="AX662" s="13" t="s">
        <v>80</v>
      </c>
      <c r="AY662" s="204" t="s">
        <v>170</v>
      </c>
    </row>
    <row r="663" spans="1:65" s="13" customFormat="1" ht="11.25">
      <c r="B663" s="193"/>
      <c r="C663" s="194"/>
      <c r="D663" s="195" t="s">
        <v>180</v>
      </c>
      <c r="E663" s="194"/>
      <c r="F663" s="197" t="s">
        <v>2721</v>
      </c>
      <c r="G663" s="194"/>
      <c r="H663" s="198">
        <v>6.633</v>
      </c>
      <c r="I663" s="199"/>
      <c r="J663" s="194"/>
      <c r="K663" s="194"/>
      <c r="L663" s="200"/>
      <c r="M663" s="201"/>
      <c r="N663" s="202"/>
      <c r="O663" s="202"/>
      <c r="P663" s="202"/>
      <c r="Q663" s="202"/>
      <c r="R663" s="202"/>
      <c r="S663" s="202"/>
      <c r="T663" s="203"/>
      <c r="AT663" s="204" t="s">
        <v>180</v>
      </c>
      <c r="AU663" s="204" t="s">
        <v>82</v>
      </c>
      <c r="AV663" s="13" t="s">
        <v>82</v>
      </c>
      <c r="AW663" s="13" t="s">
        <v>4</v>
      </c>
      <c r="AX663" s="13" t="s">
        <v>80</v>
      </c>
      <c r="AY663" s="204" t="s">
        <v>170</v>
      </c>
    </row>
    <row r="664" spans="1:65" s="2" customFormat="1" ht="16.5" customHeight="1">
      <c r="A664" s="36"/>
      <c r="B664" s="37"/>
      <c r="C664" s="216" t="s">
        <v>962</v>
      </c>
      <c r="D664" s="216" t="s">
        <v>192</v>
      </c>
      <c r="E664" s="217" t="s">
        <v>2722</v>
      </c>
      <c r="F664" s="218" t="s">
        <v>2723</v>
      </c>
      <c r="G664" s="219" t="s">
        <v>310</v>
      </c>
      <c r="H664" s="220">
        <v>27.06</v>
      </c>
      <c r="I664" s="221"/>
      <c r="J664" s="222">
        <f>ROUND(I664*H664,2)</f>
        <v>0</v>
      </c>
      <c r="K664" s="218" t="s">
        <v>19</v>
      </c>
      <c r="L664" s="223"/>
      <c r="M664" s="224" t="s">
        <v>19</v>
      </c>
      <c r="N664" s="225" t="s">
        <v>44</v>
      </c>
      <c r="O664" s="66"/>
      <c r="P664" s="189">
        <f>O664*H664</f>
        <v>0</v>
      </c>
      <c r="Q664" s="189">
        <v>1.3500000000000001E-3</v>
      </c>
      <c r="R664" s="189">
        <f>Q664*H664</f>
        <v>3.6531000000000001E-2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195</v>
      </c>
      <c r="AT664" s="191" t="s">
        <v>192</v>
      </c>
      <c r="AU664" s="191" t="s">
        <v>82</v>
      </c>
      <c r="AY664" s="19" t="s">
        <v>170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9" t="s">
        <v>80</v>
      </c>
      <c r="BK664" s="192">
        <f>ROUND(I664*H664,2)</f>
        <v>0</v>
      </c>
      <c r="BL664" s="19" t="s">
        <v>178</v>
      </c>
      <c r="BM664" s="191" t="s">
        <v>2724</v>
      </c>
    </row>
    <row r="665" spans="1:65" s="13" customFormat="1" ht="11.25">
      <c r="B665" s="193"/>
      <c r="C665" s="194"/>
      <c r="D665" s="195" t="s">
        <v>180</v>
      </c>
      <c r="E665" s="196" t="s">
        <v>19</v>
      </c>
      <c r="F665" s="197" t="s">
        <v>2717</v>
      </c>
      <c r="G665" s="194"/>
      <c r="H665" s="198">
        <v>24.6</v>
      </c>
      <c r="I665" s="199"/>
      <c r="J665" s="194"/>
      <c r="K665" s="194"/>
      <c r="L665" s="200"/>
      <c r="M665" s="201"/>
      <c r="N665" s="202"/>
      <c r="O665" s="202"/>
      <c r="P665" s="202"/>
      <c r="Q665" s="202"/>
      <c r="R665" s="202"/>
      <c r="S665" s="202"/>
      <c r="T665" s="203"/>
      <c r="AT665" s="204" t="s">
        <v>180</v>
      </c>
      <c r="AU665" s="204" t="s">
        <v>82</v>
      </c>
      <c r="AV665" s="13" t="s">
        <v>82</v>
      </c>
      <c r="AW665" s="13" t="s">
        <v>34</v>
      </c>
      <c r="AX665" s="13" t="s">
        <v>80</v>
      </c>
      <c r="AY665" s="204" t="s">
        <v>170</v>
      </c>
    </row>
    <row r="666" spans="1:65" s="13" customFormat="1" ht="11.25">
      <c r="B666" s="193"/>
      <c r="C666" s="194"/>
      <c r="D666" s="195" t="s">
        <v>180</v>
      </c>
      <c r="E666" s="194"/>
      <c r="F666" s="197" t="s">
        <v>2725</v>
      </c>
      <c r="G666" s="194"/>
      <c r="H666" s="198">
        <v>27.06</v>
      </c>
      <c r="I666" s="199"/>
      <c r="J666" s="194"/>
      <c r="K666" s="194"/>
      <c r="L666" s="200"/>
      <c r="M666" s="201"/>
      <c r="N666" s="202"/>
      <c r="O666" s="202"/>
      <c r="P666" s="202"/>
      <c r="Q666" s="202"/>
      <c r="R666" s="202"/>
      <c r="S666" s="202"/>
      <c r="T666" s="203"/>
      <c r="AT666" s="204" t="s">
        <v>180</v>
      </c>
      <c r="AU666" s="204" t="s">
        <v>82</v>
      </c>
      <c r="AV666" s="13" t="s">
        <v>82</v>
      </c>
      <c r="AW666" s="13" t="s">
        <v>4</v>
      </c>
      <c r="AX666" s="13" t="s">
        <v>80</v>
      </c>
      <c r="AY666" s="204" t="s">
        <v>170</v>
      </c>
    </row>
    <row r="667" spans="1:65" s="2" customFormat="1" ht="16.5" customHeight="1">
      <c r="A667" s="36"/>
      <c r="B667" s="37"/>
      <c r="C667" s="180" t="s">
        <v>966</v>
      </c>
      <c r="D667" s="180" t="s">
        <v>173</v>
      </c>
      <c r="E667" s="181" t="s">
        <v>2726</v>
      </c>
      <c r="F667" s="182" t="s">
        <v>2727</v>
      </c>
      <c r="G667" s="183" t="s">
        <v>217</v>
      </c>
      <c r="H667" s="184">
        <v>320</v>
      </c>
      <c r="I667" s="185"/>
      <c r="J667" s="186">
        <f>ROUND(I667*H667,2)</f>
        <v>0</v>
      </c>
      <c r="K667" s="182" t="s">
        <v>19</v>
      </c>
      <c r="L667" s="41"/>
      <c r="M667" s="187" t="s">
        <v>19</v>
      </c>
      <c r="N667" s="188" t="s">
        <v>44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0.13100000000000001</v>
      </c>
      <c r="T667" s="190">
        <f>S667*H667</f>
        <v>41.92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178</v>
      </c>
      <c r="AT667" s="191" t="s">
        <v>173</v>
      </c>
      <c r="AU667" s="191" t="s">
        <v>82</v>
      </c>
      <c r="AY667" s="19" t="s">
        <v>170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9" t="s">
        <v>80</v>
      </c>
      <c r="BK667" s="192">
        <f>ROUND(I667*H667,2)</f>
        <v>0</v>
      </c>
      <c r="BL667" s="19" t="s">
        <v>178</v>
      </c>
      <c r="BM667" s="191" t="s">
        <v>2728</v>
      </c>
    </row>
    <row r="668" spans="1:65" s="13" customFormat="1" ht="11.25">
      <c r="B668" s="193"/>
      <c r="C668" s="194"/>
      <c r="D668" s="195" t="s">
        <v>180</v>
      </c>
      <c r="E668" s="196" t="s">
        <v>19</v>
      </c>
      <c r="F668" s="197" t="s">
        <v>2729</v>
      </c>
      <c r="G668" s="194"/>
      <c r="H668" s="198">
        <v>320</v>
      </c>
      <c r="I668" s="199"/>
      <c r="J668" s="194"/>
      <c r="K668" s="194"/>
      <c r="L668" s="200"/>
      <c r="M668" s="201"/>
      <c r="N668" s="202"/>
      <c r="O668" s="202"/>
      <c r="P668" s="202"/>
      <c r="Q668" s="202"/>
      <c r="R668" s="202"/>
      <c r="S668" s="202"/>
      <c r="T668" s="203"/>
      <c r="AT668" s="204" t="s">
        <v>180</v>
      </c>
      <c r="AU668" s="204" t="s">
        <v>82</v>
      </c>
      <c r="AV668" s="13" t="s">
        <v>82</v>
      </c>
      <c r="AW668" s="13" t="s">
        <v>34</v>
      </c>
      <c r="AX668" s="13" t="s">
        <v>80</v>
      </c>
      <c r="AY668" s="204" t="s">
        <v>170</v>
      </c>
    </row>
    <row r="669" spans="1:65" s="2" customFormat="1" ht="24">
      <c r="A669" s="36"/>
      <c r="B669" s="37"/>
      <c r="C669" s="180" t="s">
        <v>970</v>
      </c>
      <c r="D669" s="180" t="s">
        <v>173</v>
      </c>
      <c r="E669" s="181" t="s">
        <v>401</v>
      </c>
      <c r="F669" s="182" t="s">
        <v>402</v>
      </c>
      <c r="G669" s="183" t="s">
        <v>217</v>
      </c>
      <c r="H669" s="184">
        <v>60.16</v>
      </c>
      <c r="I669" s="185"/>
      <c r="J669" s="186">
        <f>ROUND(I669*H669,2)</f>
        <v>0</v>
      </c>
      <c r="K669" s="182" t="s">
        <v>177</v>
      </c>
      <c r="L669" s="41"/>
      <c r="M669" s="187" t="s">
        <v>19</v>
      </c>
      <c r="N669" s="188" t="s">
        <v>44</v>
      </c>
      <c r="O669" s="66"/>
      <c r="P669" s="189">
        <f>O669*H669</f>
        <v>0</v>
      </c>
      <c r="Q669" s="189">
        <v>0</v>
      </c>
      <c r="R669" s="189">
        <f>Q669*H669</f>
        <v>0</v>
      </c>
      <c r="S669" s="189">
        <v>0.13100000000000001</v>
      </c>
      <c r="T669" s="190">
        <f>S669*H669</f>
        <v>7.88096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178</v>
      </c>
      <c r="AT669" s="191" t="s">
        <v>173</v>
      </c>
      <c r="AU669" s="191" t="s">
        <v>82</v>
      </c>
      <c r="AY669" s="19" t="s">
        <v>170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9" t="s">
        <v>80</v>
      </c>
      <c r="BK669" s="192">
        <f>ROUND(I669*H669,2)</f>
        <v>0</v>
      </c>
      <c r="BL669" s="19" t="s">
        <v>178</v>
      </c>
      <c r="BM669" s="191" t="s">
        <v>2730</v>
      </c>
    </row>
    <row r="670" spans="1:65" s="13" customFormat="1" ht="11.25">
      <c r="B670" s="193"/>
      <c r="C670" s="194"/>
      <c r="D670" s="195" t="s">
        <v>180</v>
      </c>
      <c r="E670" s="196" t="s">
        <v>19</v>
      </c>
      <c r="F670" s="197" t="s">
        <v>2165</v>
      </c>
      <c r="G670" s="194"/>
      <c r="H670" s="198">
        <v>22.1</v>
      </c>
      <c r="I670" s="199"/>
      <c r="J670" s="194"/>
      <c r="K670" s="194"/>
      <c r="L670" s="200"/>
      <c r="M670" s="201"/>
      <c r="N670" s="202"/>
      <c r="O670" s="202"/>
      <c r="P670" s="202"/>
      <c r="Q670" s="202"/>
      <c r="R670" s="202"/>
      <c r="S670" s="202"/>
      <c r="T670" s="203"/>
      <c r="AT670" s="204" t="s">
        <v>180</v>
      </c>
      <c r="AU670" s="204" t="s">
        <v>82</v>
      </c>
      <c r="AV670" s="13" t="s">
        <v>82</v>
      </c>
      <c r="AW670" s="13" t="s">
        <v>34</v>
      </c>
      <c r="AX670" s="13" t="s">
        <v>73</v>
      </c>
      <c r="AY670" s="204" t="s">
        <v>170</v>
      </c>
    </row>
    <row r="671" spans="1:65" s="13" customFormat="1" ht="11.25">
      <c r="B671" s="193"/>
      <c r="C671" s="194"/>
      <c r="D671" s="195" t="s">
        <v>180</v>
      </c>
      <c r="E671" s="196" t="s">
        <v>19</v>
      </c>
      <c r="F671" s="197" t="s">
        <v>636</v>
      </c>
      <c r="G671" s="194"/>
      <c r="H671" s="198">
        <v>-1.6</v>
      </c>
      <c r="I671" s="199"/>
      <c r="J671" s="194"/>
      <c r="K671" s="194"/>
      <c r="L671" s="200"/>
      <c r="M671" s="201"/>
      <c r="N671" s="202"/>
      <c r="O671" s="202"/>
      <c r="P671" s="202"/>
      <c r="Q671" s="202"/>
      <c r="R671" s="202"/>
      <c r="S671" s="202"/>
      <c r="T671" s="203"/>
      <c r="AT671" s="204" t="s">
        <v>180</v>
      </c>
      <c r="AU671" s="204" t="s">
        <v>82</v>
      </c>
      <c r="AV671" s="13" t="s">
        <v>82</v>
      </c>
      <c r="AW671" s="13" t="s">
        <v>34</v>
      </c>
      <c r="AX671" s="13" t="s">
        <v>73</v>
      </c>
      <c r="AY671" s="204" t="s">
        <v>170</v>
      </c>
    </row>
    <row r="672" spans="1:65" s="16" customFormat="1" ht="11.25">
      <c r="B672" s="249"/>
      <c r="C672" s="250"/>
      <c r="D672" s="195" t="s">
        <v>180</v>
      </c>
      <c r="E672" s="251" t="s">
        <v>19</v>
      </c>
      <c r="F672" s="252" t="s">
        <v>2731</v>
      </c>
      <c r="G672" s="250"/>
      <c r="H672" s="253">
        <v>20.5</v>
      </c>
      <c r="I672" s="254"/>
      <c r="J672" s="250"/>
      <c r="K672" s="250"/>
      <c r="L672" s="255"/>
      <c r="M672" s="256"/>
      <c r="N672" s="257"/>
      <c r="O672" s="257"/>
      <c r="P672" s="257"/>
      <c r="Q672" s="257"/>
      <c r="R672" s="257"/>
      <c r="S672" s="257"/>
      <c r="T672" s="258"/>
      <c r="AT672" s="259" t="s">
        <v>180</v>
      </c>
      <c r="AU672" s="259" t="s">
        <v>82</v>
      </c>
      <c r="AV672" s="16" t="s">
        <v>171</v>
      </c>
      <c r="AW672" s="16" t="s">
        <v>34</v>
      </c>
      <c r="AX672" s="16" t="s">
        <v>73</v>
      </c>
      <c r="AY672" s="259" t="s">
        <v>170</v>
      </c>
    </row>
    <row r="673" spans="1:65" s="13" customFormat="1" ht="11.25">
      <c r="B673" s="193"/>
      <c r="C673" s="194"/>
      <c r="D673" s="195" t="s">
        <v>180</v>
      </c>
      <c r="E673" s="196" t="s">
        <v>19</v>
      </c>
      <c r="F673" s="197" t="s">
        <v>2732</v>
      </c>
      <c r="G673" s="194"/>
      <c r="H673" s="198">
        <v>37.26</v>
      </c>
      <c r="I673" s="199"/>
      <c r="J673" s="194"/>
      <c r="K673" s="194"/>
      <c r="L673" s="200"/>
      <c r="M673" s="201"/>
      <c r="N673" s="202"/>
      <c r="O673" s="202"/>
      <c r="P673" s="202"/>
      <c r="Q673" s="202"/>
      <c r="R673" s="202"/>
      <c r="S673" s="202"/>
      <c r="T673" s="203"/>
      <c r="AT673" s="204" t="s">
        <v>180</v>
      </c>
      <c r="AU673" s="204" t="s">
        <v>82</v>
      </c>
      <c r="AV673" s="13" t="s">
        <v>82</v>
      </c>
      <c r="AW673" s="13" t="s">
        <v>34</v>
      </c>
      <c r="AX673" s="13" t="s">
        <v>73</v>
      </c>
      <c r="AY673" s="204" t="s">
        <v>170</v>
      </c>
    </row>
    <row r="674" spans="1:65" s="16" customFormat="1" ht="11.25">
      <c r="B674" s="249"/>
      <c r="C674" s="250"/>
      <c r="D674" s="195" t="s">
        <v>180</v>
      </c>
      <c r="E674" s="251" t="s">
        <v>19</v>
      </c>
      <c r="F674" s="252" t="s">
        <v>2733</v>
      </c>
      <c r="G674" s="250"/>
      <c r="H674" s="253">
        <v>37.26</v>
      </c>
      <c r="I674" s="254"/>
      <c r="J674" s="250"/>
      <c r="K674" s="250"/>
      <c r="L674" s="255"/>
      <c r="M674" s="256"/>
      <c r="N674" s="257"/>
      <c r="O674" s="257"/>
      <c r="P674" s="257"/>
      <c r="Q674" s="257"/>
      <c r="R674" s="257"/>
      <c r="S674" s="257"/>
      <c r="T674" s="258"/>
      <c r="AT674" s="259" t="s">
        <v>180</v>
      </c>
      <c r="AU674" s="259" t="s">
        <v>82</v>
      </c>
      <c r="AV674" s="16" t="s">
        <v>171</v>
      </c>
      <c r="AW674" s="16" t="s">
        <v>34</v>
      </c>
      <c r="AX674" s="16" t="s">
        <v>73</v>
      </c>
      <c r="AY674" s="259" t="s">
        <v>170</v>
      </c>
    </row>
    <row r="675" spans="1:65" s="13" customFormat="1" ht="11.25">
      <c r="B675" s="193"/>
      <c r="C675" s="194"/>
      <c r="D675" s="195" t="s">
        <v>180</v>
      </c>
      <c r="E675" s="196" t="s">
        <v>19</v>
      </c>
      <c r="F675" s="197" t="s">
        <v>2734</v>
      </c>
      <c r="G675" s="194"/>
      <c r="H675" s="198">
        <v>2.4</v>
      </c>
      <c r="I675" s="199"/>
      <c r="J675" s="194"/>
      <c r="K675" s="194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180</v>
      </c>
      <c r="AU675" s="204" t="s">
        <v>82</v>
      </c>
      <c r="AV675" s="13" t="s">
        <v>82</v>
      </c>
      <c r="AW675" s="13" t="s">
        <v>34</v>
      </c>
      <c r="AX675" s="13" t="s">
        <v>73</v>
      </c>
      <c r="AY675" s="204" t="s">
        <v>170</v>
      </c>
    </row>
    <row r="676" spans="1:65" s="16" customFormat="1" ht="11.25">
      <c r="B676" s="249"/>
      <c r="C676" s="250"/>
      <c r="D676" s="195" t="s">
        <v>180</v>
      </c>
      <c r="E676" s="251" t="s">
        <v>19</v>
      </c>
      <c r="F676" s="252" t="s">
        <v>2377</v>
      </c>
      <c r="G676" s="250"/>
      <c r="H676" s="253">
        <v>2.4</v>
      </c>
      <c r="I676" s="254"/>
      <c r="J676" s="250"/>
      <c r="K676" s="250"/>
      <c r="L676" s="255"/>
      <c r="M676" s="256"/>
      <c r="N676" s="257"/>
      <c r="O676" s="257"/>
      <c r="P676" s="257"/>
      <c r="Q676" s="257"/>
      <c r="R676" s="257"/>
      <c r="S676" s="257"/>
      <c r="T676" s="258"/>
      <c r="AT676" s="259" t="s">
        <v>180</v>
      </c>
      <c r="AU676" s="259" t="s">
        <v>82</v>
      </c>
      <c r="AV676" s="16" t="s">
        <v>171</v>
      </c>
      <c r="AW676" s="16" t="s">
        <v>34</v>
      </c>
      <c r="AX676" s="16" t="s">
        <v>73</v>
      </c>
      <c r="AY676" s="259" t="s">
        <v>170</v>
      </c>
    </row>
    <row r="677" spans="1:65" s="14" customFormat="1" ht="11.25">
      <c r="B677" s="205"/>
      <c r="C677" s="206"/>
      <c r="D677" s="195" t="s">
        <v>180</v>
      </c>
      <c r="E677" s="207" t="s">
        <v>19</v>
      </c>
      <c r="F677" s="208" t="s">
        <v>182</v>
      </c>
      <c r="G677" s="206"/>
      <c r="H677" s="209">
        <v>60.16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180</v>
      </c>
      <c r="AU677" s="215" t="s">
        <v>82</v>
      </c>
      <c r="AV677" s="14" t="s">
        <v>178</v>
      </c>
      <c r="AW677" s="14" t="s">
        <v>34</v>
      </c>
      <c r="AX677" s="14" t="s">
        <v>80</v>
      </c>
      <c r="AY677" s="215" t="s">
        <v>170</v>
      </c>
    </row>
    <row r="678" spans="1:65" s="2" customFormat="1" ht="24">
      <c r="A678" s="36"/>
      <c r="B678" s="37"/>
      <c r="C678" s="180" t="s">
        <v>975</v>
      </c>
      <c r="D678" s="180" t="s">
        <v>173</v>
      </c>
      <c r="E678" s="181" t="s">
        <v>408</v>
      </c>
      <c r="F678" s="182" t="s">
        <v>409</v>
      </c>
      <c r="G678" s="183" t="s">
        <v>217</v>
      </c>
      <c r="H678" s="184">
        <v>94.222999999999999</v>
      </c>
      <c r="I678" s="185"/>
      <c r="J678" s="186">
        <f>ROUND(I678*H678,2)</f>
        <v>0</v>
      </c>
      <c r="K678" s="182" t="s">
        <v>177</v>
      </c>
      <c r="L678" s="41"/>
      <c r="M678" s="187" t="s">
        <v>19</v>
      </c>
      <c r="N678" s="188" t="s">
        <v>44</v>
      </c>
      <c r="O678" s="66"/>
      <c r="P678" s="189">
        <f>O678*H678</f>
        <v>0</v>
      </c>
      <c r="Q678" s="189">
        <v>0</v>
      </c>
      <c r="R678" s="189">
        <f>Q678*H678</f>
        <v>0</v>
      </c>
      <c r="S678" s="189">
        <v>0.26100000000000001</v>
      </c>
      <c r="T678" s="190">
        <f>S678*H678</f>
        <v>24.592203000000001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178</v>
      </c>
      <c r="AT678" s="191" t="s">
        <v>173</v>
      </c>
      <c r="AU678" s="191" t="s">
        <v>82</v>
      </c>
      <c r="AY678" s="19" t="s">
        <v>170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9" t="s">
        <v>80</v>
      </c>
      <c r="BK678" s="192">
        <f>ROUND(I678*H678,2)</f>
        <v>0</v>
      </c>
      <c r="BL678" s="19" t="s">
        <v>178</v>
      </c>
      <c r="BM678" s="191" t="s">
        <v>2735</v>
      </c>
    </row>
    <row r="679" spans="1:65" s="13" customFormat="1" ht="11.25">
      <c r="B679" s="193"/>
      <c r="C679" s="194"/>
      <c r="D679" s="195" t="s">
        <v>180</v>
      </c>
      <c r="E679" s="196" t="s">
        <v>19</v>
      </c>
      <c r="F679" s="197" t="s">
        <v>2736</v>
      </c>
      <c r="G679" s="194"/>
      <c r="H679" s="198">
        <v>12.92</v>
      </c>
      <c r="I679" s="199"/>
      <c r="J679" s="194"/>
      <c r="K679" s="194"/>
      <c r="L679" s="200"/>
      <c r="M679" s="201"/>
      <c r="N679" s="202"/>
      <c r="O679" s="202"/>
      <c r="P679" s="202"/>
      <c r="Q679" s="202"/>
      <c r="R679" s="202"/>
      <c r="S679" s="202"/>
      <c r="T679" s="203"/>
      <c r="AT679" s="204" t="s">
        <v>180</v>
      </c>
      <c r="AU679" s="204" t="s">
        <v>82</v>
      </c>
      <c r="AV679" s="13" t="s">
        <v>82</v>
      </c>
      <c r="AW679" s="13" t="s">
        <v>34</v>
      </c>
      <c r="AX679" s="13" t="s">
        <v>73</v>
      </c>
      <c r="AY679" s="204" t="s">
        <v>170</v>
      </c>
    </row>
    <row r="680" spans="1:65" s="13" customFormat="1" ht="11.25">
      <c r="B680" s="193"/>
      <c r="C680" s="194"/>
      <c r="D680" s="195" t="s">
        <v>180</v>
      </c>
      <c r="E680" s="196" t="s">
        <v>19</v>
      </c>
      <c r="F680" s="197" t="s">
        <v>2737</v>
      </c>
      <c r="G680" s="194"/>
      <c r="H680" s="198">
        <v>-3.2</v>
      </c>
      <c r="I680" s="199"/>
      <c r="J680" s="194"/>
      <c r="K680" s="194"/>
      <c r="L680" s="200"/>
      <c r="M680" s="201"/>
      <c r="N680" s="202"/>
      <c r="O680" s="202"/>
      <c r="P680" s="202"/>
      <c r="Q680" s="202"/>
      <c r="R680" s="202"/>
      <c r="S680" s="202"/>
      <c r="T680" s="203"/>
      <c r="AT680" s="204" t="s">
        <v>180</v>
      </c>
      <c r="AU680" s="204" t="s">
        <v>82</v>
      </c>
      <c r="AV680" s="13" t="s">
        <v>82</v>
      </c>
      <c r="AW680" s="13" t="s">
        <v>34</v>
      </c>
      <c r="AX680" s="13" t="s">
        <v>73</v>
      </c>
      <c r="AY680" s="204" t="s">
        <v>170</v>
      </c>
    </row>
    <row r="681" spans="1:65" s="13" customFormat="1" ht="11.25">
      <c r="B681" s="193"/>
      <c r="C681" s="194"/>
      <c r="D681" s="195" t="s">
        <v>180</v>
      </c>
      <c r="E681" s="196" t="s">
        <v>19</v>
      </c>
      <c r="F681" s="197" t="s">
        <v>2738</v>
      </c>
      <c r="G681" s="194"/>
      <c r="H681" s="198">
        <v>10.54</v>
      </c>
      <c r="I681" s="199"/>
      <c r="J681" s="194"/>
      <c r="K681" s="194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180</v>
      </c>
      <c r="AU681" s="204" t="s">
        <v>82</v>
      </c>
      <c r="AV681" s="13" t="s">
        <v>82</v>
      </c>
      <c r="AW681" s="13" t="s">
        <v>34</v>
      </c>
      <c r="AX681" s="13" t="s">
        <v>73</v>
      </c>
      <c r="AY681" s="204" t="s">
        <v>170</v>
      </c>
    </row>
    <row r="682" spans="1:65" s="13" customFormat="1" ht="11.25">
      <c r="B682" s="193"/>
      <c r="C682" s="194"/>
      <c r="D682" s="195" t="s">
        <v>180</v>
      </c>
      <c r="E682" s="196" t="s">
        <v>19</v>
      </c>
      <c r="F682" s="197" t="s">
        <v>2737</v>
      </c>
      <c r="G682" s="194"/>
      <c r="H682" s="198">
        <v>-3.2</v>
      </c>
      <c r="I682" s="199"/>
      <c r="J682" s="194"/>
      <c r="K682" s="194"/>
      <c r="L682" s="200"/>
      <c r="M682" s="201"/>
      <c r="N682" s="202"/>
      <c r="O682" s="202"/>
      <c r="P682" s="202"/>
      <c r="Q682" s="202"/>
      <c r="R682" s="202"/>
      <c r="S682" s="202"/>
      <c r="T682" s="203"/>
      <c r="AT682" s="204" t="s">
        <v>180</v>
      </c>
      <c r="AU682" s="204" t="s">
        <v>82</v>
      </c>
      <c r="AV682" s="13" t="s">
        <v>82</v>
      </c>
      <c r="AW682" s="13" t="s">
        <v>34</v>
      </c>
      <c r="AX682" s="13" t="s">
        <v>73</v>
      </c>
      <c r="AY682" s="204" t="s">
        <v>170</v>
      </c>
    </row>
    <row r="683" spans="1:65" s="16" customFormat="1" ht="11.25">
      <c r="B683" s="249"/>
      <c r="C683" s="250"/>
      <c r="D683" s="195" t="s">
        <v>180</v>
      </c>
      <c r="E683" s="251" t="s">
        <v>19</v>
      </c>
      <c r="F683" s="252" t="s">
        <v>2731</v>
      </c>
      <c r="G683" s="250"/>
      <c r="H683" s="253">
        <v>17.059999999999999</v>
      </c>
      <c r="I683" s="254"/>
      <c r="J683" s="250"/>
      <c r="K683" s="250"/>
      <c r="L683" s="255"/>
      <c r="M683" s="256"/>
      <c r="N683" s="257"/>
      <c r="O683" s="257"/>
      <c r="P683" s="257"/>
      <c r="Q683" s="257"/>
      <c r="R683" s="257"/>
      <c r="S683" s="257"/>
      <c r="T683" s="258"/>
      <c r="AT683" s="259" t="s">
        <v>180</v>
      </c>
      <c r="AU683" s="259" t="s">
        <v>82</v>
      </c>
      <c r="AV683" s="16" t="s">
        <v>171</v>
      </c>
      <c r="AW683" s="16" t="s">
        <v>34</v>
      </c>
      <c r="AX683" s="16" t="s">
        <v>73</v>
      </c>
      <c r="AY683" s="259" t="s">
        <v>170</v>
      </c>
    </row>
    <row r="684" spans="1:65" s="13" customFormat="1" ht="11.25">
      <c r="B684" s="193"/>
      <c r="C684" s="194"/>
      <c r="D684" s="195" t="s">
        <v>180</v>
      </c>
      <c r="E684" s="196" t="s">
        <v>19</v>
      </c>
      <c r="F684" s="197" t="s">
        <v>2739</v>
      </c>
      <c r="G684" s="194"/>
      <c r="H684" s="198">
        <v>87.075000000000003</v>
      </c>
      <c r="I684" s="199"/>
      <c r="J684" s="194"/>
      <c r="K684" s="194"/>
      <c r="L684" s="200"/>
      <c r="M684" s="201"/>
      <c r="N684" s="202"/>
      <c r="O684" s="202"/>
      <c r="P684" s="202"/>
      <c r="Q684" s="202"/>
      <c r="R684" s="202"/>
      <c r="S684" s="202"/>
      <c r="T684" s="203"/>
      <c r="AT684" s="204" t="s">
        <v>180</v>
      </c>
      <c r="AU684" s="204" t="s">
        <v>82</v>
      </c>
      <c r="AV684" s="13" t="s">
        <v>82</v>
      </c>
      <c r="AW684" s="13" t="s">
        <v>34</v>
      </c>
      <c r="AX684" s="13" t="s">
        <v>73</v>
      </c>
      <c r="AY684" s="204" t="s">
        <v>170</v>
      </c>
    </row>
    <row r="685" spans="1:65" s="13" customFormat="1" ht="11.25">
      <c r="B685" s="193"/>
      <c r="C685" s="194"/>
      <c r="D685" s="195" t="s">
        <v>180</v>
      </c>
      <c r="E685" s="196" t="s">
        <v>19</v>
      </c>
      <c r="F685" s="197" t="s">
        <v>2740</v>
      </c>
      <c r="G685" s="194"/>
      <c r="H685" s="198">
        <v>-11.032</v>
      </c>
      <c r="I685" s="199"/>
      <c r="J685" s="194"/>
      <c r="K685" s="194"/>
      <c r="L685" s="200"/>
      <c r="M685" s="201"/>
      <c r="N685" s="202"/>
      <c r="O685" s="202"/>
      <c r="P685" s="202"/>
      <c r="Q685" s="202"/>
      <c r="R685" s="202"/>
      <c r="S685" s="202"/>
      <c r="T685" s="203"/>
      <c r="AT685" s="204" t="s">
        <v>180</v>
      </c>
      <c r="AU685" s="204" t="s">
        <v>82</v>
      </c>
      <c r="AV685" s="13" t="s">
        <v>82</v>
      </c>
      <c r="AW685" s="13" t="s">
        <v>34</v>
      </c>
      <c r="AX685" s="13" t="s">
        <v>73</v>
      </c>
      <c r="AY685" s="204" t="s">
        <v>170</v>
      </c>
    </row>
    <row r="686" spans="1:65" s="16" customFormat="1" ht="11.25">
      <c r="B686" s="249"/>
      <c r="C686" s="250"/>
      <c r="D686" s="195" t="s">
        <v>180</v>
      </c>
      <c r="E686" s="251" t="s">
        <v>19</v>
      </c>
      <c r="F686" s="252" t="s">
        <v>2733</v>
      </c>
      <c r="G686" s="250"/>
      <c r="H686" s="253">
        <v>76.043000000000006</v>
      </c>
      <c r="I686" s="254"/>
      <c r="J686" s="250"/>
      <c r="K686" s="250"/>
      <c r="L686" s="255"/>
      <c r="M686" s="256"/>
      <c r="N686" s="257"/>
      <c r="O686" s="257"/>
      <c r="P686" s="257"/>
      <c r="Q686" s="257"/>
      <c r="R686" s="257"/>
      <c r="S686" s="257"/>
      <c r="T686" s="258"/>
      <c r="AT686" s="259" t="s">
        <v>180</v>
      </c>
      <c r="AU686" s="259" t="s">
        <v>82</v>
      </c>
      <c r="AV686" s="16" t="s">
        <v>171</v>
      </c>
      <c r="AW686" s="16" t="s">
        <v>34</v>
      </c>
      <c r="AX686" s="16" t="s">
        <v>73</v>
      </c>
      <c r="AY686" s="259" t="s">
        <v>170</v>
      </c>
    </row>
    <row r="687" spans="1:65" s="13" customFormat="1" ht="11.25">
      <c r="B687" s="193"/>
      <c r="C687" s="194"/>
      <c r="D687" s="195" t="s">
        <v>180</v>
      </c>
      <c r="E687" s="196" t="s">
        <v>19</v>
      </c>
      <c r="F687" s="197" t="s">
        <v>2741</v>
      </c>
      <c r="G687" s="194"/>
      <c r="H687" s="198">
        <v>1.1200000000000001</v>
      </c>
      <c r="I687" s="199"/>
      <c r="J687" s="194"/>
      <c r="K687" s="194"/>
      <c r="L687" s="200"/>
      <c r="M687" s="201"/>
      <c r="N687" s="202"/>
      <c r="O687" s="202"/>
      <c r="P687" s="202"/>
      <c r="Q687" s="202"/>
      <c r="R687" s="202"/>
      <c r="S687" s="202"/>
      <c r="T687" s="203"/>
      <c r="AT687" s="204" t="s">
        <v>180</v>
      </c>
      <c r="AU687" s="204" t="s">
        <v>82</v>
      </c>
      <c r="AV687" s="13" t="s">
        <v>82</v>
      </c>
      <c r="AW687" s="13" t="s">
        <v>34</v>
      </c>
      <c r="AX687" s="13" t="s">
        <v>73</v>
      </c>
      <c r="AY687" s="204" t="s">
        <v>170</v>
      </c>
    </row>
    <row r="688" spans="1:65" s="14" customFormat="1" ht="11.25">
      <c r="B688" s="205"/>
      <c r="C688" s="206"/>
      <c r="D688" s="195" t="s">
        <v>180</v>
      </c>
      <c r="E688" s="207" t="s">
        <v>19</v>
      </c>
      <c r="F688" s="208" t="s">
        <v>182</v>
      </c>
      <c r="G688" s="206"/>
      <c r="H688" s="209">
        <v>94.222999999999999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180</v>
      </c>
      <c r="AU688" s="215" t="s">
        <v>82</v>
      </c>
      <c r="AV688" s="14" t="s">
        <v>178</v>
      </c>
      <c r="AW688" s="14" t="s">
        <v>34</v>
      </c>
      <c r="AX688" s="14" t="s">
        <v>80</v>
      </c>
      <c r="AY688" s="215" t="s">
        <v>170</v>
      </c>
    </row>
    <row r="689" spans="1:65" s="2" customFormat="1" ht="24">
      <c r="A689" s="36"/>
      <c r="B689" s="37"/>
      <c r="C689" s="180" t="s">
        <v>979</v>
      </c>
      <c r="D689" s="180" t="s">
        <v>173</v>
      </c>
      <c r="E689" s="181" t="s">
        <v>2742</v>
      </c>
      <c r="F689" s="182" t="s">
        <v>2743</v>
      </c>
      <c r="G689" s="183" t="s">
        <v>185</v>
      </c>
      <c r="H689" s="184">
        <v>16.126000000000001</v>
      </c>
      <c r="I689" s="185"/>
      <c r="J689" s="186">
        <f>ROUND(I689*H689,2)</f>
        <v>0</v>
      </c>
      <c r="K689" s="182" t="s">
        <v>177</v>
      </c>
      <c r="L689" s="41"/>
      <c r="M689" s="187" t="s">
        <v>19</v>
      </c>
      <c r="N689" s="188" t="s">
        <v>44</v>
      </c>
      <c r="O689" s="66"/>
      <c r="P689" s="189">
        <f>O689*H689</f>
        <v>0</v>
      </c>
      <c r="Q689" s="189">
        <v>0</v>
      </c>
      <c r="R689" s="189">
        <f>Q689*H689</f>
        <v>0</v>
      </c>
      <c r="S689" s="189">
        <v>1.8</v>
      </c>
      <c r="T689" s="190">
        <f>S689*H689</f>
        <v>29.026800000000001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91" t="s">
        <v>178</v>
      </c>
      <c r="AT689" s="191" t="s">
        <v>173</v>
      </c>
      <c r="AU689" s="191" t="s">
        <v>82</v>
      </c>
      <c r="AY689" s="19" t="s">
        <v>170</v>
      </c>
      <c r="BE689" s="192">
        <f>IF(N689="základní",J689,0)</f>
        <v>0</v>
      </c>
      <c r="BF689" s="192">
        <f>IF(N689="snížená",J689,0)</f>
        <v>0</v>
      </c>
      <c r="BG689" s="192">
        <f>IF(N689="zákl. přenesená",J689,0)</f>
        <v>0</v>
      </c>
      <c r="BH689" s="192">
        <f>IF(N689="sníž. přenesená",J689,0)</f>
        <v>0</v>
      </c>
      <c r="BI689" s="192">
        <f>IF(N689="nulová",J689,0)</f>
        <v>0</v>
      </c>
      <c r="BJ689" s="19" t="s">
        <v>80</v>
      </c>
      <c r="BK689" s="192">
        <f>ROUND(I689*H689,2)</f>
        <v>0</v>
      </c>
      <c r="BL689" s="19" t="s">
        <v>178</v>
      </c>
      <c r="BM689" s="191" t="s">
        <v>2744</v>
      </c>
    </row>
    <row r="690" spans="1:65" s="13" customFormat="1" ht="11.25">
      <c r="B690" s="193"/>
      <c r="C690" s="194"/>
      <c r="D690" s="195" t="s">
        <v>180</v>
      </c>
      <c r="E690" s="196" t="s">
        <v>19</v>
      </c>
      <c r="F690" s="197" t="s">
        <v>2745</v>
      </c>
      <c r="G690" s="194"/>
      <c r="H690" s="198">
        <v>1.9690000000000001</v>
      </c>
      <c r="I690" s="199"/>
      <c r="J690" s="194"/>
      <c r="K690" s="194"/>
      <c r="L690" s="200"/>
      <c r="M690" s="201"/>
      <c r="N690" s="202"/>
      <c r="O690" s="202"/>
      <c r="P690" s="202"/>
      <c r="Q690" s="202"/>
      <c r="R690" s="202"/>
      <c r="S690" s="202"/>
      <c r="T690" s="203"/>
      <c r="AT690" s="204" t="s">
        <v>180</v>
      </c>
      <c r="AU690" s="204" t="s">
        <v>82</v>
      </c>
      <c r="AV690" s="13" t="s">
        <v>82</v>
      </c>
      <c r="AW690" s="13" t="s">
        <v>34</v>
      </c>
      <c r="AX690" s="13" t="s">
        <v>73</v>
      </c>
      <c r="AY690" s="204" t="s">
        <v>170</v>
      </c>
    </row>
    <row r="691" spans="1:65" s="13" customFormat="1" ht="11.25">
      <c r="B691" s="193"/>
      <c r="C691" s="194"/>
      <c r="D691" s="195" t="s">
        <v>180</v>
      </c>
      <c r="E691" s="196" t="s">
        <v>19</v>
      </c>
      <c r="F691" s="197" t="s">
        <v>2746</v>
      </c>
      <c r="G691" s="194"/>
      <c r="H691" s="198">
        <v>0.9</v>
      </c>
      <c r="I691" s="199"/>
      <c r="J691" s="194"/>
      <c r="K691" s="194"/>
      <c r="L691" s="200"/>
      <c r="M691" s="201"/>
      <c r="N691" s="202"/>
      <c r="O691" s="202"/>
      <c r="P691" s="202"/>
      <c r="Q691" s="202"/>
      <c r="R691" s="202"/>
      <c r="S691" s="202"/>
      <c r="T691" s="203"/>
      <c r="AT691" s="204" t="s">
        <v>180</v>
      </c>
      <c r="AU691" s="204" t="s">
        <v>82</v>
      </c>
      <c r="AV691" s="13" t="s">
        <v>82</v>
      </c>
      <c r="AW691" s="13" t="s">
        <v>34</v>
      </c>
      <c r="AX691" s="13" t="s">
        <v>73</v>
      </c>
      <c r="AY691" s="204" t="s">
        <v>170</v>
      </c>
    </row>
    <row r="692" spans="1:65" s="13" customFormat="1" ht="11.25">
      <c r="B692" s="193"/>
      <c r="C692" s="194"/>
      <c r="D692" s="195" t="s">
        <v>180</v>
      </c>
      <c r="E692" s="196" t="s">
        <v>19</v>
      </c>
      <c r="F692" s="197" t="s">
        <v>2747</v>
      </c>
      <c r="G692" s="194"/>
      <c r="H692" s="198">
        <v>4.1820000000000004</v>
      </c>
      <c r="I692" s="199"/>
      <c r="J692" s="194"/>
      <c r="K692" s="194"/>
      <c r="L692" s="200"/>
      <c r="M692" s="201"/>
      <c r="N692" s="202"/>
      <c r="O692" s="202"/>
      <c r="P692" s="202"/>
      <c r="Q692" s="202"/>
      <c r="R692" s="202"/>
      <c r="S692" s="202"/>
      <c r="T692" s="203"/>
      <c r="AT692" s="204" t="s">
        <v>180</v>
      </c>
      <c r="AU692" s="204" t="s">
        <v>82</v>
      </c>
      <c r="AV692" s="13" t="s">
        <v>82</v>
      </c>
      <c r="AW692" s="13" t="s">
        <v>34</v>
      </c>
      <c r="AX692" s="13" t="s">
        <v>73</v>
      </c>
      <c r="AY692" s="204" t="s">
        <v>170</v>
      </c>
    </row>
    <row r="693" spans="1:65" s="13" customFormat="1" ht="11.25">
      <c r="B693" s="193"/>
      <c r="C693" s="194"/>
      <c r="D693" s="195" t="s">
        <v>180</v>
      </c>
      <c r="E693" s="196" t="s">
        <v>19</v>
      </c>
      <c r="F693" s="197" t="s">
        <v>2748</v>
      </c>
      <c r="G693" s="194"/>
      <c r="H693" s="198">
        <v>1.7569999999999999</v>
      </c>
      <c r="I693" s="199"/>
      <c r="J693" s="194"/>
      <c r="K693" s="194"/>
      <c r="L693" s="200"/>
      <c r="M693" s="201"/>
      <c r="N693" s="202"/>
      <c r="O693" s="202"/>
      <c r="P693" s="202"/>
      <c r="Q693" s="202"/>
      <c r="R693" s="202"/>
      <c r="S693" s="202"/>
      <c r="T693" s="203"/>
      <c r="AT693" s="204" t="s">
        <v>180</v>
      </c>
      <c r="AU693" s="204" t="s">
        <v>82</v>
      </c>
      <c r="AV693" s="13" t="s">
        <v>82</v>
      </c>
      <c r="AW693" s="13" t="s">
        <v>34</v>
      </c>
      <c r="AX693" s="13" t="s">
        <v>73</v>
      </c>
      <c r="AY693" s="204" t="s">
        <v>170</v>
      </c>
    </row>
    <row r="694" spans="1:65" s="13" customFormat="1" ht="11.25">
      <c r="B694" s="193"/>
      <c r="C694" s="194"/>
      <c r="D694" s="195" t="s">
        <v>180</v>
      </c>
      <c r="E694" s="196" t="s">
        <v>19</v>
      </c>
      <c r="F694" s="197" t="s">
        <v>2749</v>
      </c>
      <c r="G694" s="194"/>
      <c r="H694" s="198">
        <v>7.0679999999999996</v>
      </c>
      <c r="I694" s="199"/>
      <c r="J694" s="194"/>
      <c r="K694" s="194"/>
      <c r="L694" s="200"/>
      <c r="M694" s="201"/>
      <c r="N694" s="202"/>
      <c r="O694" s="202"/>
      <c r="P694" s="202"/>
      <c r="Q694" s="202"/>
      <c r="R694" s="202"/>
      <c r="S694" s="202"/>
      <c r="T694" s="203"/>
      <c r="AT694" s="204" t="s">
        <v>180</v>
      </c>
      <c r="AU694" s="204" t="s">
        <v>82</v>
      </c>
      <c r="AV694" s="13" t="s">
        <v>82</v>
      </c>
      <c r="AW694" s="13" t="s">
        <v>34</v>
      </c>
      <c r="AX694" s="13" t="s">
        <v>73</v>
      </c>
      <c r="AY694" s="204" t="s">
        <v>170</v>
      </c>
    </row>
    <row r="695" spans="1:65" s="13" customFormat="1" ht="11.25">
      <c r="B695" s="193"/>
      <c r="C695" s="194"/>
      <c r="D695" s="195" t="s">
        <v>180</v>
      </c>
      <c r="E695" s="196" t="s">
        <v>19</v>
      </c>
      <c r="F695" s="197" t="s">
        <v>2750</v>
      </c>
      <c r="G695" s="194"/>
      <c r="H695" s="198">
        <v>0.25</v>
      </c>
      <c r="I695" s="199"/>
      <c r="J695" s="194"/>
      <c r="K695" s="194"/>
      <c r="L695" s="200"/>
      <c r="M695" s="201"/>
      <c r="N695" s="202"/>
      <c r="O695" s="202"/>
      <c r="P695" s="202"/>
      <c r="Q695" s="202"/>
      <c r="R695" s="202"/>
      <c r="S695" s="202"/>
      <c r="T695" s="203"/>
      <c r="AT695" s="204" t="s">
        <v>180</v>
      </c>
      <c r="AU695" s="204" t="s">
        <v>82</v>
      </c>
      <c r="AV695" s="13" t="s">
        <v>82</v>
      </c>
      <c r="AW695" s="13" t="s">
        <v>34</v>
      </c>
      <c r="AX695" s="13" t="s">
        <v>73</v>
      </c>
      <c r="AY695" s="204" t="s">
        <v>170</v>
      </c>
    </row>
    <row r="696" spans="1:65" s="14" customFormat="1" ht="11.25">
      <c r="B696" s="205"/>
      <c r="C696" s="206"/>
      <c r="D696" s="195" t="s">
        <v>180</v>
      </c>
      <c r="E696" s="207" t="s">
        <v>19</v>
      </c>
      <c r="F696" s="208" t="s">
        <v>182</v>
      </c>
      <c r="G696" s="206"/>
      <c r="H696" s="209">
        <v>16.126000000000001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180</v>
      </c>
      <c r="AU696" s="215" t="s">
        <v>82</v>
      </c>
      <c r="AV696" s="14" t="s">
        <v>178</v>
      </c>
      <c r="AW696" s="14" t="s">
        <v>34</v>
      </c>
      <c r="AX696" s="14" t="s">
        <v>80</v>
      </c>
      <c r="AY696" s="215" t="s">
        <v>170</v>
      </c>
    </row>
    <row r="697" spans="1:65" s="2" customFormat="1" ht="16.5" customHeight="1">
      <c r="A697" s="36"/>
      <c r="B697" s="37"/>
      <c r="C697" s="180" t="s">
        <v>983</v>
      </c>
      <c r="D697" s="180" t="s">
        <v>173</v>
      </c>
      <c r="E697" s="181" t="s">
        <v>2751</v>
      </c>
      <c r="F697" s="182" t="s">
        <v>2752</v>
      </c>
      <c r="G697" s="183" t="s">
        <v>310</v>
      </c>
      <c r="H697" s="184">
        <v>3.8</v>
      </c>
      <c r="I697" s="185"/>
      <c r="J697" s="186">
        <f>ROUND(I697*H697,2)</f>
        <v>0</v>
      </c>
      <c r="K697" s="182" t="s">
        <v>177</v>
      </c>
      <c r="L697" s="41"/>
      <c r="M697" s="187" t="s">
        <v>19</v>
      </c>
      <c r="N697" s="188" t="s">
        <v>44</v>
      </c>
      <c r="O697" s="66"/>
      <c r="P697" s="189">
        <f>O697*H697</f>
        <v>0</v>
      </c>
      <c r="Q697" s="189">
        <v>0</v>
      </c>
      <c r="R697" s="189">
        <f>Q697*H697</f>
        <v>0</v>
      </c>
      <c r="S697" s="189">
        <v>7.0000000000000007E-2</v>
      </c>
      <c r="T697" s="190">
        <f>S697*H697</f>
        <v>0.26600000000000001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178</v>
      </c>
      <c r="AT697" s="191" t="s">
        <v>173</v>
      </c>
      <c r="AU697" s="191" t="s">
        <v>82</v>
      </c>
      <c r="AY697" s="19" t="s">
        <v>170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9" t="s">
        <v>80</v>
      </c>
      <c r="BK697" s="192">
        <f>ROUND(I697*H697,2)</f>
        <v>0</v>
      </c>
      <c r="BL697" s="19" t="s">
        <v>178</v>
      </c>
      <c r="BM697" s="191" t="s">
        <v>2753</v>
      </c>
    </row>
    <row r="698" spans="1:65" s="13" customFormat="1" ht="11.25">
      <c r="B698" s="193"/>
      <c r="C698" s="194"/>
      <c r="D698" s="195" t="s">
        <v>180</v>
      </c>
      <c r="E698" s="196" t="s">
        <v>19</v>
      </c>
      <c r="F698" s="197" t="s">
        <v>2754</v>
      </c>
      <c r="G698" s="194"/>
      <c r="H698" s="198">
        <v>3.8</v>
      </c>
      <c r="I698" s="199"/>
      <c r="J698" s="194"/>
      <c r="K698" s="194"/>
      <c r="L698" s="200"/>
      <c r="M698" s="201"/>
      <c r="N698" s="202"/>
      <c r="O698" s="202"/>
      <c r="P698" s="202"/>
      <c r="Q698" s="202"/>
      <c r="R698" s="202"/>
      <c r="S698" s="202"/>
      <c r="T698" s="203"/>
      <c r="AT698" s="204" t="s">
        <v>180</v>
      </c>
      <c r="AU698" s="204" t="s">
        <v>82</v>
      </c>
      <c r="AV698" s="13" t="s">
        <v>82</v>
      </c>
      <c r="AW698" s="13" t="s">
        <v>34</v>
      </c>
      <c r="AX698" s="13" t="s">
        <v>80</v>
      </c>
      <c r="AY698" s="204" t="s">
        <v>170</v>
      </c>
    </row>
    <row r="699" spans="1:65" s="2" customFormat="1" ht="16.5" customHeight="1">
      <c r="A699" s="36"/>
      <c r="B699" s="37"/>
      <c r="C699" s="180" t="s">
        <v>988</v>
      </c>
      <c r="D699" s="180" t="s">
        <v>173</v>
      </c>
      <c r="E699" s="181" t="s">
        <v>2755</v>
      </c>
      <c r="F699" s="182" t="s">
        <v>2756</v>
      </c>
      <c r="G699" s="183" t="s">
        <v>185</v>
      </c>
      <c r="H699" s="184">
        <v>3.5999999999999997E-2</v>
      </c>
      <c r="I699" s="185"/>
      <c r="J699" s="186">
        <f>ROUND(I699*H699,2)</f>
        <v>0</v>
      </c>
      <c r="K699" s="182" t="s">
        <v>177</v>
      </c>
      <c r="L699" s="41"/>
      <c r="M699" s="187" t="s">
        <v>19</v>
      </c>
      <c r="N699" s="188" t="s">
        <v>44</v>
      </c>
      <c r="O699" s="66"/>
      <c r="P699" s="189">
        <f>O699*H699</f>
        <v>0</v>
      </c>
      <c r="Q699" s="189">
        <v>0</v>
      </c>
      <c r="R699" s="189">
        <f>Q699*H699</f>
        <v>0</v>
      </c>
      <c r="S699" s="189">
        <v>2.4</v>
      </c>
      <c r="T699" s="190">
        <f>S699*H699</f>
        <v>8.6399999999999991E-2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91" t="s">
        <v>178</v>
      </c>
      <c r="AT699" s="191" t="s">
        <v>173</v>
      </c>
      <c r="AU699" s="191" t="s">
        <v>82</v>
      </c>
      <c r="AY699" s="19" t="s">
        <v>170</v>
      </c>
      <c r="BE699" s="192">
        <f>IF(N699="základní",J699,0)</f>
        <v>0</v>
      </c>
      <c r="BF699" s="192">
        <f>IF(N699="snížená",J699,0)</f>
        <v>0</v>
      </c>
      <c r="BG699" s="192">
        <f>IF(N699="zákl. přenesená",J699,0)</f>
        <v>0</v>
      </c>
      <c r="BH699" s="192">
        <f>IF(N699="sníž. přenesená",J699,0)</f>
        <v>0</v>
      </c>
      <c r="BI699" s="192">
        <f>IF(N699="nulová",J699,0)</f>
        <v>0</v>
      </c>
      <c r="BJ699" s="19" t="s">
        <v>80</v>
      </c>
      <c r="BK699" s="192">
        <f>ROUND(I699*H699,2)</f>
        <v>0</v>
      </c>
      <c r="BL699" s="19" t="s">
        <v>178</v>
      </c>
      <c r="BM699" s="191" t="s">
        <v>2757</v>
      </c>
    </row>
    <row r="700" spans="1:65" s="13" customFormat="1" ht="11.25">
      <c r="B700" s="193"/>
      <c r="C700" s="194"/>
      <c r="D700" s="195" t="s">
        <v>180</v>
      </c>
      <c r="E700" s="196" t="s">
        <v>19</v>
      </c>
      <c r="F700" s="197" t="s">
        <v>2758</v>
      </c>
      <c r="G700" s="194"/>
      <c r="H700" s="198">
        <v>3.5999999999999997E-2</v>
      </c>
      <c r="I700" s="199"/>
      <c r="J700" s="194"/>
      <c r="K700" s="194"/>
      <c r="L700" s="200"/>
      <c r="M700" s="201"/>
      <c r="N700" s="202"/>
      <c r="O700" s="202"/>
      <c r="P700" s="202"/>
      <c r="Q700" s="202"/>
      <c r="R700" s="202"/>
      <c r="S700" s="202"/>
      <c r="T700" s="203"/>
      <c r="AT700" s="204" t="s">
        <v>180</v>
      </c>
      <c r="AU700" s="204" t="s">
        <v>82</v>
      </c>
      <c r="AV700" s="13" t="s">
        <v>82</v>
      </c>
      <c r="AW700" s="13" t="s">
        <v>34</v>
      </c>
      <c r="AX700" s="13" t="s">
        <v>80</v>
      </c>
      <c r="AY700" s="204" t="s">
        <v>170</v>
      </c>
    </row>
    <row r="701" spans="1:65" s="2" customFormat="1" ht="16.5" customHeight="1">
      <c r="A701" s="36"/>
      <c r="B701" s="37"/>
      <c r="C701" s="180" t="s">
        <v>992</v>
      </c>
      <c r="D701" s="180" t="s">
        <v>173</v>
      </c>
      <c r="E701" s="181" t="s">
        <v>2759</v>
      </c>
      <c r="F701" s="182" t="s">
        <v>2760</v>
      </c>
      <c r="G701" s="183" t="s">
        <v>217</v>
      </c>
      <c r="H701" s="184">
        <v>3.2970000000000002</v>
      </c>
      <c r="I701" s="185"/>
      <c r="J701" s="186">
        <f>ROUND(I701*H701,2)</f>
        <v>0</v>
      </c>
      <c r="K701" s="182" t="s">
        <v>177</v>
      </c>
      <c r="L701" s="41"/>
      <c r="M701" s="187" t="s">
        <v>19</v>
      </c>
      <c r="N701" s="188" t="s">
        <v>44</v>
      </c>
      <c r="O701" s="66"/>
      <c r="P701" s="189">
        <f>O701*H701</f>
        <v>0</v>
      </c>
      <c r="Q701" s="189">
        <v>0</v>
      </c>
      <c r="R701" s="189">
        <f>Q701*H701</f>
        <v>0</v>
      </c>
      <c r="S701" s="189">
        <v>0.36</v>
      </c>
      <c r="T701" s="190">
        <f>S701*H701</f>
        <v>1.18692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91" t="s">
        <v>178</v>
      </c>
      <c r="AT701" s="191" t="s">
        <v>173</v>
      </c>
      <c r="AU701" s="191" t="s">
        <v>82</v>
      </c>
      <c r="AY701" s="19" t="s">
        <v>170</v>
      </c>
      <c r="BE701" s="192">
        <f>IF(N701="základní",J701,0)</f>
        <v>0</v>
      </c>
      <c r="BF701" s="192">
        <f>IF(N701="snížená",J701,0)</f>
        <v>0</v>
      </c>
      <c r="BG701" s="192">
        <f>IF(N701="zákl. přenesená",J701,0)</f>
        <v>0</v>
      </c>
      <c r="BH701" s="192">
        <f>IF(N701="sníž. přenesená",J701,0)</f>
        <v>0</v>
      </c>
      <c r="BI701" s="192">
        <f>IF(N701="nulová",J701,0)</f>
        <v>0</v>
      </c>
      <c r="BJ701" s="19" t="s">
        <v>80</v>
      </c>
      <c r="BK701" s="192">
        <f>ROUND(I701*H701,2)</f>
        <v>0</v>
      </c>
      <c r="BL701" s="19" t="s">
        <v>178</v>
      </c>
      <c r="BM701" s="191" t="s">
        <v>2761</v>
      </c>
    </row>
    <row r="702" spans="1:65" s="13" customFormat="1" ht="11.25">
      <c r="B702" s="193"/>
      <c r="C702" s="194"/>
      <c r="D702" s="195" t="s">
        <v>180</v>
      </c>
      <c r="E702" s="196" t="s">
        <v>19</v>
      </c>
      <c r="F702" s="197" t="s">
        <v>2762</v>
      </c>
      <c r="G702" s="194"/>
      <c r="H702" s="198">
        <v>0.85499999999999998</v>
      </c>
      <c r="I702" s="199"/>
      <c r="J702" s="194"/>
      <c r="K702" s="194"/>
      <c r="L702" s="200"/>
      <c r="M702" s="201"/>
      <c r="N702" s="202"/>
      <c r="O702" s="202"/>
      <c r="P702" s="202"/>
      <c r="Q702" s="202"/>
      <c r="R702" s="202"/>
      <c r="S702" s="202"/>
      <c r="T702" s="203"/>
      <c r="AT702" s="204" t="s">
        <v>180</v>
      </c>
      <c r="AU702" s="204" t="s">
        <v>82</v>
      </c>
      <c r="AV702" s="13" t="s">
        <v>82</v>
      </c>
      <c r="AW702" s="13" t="s">
        <v>34</v>
      </c>
      <c r="AX702" s="13" t="s">
        <v>73</v>
      </c>
      <c r="AY702" s="204" t="s">
        <v>170</v>
      </c>
    </row>
    <row r="703" spans="1:65" s="13" customFormat="1" ht="11.25">
      <c r="B703" s="193"/>
      <c r="C703" s="194"/>
      <c r="D703" s="195" t="s">
        <v>180</v>
      </c>
      <c r="E703" s="196" t="s">
        <v>19</v>
      </c>
      <c r="F703" s="197" t="s">
        <v>2763</v>
      </c>
      <c r="G703" s="194"/>
      <c r="H703" s="198">
        <v>2.4420000000000002</v>
      </c>
      <c r="I703" s="199"/>
      <c r="J703" s="194"/>
      <c r="K703" s="194"/>
      <c r="L703" s="200"/>
      <c r="M703" s="201"/>
      <c r="N703" s="202"/>
      <c r="O703" s="202"/>
      <c r="P703" s="202"/>
      <c r="Q703" s="202"/>
      <c r="R703" s="202"/>
      <c r="S703" s="202"/>
      <c r="T703" s="203"/>
      <c r="AT703" s="204" t="s">
        <v>180</v>
      </c>
      <c r="AU703" s="204" t="s">
        <v>82</v>
      </c>
      <c r="AV703" s="13" t="s">
        <v>82</v>
      </c>
      <c r="AW703" s="13" t="s">
        <v>34</v>
      </c>
      <c r="AX703" s="13" t="s">
        <v>73</v>
      </c>
      <c r="AY703" s="204" t="s">
        <v>170</v>
      </c>
    </row>
    <row r="704" spans="1:65" s="16" customFormat="1" ht="11.25">
      <c r="B704" s="249"/>
      <c r="C704" s="250"/>
      <c r="D704" s="195" t="s">
        <v>180</v>
      </c>
      <c r="E704" s="251" t="s">
        <v>19</v>
      </c>
      <c r="F704" s="252" t="s">
        <v>2733</v>
      </c>
      <c r="G704" s="250"/>
      <c r="H704" s="253">
        <v>3.2970000000000002</v>
      </c>
      <c r="I704" s="254"/>
      <c r="J704" s="250"/>
      <c r="K704" s="250"/>
      <c r="L704" s="255"/>
      <c r="M704" s="256"/>
      <c r="N704" s="257"/>
      <c r="O704" s="257"/>
      <c r="P704" s="257"/>
      <c r="Q704" s="257"/>
      <c r="R704" s="257"/>
      <c r="S704" s="257"/>
      <c r="T704" s="258"/>
      <c r="AT704" s="259" t="s">
        <v>180</v>
      </c>
      <c r="AU704" s="259" t="s">
        <v>82</v>
      </c>
      <c r="AV704" s="16" t="s">
        <v>171</v>
      </c>
      <c r="AW704" s="16" t="s">
        <v>34</v>
      </c>
      <c r="AX704" s="16" t="s">
        <v>73</v>
      </c>
      <c r="AY704" s="259" t="s">
        <v>170</v>
      </c>
    </row>
    <row r="705" spans="1:65" s="14" customFormat="1" ht="11.25">
      <c r="B705" s="205"/>
      <c r="C705" s="206"/>
      <c r="D705" s="195" t="s">
        <v>180</v>
      </c>
      <c r="E705" s="207" t="s">
        <v>19</v>
      </c>
      <c r="F705" s="208" t="s">
        <v>182</v>
      </c>
      <c r="G705" s="206"/>
      <c r="H705" s="209">
        <v>3.2970000000000002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180</v>
      </c>
      <c r="AU705" s="215" t="s">
        <v>82</v>
      </c>
      <c r="AV705" s="14" t="s">
        <v>178</v>
      </c>
      <c r="AW705" s="14" t="s">
        <v>34</v>
      </c>
      <c r="AX705" s="14" t="s">
        <v>80</v>
      </c>
      <c r="AY705" s="215" t="s">
        <v>170</v>
      </c>
    </row>
    <row r="706" spans="1:65" s="2" customFormat="1" ht="16.5" customHeight="1">
      <c r="A706" s="36"/>
      <c r="B706" s="37"/>
      <c r="C706" s="180" t="s">
        <v>998</v>
      </c>
      <c r="D706" s="180" t="s">
        <v>173</v>
      </c>
      <c r="E706" s="181" t="s">
        <v>2764</v>
      </c>
      <c r="F706" s="182" t="s">
        <v>2765</v>
      </c>
      <c r="G706" s="183" t="s">
        <v>217</v>
      </c>
      <c r="H706" s="184">
        <v>308</v>
      </c>
      <c r="I706" s="185"/>
      <c r="J706" s="186">
        <f>ROUND(I706*H706,2)</f>
        <v>0</v>
      </c>
      <c r="K706" s="182" t="s">
        <v>19</v>
      </c>
      <c r="L706" s="41"/>
      <c r="M706" s="187" t="s">
        <v>19</v>
      </c>
      <c r="N706" s="188" t="s">
        <v>44</v>
      </c>
      <c r="O706" s="66"/>
      <c r="P706" s="189">
        <f>O706*H706</f>
        <v>0</v>
      </c>
      <c r="Q706" s="189">
        <v>0</v>
      </c>
      <c r="R706" s="189">
        <f>Q706*H706</f>
        <v>0</v>
      </c>
      <c r="S706" s="189">
        <v>0.36</v>
      </c>
      <c r="T706" s="190">
        <f>S706*H706</f>
        <v>110.88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91" t="s">
        <v>178</v>
      </c>
      <c r="AT706" s="191" t="s">
        <v>173</v>
      </c>
      <c r="AU706" s="191" t="s">
        <v>82</v>
      </c>
      <c r="AY706" s="19" t="s">
        <v>170</v>
      </c>
      <c r="BE706" s="192">
        <f>IF(N706="základní",J706,0)</f>
        <v>0</v>
      </c>
      <c r="BF706" s="192">
        <f>IF(N706="snížená",J706,0)</f>
        <v>0</v>
      </c>
      <c r="BG706" s="192">
        <f>IF(N706="zákl. přenesená",J706,0)</f>
        <v>0</v>
      </c>
      <c r="BH706" s="192">
        <f>IF(N706="sníž. přenesená",J706,0)</f>
        <v>0</v>
      </c>
      <c r="BI706" s="192">
        <f>IF(N706="nulová",J706,0)</f>
        <v>0</v>
      </c>
      <c r="BJ706" s="19" t="s">
        <v>80</v>
      </c>
      <c r="BK706" s="192">
        <f>ROUND(I706*H706,2)</f>
        <v>0</v>
      </c>
      <c r="BL706" s="19" t="s">
        <v>178</v>
      </c>
      <c r="BM706" s="191" t="s">
        <v>2766</v>
      </c>
    </row>
    <row r="707" spans="1:65" s="13" customFormat="1" ht="11.25">
      <c r="B707" s="193"/>
      <c r="C707" s="194"/>
      <c r="D707" s="195" t="s">
        <v>180</v>
      </c>
      <c r="E707" s="196" t="s">
        <v>19</v>
      </c>
      <c r="F707" s="197" t="s">
        <v>2767</v>
      </c>
      <c r="G707" s="194"/>
      <c r="H707" s="198">
        <v>204</v>
      </c>
      <c r="I707" s="199"/>
      <c r="J707" s="194"/>
      <c r="K707" s="194"/>
      <c r="L707" s="200"/>
      <c r="M707" s="201"/>
      <c r="N707" s="202"/>
      <c r="O707" s="202"/>
      <c r="P707" s="202"/>
      <c r="Q707" s="202"/>
      <c r="R707" s="202"/>
      <c r="S707" s="202"/>
      <c r="T707" s="203"/>
      <c r="AT707" s="204" t="s">
        <v>180</v>
      </c>
      <c r="AU707" s="204" t="s">
        <v>82</v>
      </c>
      <c r="AV707" s="13" t="s">
        <v>82</v>
      </c>
      <c r="AW707" s="13" t="s">
        <v>34</v>
      </c>
      <c r="AX707" s="13" t="s">
        <v>73</v>
      </c>
      <c r="AY707" s="204" t="s">
        <v>170</v>
      </c>
    </row>
    <row r="708" spans="1:65" s="13" customFormat="1" ht="11.25">
      <c r="B708" s="193"/>
      <c r="C708" s="194"/>
      <c r="D708" s="195" t="s">
        <v>180</v>
      </c>
      <c r="E708" s="196" t="s">
        <v>19</v>
      </c>
      <c r="F708" s="197" t="s">
        <v>2768</v>
      </c>
      <c r="G708" s="194"/>
      <c r="H708" s="198">
        <v>104</v>
      </c>
      <c r="I708" s="199"/>
      <c r="J708" s="194"/>
      <c r="K708" s="194"/>
      <c r="L708" s="200"/>
      <c r="M708" s="201"/>
      <c r="N708" s="202"/>
      <c r="O708" s="202"/>
      <c r="P708" s="202"/>
      <c r="Q708" s="202"/>
      <c r="R708" s="202"/>
      <c r="S708" s="202"/>
      <c r="T708" s="203"/>
      <c r="AT708" s="204" t="s">
        <v>180</v>
      </c>
      <c r="AU708" s="204" t="s">
        <v>82</v>
      </c>
      <c r="AV708" s="13" t="s">
        <v>82</v>
      </c>
      <c r="AW708" s="13" t="s">
        <v>34</v>
      </c>
      <c r="AX708" s="13" t="s">
        <v>73</v>
      </c>
      <c r="AY708" s="204" t="s">
        <v>170</v>
      </c>
    </row>
    <row r="709" spans="1:65" s="14" customFormat="1" ht="11.25">
      <c r="B709" s="205"/>
      <c r="C709" s="206"/>
      <c r="D709" s="195" t="s">
        <v>180</v>
      </c>
      <c r="E709" s="207" t="s">
        <v>19</v>
      </c>
      <c r="F709" s="208" t="s">
        <v>182</v>
      </c>
      <c r="G709" s="206"/>
      <c r="H709" s="209">
        <v>308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180</v>
      </c>
      <c r="AU709" s="215" t="s">
        <v>82</v>
      </c>
      <c r="AV709" s="14" t="s">
        <v>178</v>
      </c>
      <c r="AW709" s="14" t="s">
        <v>34</v>
      </c>
      <c r="AX709" s="14" t="s">
        <v>80</v>
      </c>
      <c r="AY709" s="215" t="s">
        <v>170</v>
      </c>
    </row>
    <row r="710" spans="1:65" s="2" customFormat="1" ht="16.5" customHeight="1">
      <c r="A710" s="36"/>
      <c r="B710" s="37"/>
      <c r="C710" s="180" t="s">
        <v>1002</v>
      </c>
      <c r="D710" s="180" t="s">
        <v>173</v>
      </c>
      <c r="E710" s="181" t="s">
        <v>2769</v>
      </c>
      <c r="F710" s="182" t="s">
        <v>2770</v>
      </c>
      <c r="G710" s="183" t="s">
        <v>185</v>
      </c>
      <c r="H710" s="184">
        <v>67.5</v>
      </c>
      <c r="I710" s="185"/>
      <c r="J710" s="186">
        <f>ROUND(I710*H710,2)</f>
        <v>0</v>
      </c>
      <c r="K710" s="182" t="s">
        <v>177</v>
      </c>
      <c r="L710" s="41"/>
      <c r="M710" s="187" t="s">
        <v>19</v>
      </c>
      <c r="N710" s="188" t="s">
        <v>44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1.6</v>
      </c>
      <c r="T710" s="190">
        <f>S710*H710</f>
        <v>108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178</v>
      </c>
      <c r="AT710" s="191" t="s">
        <v>173</v>
      </c>
      <c r="AU710" s="191" t="s">
        <v>82</v>
      </c>
      <c r="AY710" s="19" t="s">
        <v>170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9" t="s">
        <v>80</v>
      </c>
      <c r="BK710" s="192">
        <f>ROUND(I710*H710,2)</f>
        <v>0</v>
      </c>
      <c r="BL710" s="19" t="s">
        <v>178</v>
      </c>
      <c r="BM710" s="191" t="s">
        <v>2771</v>
      </c>
    </row>
    <row r="711" spans="1:65" s="13" customFormat="1" ht="11.25">
      <c r="B711" s="193"/>
      <c r="C711" s="194"/>
      <c r="D711" s="195" t="s">
        <v>180</v>
      </c>
      <c r="E711" s="196" t="s">
        <v>19</v>
      </c>
      <c r="F711" s="197" t="s">
        <v>2772</v>
      </c>
      <c r="G711" s="194"/>
      <c r="H711" s="198">
        <v>67.5</v>
      </c>
      <c r="I711" s="199"/>
      <c r="J711" s="194"/>
      <c r="K711" s="194"/>
      <c r="L711" s="200"/>
      <c r="M711" s="201"/>
      <c r="N711" s="202"/>
      <c r="O711" s="202"/>
      <c r="P711" s="202"/>
      <c r="Q711" s="202"/>
      <c r="R711" s="202"/>
      <c r="S711" s="202"/>
      <c r="T711" s="203"/>
      <c r="AT711" s="204" t="s">
        <v>180</v>
      </c>
      <c r="AU711" s="204" t="s">
        <v>82</v>
      </c>
      <c r="AV711" s="13" t="s">
        <v>82</v>
      </c>
      <c r="AW711" s="13" t="s">
        <v>34</v>
      </c>
      <c r="AX711" s="13" t="s">
        <v>80</v>
      </c>
      <c r="AY711" s="204" t="s">
        <v>170</v>
      </c>
    </row>
    <row r="712" spans="1:65" s="2" customFormat="1" ht="16.5" customHeight="1">
      <c r="A712" s="36"/>
      <c r="B712" s="37"/>
      <c r="C712" s="180" t="s">
        <v>1006</v>
      </c>
      <c r="D712" s="180" t="s">
        <v>173</v>
      </c>
      <c r="E712" s="181" t="s">
        <v>2773</v>
      </c>
      <c r="F712" s="182" t="s">
        <v>2774</v>
      </c>
      <c r="G712" s="183" t="s">
        <v>310</v>
      </c>
      <c r="H712" s="184">
        <v>30.5</v>
      </c>
      <c r="I712" s="185"/>
      <c r="J712" s="186">
        <f>ROUND(I712*H712,2)</f>
        <v>0</v>
      </c>
      <c r="K712" s="182" t="s">
        <v>19</v>
      </c>
      <c r="L712" s="41"/>
      <c r="M712" s="187" t="s">
        <v>19</v>
      </c>
      <c r="N712" s="188" t="s">
        <v>44</v>
      </c>
      <c r="O712" s="66"/>
      <c r="P712" s="189">
        <f>O712*H712</f>
        <v>0</v>
      </c>
      <c r="Q712" s="189">
        <v>0</v>
      </c>
      <c r="R712" s="189">
        <f>Q712*H712</f>
        <v>0</v>
      </c>
      <c r="S712" s="189">
        <v>0.11</v>
      </c>
      <c r="T712" s="190">
        <f>S712*H712</f>
        <v>3.355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91" t="s">
        <v>178</v>
      </c>
      <c r="AT712" s="191" t="s">
        <v>173</v>
      </c>
      <c r="AU712" s="191" t="s">
        <v>82</v>
      </c>
      <c r="AY712" s="19" t="s">
        <v>170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9" t="s">
        <v>80</v>
      </c>
      <c r="BK712" s="192">
        <f>ROUND(I712*H712,2)</f>
        <v>0</v>
      </c>
      <c r="BL712" s="19" t="s">
        <v>178</v>
      </c>
      <c r="BM712" s="191" t="s">
        <v>2775</v>
      </c>
    </row>
    <row r="713" spans="1:65" s="13" customFormat="1" ht="11.25">
      <c r="B713" s="193"/>
      <c r="C713" s="194"/>
      <c r="D713" s="195" t="s">
        <v>180</v>
      </c>
      <c r="E713" s="196" t="s">
        <v>19</v>
      </c>
      <c r="F713" s="197" t="s">
        <v>2776</v>
      </c>
      <c r="G713" s="194"/>
      <c r="H713" s="198">
        <v>30.5</v>
      </c>
      <c r="I713" s="199"/>
      <c r="J713" s="194"/>
      <c r="K713" s="194"/>
      <c r="L713" s="200"/>
      <c r="M713" s="201"/>
      <c r="N713" s="202"/>
      <c r="O713" s="202"/>
      <c r="P713" s="202"/>
      <c r="Q713" s="202"/>
      <c r="R713" s="202"/>
      <c r="S713" s="202"/>
      <c r="T713" s="203"/>
      <c r="AT713" s="204" t="s">
        <v>180</v>
      </c>
      <c r="AU713" s="204" t="s">
        <v>82</v>
      </c>
      <c r="AV713" s="13" t="s">
        <v>82</v>
      </c>
      <c r="AW713" s="13" t="s">
        <v>34</v>
      </c>
      <c r="AX713" s="13" t="s">
        <v>80</v>
      </c>
      <c r="AY713" s="204" t="s">
        <v>170</v>
      </c>
    </row>
    <row r="714" spans="1:65" s="2" customFormat="1" ht="16.5" customHeight="1">
      <c r="A714" s="36"/>
      <c r="B714" s="37"/>
      <c r="C714" s="180" t="s">
        <v>1010</v>
      </c>
      <c r="D714" s="180" t="s">
        <v>173</v>
      </c>
      <c r="E714" s="181" t="s">
        <v>2777</v>
      </c>
      <c r="F714" s="182" t="s">
        <v>2778</v>
      </c>
      <c r="G714" s="183" t="s">
        <v>310</v>
      </c>
      <c r="H714" s="184">
        <v>1.9</v>
      </c>
      <c r="I714" s="185"/>
      <c r="J714" s="186">
        <f>ROUND(I714*H714,2)</f>
        <v>0</v>
      </c>
      <c r="K714" s="182" t="s">
        <v>177</v>
      </c>
      <c r="L714" s="41"/>
      <c r="M714" s="187" t="s">
        <v>19</v>
      </c>
      <c r="N714" s="188" t="s">
        <v>44</v>
      </c>
      <c r="O714" s="66"/>
      <c r="P714" s="189">
        <f>O714*H714</f>
        <v>0</v>
      </c>
      <c r="Q714" s="189">
        <v>0</v>
      </c>
      <c r="R714" s="189">
        <f>Q714*H714</f>
        <v>0</v>
      </c>
      <c r="S714" s="189">
        <v>0.187</v>
      </c>
      <c r="T714" s="190">
        <f>S714*H714</f>
        <v>0.3553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178</v>
      </c>
      <c r="AT714" s="191" t="s">
        <v>173</v>
      </c>
      <c r="AU714" s="191" t="s">
        <v>82</v>
      </c>
      <c r="AY714" s="19" t="s">
        <v>170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9" t="s">
        <v>80</v>
      </c>
      <c r="BK714" s="192">
        <f>ROUND(I714*H714,2)</f>
        <v>0</v>
      </c>
      <c r="BL714" s="19" t="s">
        <v>178</v>
      </c>
      <c r="BM714" s="191" t="s">
        <v>2779</v>
      </c>
    </row>
    <row r="715" spans="1:65" s="13" customFormat="1" ht="11.25">
      <c r="B715" s="193"/>
      <c r="C715" s="194"/>
      <c r="D715" s="195" t="s">
        <v>180</v>
      </c>
      <c r="E715" s="196" t="s">
        <v>19</v>
      </c>
      <c r="F715" s="197" t="s">
        <v>2780</v>
      </c>
      <c r="G715" s="194"/>
      <c r="H715" s="198">
        <v>1.9</v>
      </c>
      <c r="I715" s="199"/>
      <c r="J715" s="194"/>
      <c r="K715" s="194"/>
      <c r="L715" s="200"/>
      <c r="M715" s="201"/>
      <c r="N715" s="202"/>
      <c r="O715" s="202"/>
      <c r="P715" s="202"/>
      <c r="Q715" s="202"/>
      <c r="R715" s="202"/>
      <c r="S715" s="202"/>
      <c r="T715" s="203"/>
      <c r="AT715" s="204" t="s">
        <v>180</v>
      </c>
      <c r="AU715" s="204" t="s">
        <v>82</v>
      </c>
      <c r="AV715" s="13" t="s">
        <v>82</v>
      </c>
      <c r="AW715" s="13" t="s">
        <v>34</v>
      </c>
      <c r="AX715" s="13" t="s">
        <v>80</v>
      </c>
      <c r="AY715" s="204" t="s">
        <v>170</v>
      </c>
    </row>
    <row r="716" spans="1:65" s="2" customFormat="1" ht="24">
      <c r="A716" s="36"/>
      <c r="B716" s="37"/>
      <c r="C716" s="180" t="s">
        <v>1016</v>
      </c>
      <c r="D716" s="180" t="s">
        <v>173</v>
      </c>
      <c r="E716" s="181" t="s">
        <v>2781</v>
      </c>
      <c r="F716" s="182" t="s">
        <v>2782</v>
      </c>
      <c r="G716" s="183" t="s">
        <v>217</v>
      </c>
      <c r="H716" s="184">
        <v>8.1199999999999992</v>
      </c>
      <c r="I716" s="185"/>
      <c r="J716" s="186">
        <f>ROUND(I716*H716,2)</f>
        <v>0</v>
      </c>
      <c r="K716" s="182" t="s">
        <v>177</v>
      </c>
      <c r="L716" s="41"/>
      <c r="M716" s="187" t="s">
        <v>19</v>
      </c>
      <c r="N716" s="188" t="s">
        <v>44</v>
      </c>
      <c r="O716" s="66"/>
      <c r="P716" s="189">
        <f>O716*H716</f>
        <v>0</v>
      </c>
      <c r="Q716" s="189">
        <v>0</v>
      </c>
      <c r="R716" s="189">
        <f>Q716*H716</f>
        <v>0</v>
      </c>
      <c r="S716" s="189">
        <v>4.1000000000000002E-2</v>
      </c>
      <c r="T716" s="190">
        <f>S716*H716</f>
        <v>0.33291999999999999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178</v>
      </c>
      <c r="AT716" s="191" t="s">
        <v>173</v>
      </c>
      <c r="AU716" s="191" t="s">
        <v>82</v>
      </c>
      <c r="AY716" s="19" t="s">
        <v>170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9" t="s">
        <v>80</v>
      </c>
      <c r="BK716" s="192">
        <f>ROUND(I716*H716,2)</f>
        <v>0</v>
      </c>
      <c r="BL716" s="19" t="s">
        <v>178</v>
      </c>
      <c r="BM716" s="191" t="s">
        <v>2783</v>
      </c>
    </row>
    <row r="717" spans="1:65" s="13" customFormat="1" ht="11.25">
      <c r="B717" s="193"/>
      <c r="C717" s="194"/>
      <c r="D717" s="195" t="s">
        <v>180</v>
      </c>
      <c r="E717" s="196" t="s">
        <v>19</v>
      </c>
      <c r="F717" s="197" t="s">
        <v>2784</v>
      </c>
      <c r="G717" s="194"/>
      <c r="H717" s="198">
        <v>5.4</v>
      </c>
      <c r="I717" s="199"/>
      <c r="J717" s="194"/>
      <c r="K717" s="194"/>
      <c r="L717" s="200"/>
      <c r="M717" s="201"/>
      <c r="N717" s="202"/>
      <c r="O717" s="202"/>
      <c r="P717" s="202"/>
      <c r="Q717" s="202"/>
      <c r="R717" s="202"/>
      <c r="S717" s="202"/>
      <c r="T717" s="203"/>
      <c r="AT717" s="204" t="s">
        <v>180</v>
      </c>
      <c r="AU717" s="204" t="s">
        <v>82</v>
      </c>
      <c r="AV717" s="13" t="s">
        <v>82</v>
      </c>
      <c r="AW717" s="13" t="s">
        <v>34</v>
      </c>
      <c r="AX717" s="13" t="s">
        <v>73</v>
      </c>
      <c r="AY717" s="204" t="s">
        <v>170</v>
      </c>
    </row>
    <row r="718" spans="1:65" s="13" customFormat="1" ht="11.25">
      <c r="B718" s="193"/>
      <c r="C718" s="194"/>
      <c r="D718" s="195" t="s">
        <v>180</v>
      </c>
      <c r="E718" s="196" t="s">
        <v>19</v>
      </c>
      <c r="F718" s="197" t="s">
        <v>2785</v>
      </c>
      <c r="G718" s="194"/>
      <c r="H718" s="198">
        <v>2.72</v>
      </c>
      <c r="I718" s="199"/>
      <c r="J718" s="194"/>
      <c r="K718" s="194"/>
      <c r="L718" s="200"/>
      <c r="M718" s="201"/>
      <c r="N718" s="202"/>
      <c r="O718" s="202"/>
      <c r="P718" s="202"/>
      <c r="Q718" s="202"/>
      <c r="R718" s="202"/>
      <c r="S718" s="202"/>
      <c r="T718" s="203"/>
      <c r="AT718" s="204" t="s">
        <v>180</v>
      </c>
      <c r="AU718" s="204" t="s">
        <v>82</v>
      </c>
      <c r="AV718" s="13" t="s">
        <v>82</v>
      </c>
      <c r="AW718" s="13" t="s">
        <v>34</v>
      </c>
      <c r="AX718" s="13" t="s">
        <v>73</v>
      </c>
      <c r="AY718" s="204" t="s">
        <v>170</v>
      </c>
    </row>
    <row r="719" spans="1:65" s="14" customFormat="1" ht="11.25">
      <c r="B719" s="205"/>
      <c r="C719" s="206"/>
      <c r="D719" s="195" t="s">
        <v>180</v>
      </c>
      <c r="E719" s="207" t="s">
        <v>19</v>
      </c>
      <c r="F719" s="208" t="s">
        <v>182</v>
      </c>
      <c r="G719" s="206"/>
      <c r="H719" s="209">
        <v>8.1199999999999992</v>
      </c>
      <c r="I719" s="210"/>
      <c r="J719" s="206"/>
      <c r="K719" s="206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180</v>
      </c>
      <c r="AU719" s="215" t="s">
        <v>82</v>
      </c>
      <c r="AV719" s="14" t="s">
        <v>178</v>
      </c>
      <c r="AW719" s="14" t="s">
        <v>34</v>
      </c>
      <c r="AX719" s="14" t="s">
        <v>80</v>
      </c>
      <c r="AY719" s="215" t="s">
        <v>170</v>
      </c>
    </row>
    <row r="720" spans="1:65" s="2" customFormat="1" ht="24">
      <c r="A720" s="36"/>
      <c r="B720" s="37"/>
      <c r="C720" s="180" t="s">
        <v>1022</v>
      </c>
      <c r="D720" s="180" t="s">
        <v>173</v>
      </c>
      <c r="E720" s="181" t="s">
        <v>2786</v>
      </c>
      <c r="F720" s="182" t="s">
        <v>2787</v>
      </c>
      <c r="G720" s="183" t="s">
        <v>217</v>
      </c>
      <c r="H720" s="184">
        <v>5.78</v>
      </c>
      <c r="I720" s="185"/>
      <c r="J720" s="186">
        <f>ROUND(I720*H720,2)</f>
        <v>0</v>
      </c>
      <c r="K720" s="182" t="s">
        <v>177</v>
      </c>
      <c r="L720" s="41"/>
      <c r="M720" s="187" t="s">
        <v>19</v>
      </c>
      <c r="N720" s="188" t="s">
        <v>44</v>
      </c>
      <c r="O720" s="66"/>
      <c r="P720" s="189">
        <f>O720*H720</f>
        <v>0</v>
      </c>
      <c r="Q720" s="189">
        <v>0</v>
      </c>
      <c r="R720" s="189">
        <f>Q720*H720</f>
        <v>0</v>
      </c>
      <c r="S720" s="189">
        <v>3.1E-2</v>
      </c>
      <c r="T720" s="190">
        <f>S720*H720</f>
        <v>0.17918000000000001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1" t="s">
        <v>178</v>
      </c>
      <c r="AT720" s="191" t="s">
        <v>173</v>
      </c>
      <c r="AU720" s="191" t="s">
        <v>82</v>
      </c>
      <c r="AY720" s="19" t="s">
        <v>170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9" t="s">
        <v>80</v>
      </c>
      <c r="BK720" s="192">
        <f>ROUND(I720*H720,2)</f>
        <v>0</v>
      </c>
      <c r="BL720" s="19" t="s">
        <v>178</v>
      </c>
      <c r="BM720" s="191" t="s">
        <v>2788</v>
      </c>
    </row>
    <row r="721" spans="1:65" s="13" customFormat="1" ht="11.25">
      <c r="B721" s="193"/>
      <c r="C721" s="194"/>
      <c r="D721" s="195" t="s">
        <v>180</v>
      </c>
      <c r="E721" s="196" t="s">
        <v>19</v>
      </c>
      <c r="F721" s="197" t="s">
        <v>2789</v>
      </c>
      <c r="G721" s="194"/>
      <c r="H721" s="198">
        <v>5.78</v>
      </c>
      <c r="I721" s="199"/>
      <c r="J721" s="194"/>
      <c r="K721" s="194"/>
      <c r="L721" s="200"/>
      <c r="M721" s="201"/>
      <c r="N721" s="202"/>
      <c r="O721" s="202"/>
      <c r="P721" s="202"/>
      <c r="Q721" s="202"/>
      <c r="R721" s="202"/>
      <c r="S721" s="202"/>
      <c r="T721" s="203"/>
      <c r="AT721" s="204" t="s">
        <v>180</v>
      </c>
      <c r="AU721" s="204" t="s">
        <v>82</v>
      </c>
      <c r="AV721" s="13" t="s">
        <v>82</v>
      </c>
      <c r="AW721" s="13" t="s">
        <v>34</v>
      </c>
      <c r="AX721" s="13" t="s">
        <v>73</v>
      </c>
      <c r="AY721" s="204" t="s">
        <v>170</v>
      </c>
    </row>
    <row r="722" spans="1:65" s="14" customFormat="1" ht="11.25">
      <c r="B722" s="205"/>
      <c r="C722" s="206"/>
      <c r="D722" s="195" t="s">
        <v>180</v>
      </c>
      <c r="E722" s="207" t="s">
        <v>19</v>
      </c>
      <c r="F722" s="208" t="s">
        <v>182</v>
      </c>
      <c r="G722" s="206"/>
      <c r="H722" s="209">
        <v>5.78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180</v>
      </c>
      <c r="AU722" s="215" t="s">
        <v>82</v>
      </c>
      <c r="AV722" s="14" t="s">
        <v>178</v>
      </c>
      <c r="AW722" s="14" t="s">
        <v>34</v>
      </c>
      <c r="AX722" s="14" t="s">
        <v>80</v>
      </c>
      <c r="AY722" s="215" t="s">
        <v>170</v>
      </c>
    </row>
    <row r="723" spans="1:65" s="2" customFormat="1" ht="24">
      <c r="A723" s="36"/>
      <c r="B723" s="37"/>
      <c r="C723" s="180" t="s">
        <v>1026</v>
      </c>
      <c r="D723" s="180" t="s">
        <v>173</v>
      </c>
      <c r="E723" s="181" t="s">
        <v>2790</v>
      </c>
      <c r="F723" s="182" t="s">
        <v>2791</v>
      </c>
      <c r="G723" s="183" t="s">
        <v>217</v>
      </c>
      <c r="H723" s="184">
        <v>17.7</v>
      </c>
      <c r="I723" s="185"/>
      <c r="J723" s="186">
        <f>ROUND(I723*H723,2)</f>
        <v>0</v>
      </c>
      <c r="K723" s="182" t="s">
        <v>177</v>
      </c>
      <c r="L723" s="41"/>
      <c r="M723" s="187" t="s">
        <v>19</v>
      </c>
      <c r="N723" s="188" t="s">
        <v>44</v>
      </c>
      <c r="O723" s="66"/>
      <c r="P723" s="189">
        <f>O723*H723</f>
        <v>0</v>
      </c>
      <c r="Q723" s="189">
        <v>0</v>
      </c>
      <c r="R723" s="189">
        <f>Q723*H723</f>
        <v>0</v>
      </c>
      <c r="S723" s="189">
        <v>6.2E-2</v>
      </c>
      <c r="T723" s="190">
        <f>S723*H723</f>
        <v>1.0973999999999999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178</v>
      </c>
      <c r="AT723" s="191" t="s">
        <v>173</v>
      </c>
      <c r="AU723" s="191" t="s">
        <v>82</v>
      </c>
      <c r="AY723" s="19" t="s">
        <v>170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9" t="s">
        <v>80</v>
      </c>
      <c r="BK723" s="192">
        <f>ROUND(I723*H723,2)</f>
        <v>0</v>
      </c>
      <c r="BL723" s="19" t="s">
        <v>178</v>
      </c>
      <c r="BM723" s="191" t="s">
        <v>2792</v>
      </c>
    </row>
    <row r="724" spans="1:65" s="13" customFormat="1" ht="11.25">
      <c r="B724" s="193"/>
      <c r="C724" s="194"/>
      <c r="D724" s="195" t="s">
        <v>180</v>
      </c>
      <c r="E724" s="196" t="s">
        <v>19</v>
      </c>
      <c r="F724" s="197" t="s">
        <v>2793</v>
      </c>
      <c r="G724" s="194"/>
      <c r="H724" s="198">
        <v>3.8</v>
      </c>
      <c r="I724" s="199"/>
      <c r="J724" s="194"/>
      <c r="K724" s="194"/>
      <c r="L724" s="200"/>
      <c r="M724" s="201"/>
      <c r="N724" s="202"/>
      <c r="O724" s="202"/>
      <c r="P724" s="202"/>
      <c r="Q724" s="202"/>
      <c r="R724" s="202"/>
      <c r="S724" s="202"/>
      <c r="T724" s="203"/>
      <c r="AT724" s="204" t="s">
        <v>180</v>
      </c>
      <c r="AU724" s="204" t="s">
        <v>82</v>
      </c>
      <c r="AV724" s="13" t="s">
        <v>82</v>
      </c>
      <c r="AW724" s="13" t="s">
        <v>34</v>
      </c>
      <c r="AX724" s="13" t="s">
        <v>73</v>
      </c>
      <c r="AY724" s="204" t="s">
        <v>170</v>
      </c>
    </row>
    <row r="725" spans="1:65" s="13" customFormat="1" ht="11.25">
      <c r="B725" s="193"/>
      <c r="C725" s="194"/>
      <c r="D725" s="195" t="s">
        <v>180</v>
      </c>
      <c r="E725" s="196" t="s">
        <v>19</v>
      </c>
      <c r="F725" s="197" t="s">
        <v>2794</v>
      </c>
      <c r="G725" s="194"/>
      <c r="H725" s="198">
        <v>10.1</v>
      </c>
      <c r="I725" s="199"/>
      <c r="J725" s="194"/>
      <c r="K725" s="194"/>
      <c r="L725" s="200"/>
      <c r="M725" s="201"/>
      <c r="N725" s="202"/>
      <c r="O725" s="202"/>
      <c r="P725" s="202"/>
      <c r="Q725" s="202"/>
      <c r="R725" s="202"/>
      <c r="S725" s="202"/>
      <c r="T725" s="203"/>
      <c r="AT725" s="204" t="s">
        <v>180</v>
      </c>
      <c r="AU725" s="204" t="s">
        <v>82</v>
      </c>
      <c r="AV725" s="13" t="s">
        <v>82</v>
      </c>
      <c r="AW725" s="13" t="s">
        <v>34</v>
      </c>
      <c r="AX725" s="13" t="s">
        <v>73</v>
      </c>
      <c r="AY725" s="204" t="s">
        <v>170</v>
      </c>
    </row>
    <row r="726" spans="1:65" s="13" customFormat="1" ht="11.25">
      <c r="B726" s="193"/>
      <c r="C726" s="194"/>
      <c r="D726" s="195" t="s">
        <v>180</v>
      </c>
      <c r="E726" s="196" t="s">
        <v>19</v>
      </c>
      <c r="F726" s="197" t="s">
        <v>2795</v>
      </c>
      <c r="G726" s="194"/>
      <c r="H726" s="198">
        <v>3.8</v>
      </c>
      <c r="I726" s="199"/>
      <c r="J726" s="194"/>
      <c r="K726" s="194"/>
      <c r="L726" s="200"/>
      <c r="M726" s="201"/>
      <c r="N726" s="202"/>
      <c r="O726" s="202"/>
      <c r="P726" s="202"/>
      <c r="Q726" s="202"/>
      <c r="R726" s="202"/>
      <c r="S726" s="202"/>
      <c r="T726" s="203"/>
      <c r="AT726" s="204" t="s">
        <v>180</v>
      </c>
      <c r="AU726" s="204" t="s">
        <v>82</v>
      </c>
      <c r="AV726" s="13" t="s">
        <v>82</v>
      </c>
      <c r="AW726" s="13" t="s">
        <v>34</v>
      </c>
      <c r="AX726" s="13" t="s">
        <v>73</v>
      </c>
      <c r="AY726" s="204" t="s">
        <v>170</v>
      </c>
    </row>
    <row r="727" spans="1:65" s="14" customFormat="1" ht="11.25">
      <c r="B727" s="205"/>
      <c r="C727" s="206"/>
      <c r="D727" s="195" t="s">
        <v>180</v>
      </c>
      <c r="E727" s="207" t="s">
        <v>19</v>
      </c>
      <c r="F727" s="208" t="s">
        <v>182</v>
      </c>
      <c r="G727" s="206"/>
      <c r="H727" s="209">
        <v>17.7</v>
      </c>
      <c r="I727" s="210"/>
      <c r="J727" s="206"/>
      <c r="K727" s="206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180</v>
      </c>
      <c r="AU727" s="215" t="s">
        <v>82</v>
      </c>
      <c r="AV727" s="14" t="s">
        <v>178</v>
      </c>
      <c r="AW727" s="14" t="s">
        <v>34</v>
      </c>
      <c r="AX727" s="14" t="s">
        <v>80</v>
      </c>
      <c r="AY727" s="215" t="s">
        <v>170</v>
      </c>
    </row>
    <row r="728" spans="1:65" s="2" customFormat="1" ht="24">
      <c r="A728" s="36"/>
      <c r="B728" s="37"/>
      <c r="C728" s="180" t="s">
        <v>1033</v>
      </c>
      <c r="D728" s="180" t="s">
        <v>173</v>
      </c>
      <c r="E728" s="181" t="s">
        <v>2796</v>
      </c>
      <c r="F728" s="182" t="s">
        <v>2797</v>
      </c>
      <c r="G728" s="183" t="s">
        <v>217</v>
      </c>
      <c r="H728" s="184">
        <v>77.063000000000002</v>
      </c>
      <c r="I728" s="185"/>
      <c r="J728" s="186">
        <f>ROUND(I728*H728,2)</f>
        <v>0</v>
      </c>
      <c r="K728" s="182" t="s">
        <v>177</v>
      </c>
      <c r="L728" s="41"/>
      <c r="M728" s="187" t="s">
        <v>19</v>
      </c>
      <c r="N728" s="188" t="s">
        <v>44</v>
      </c>
      <c r="O728" s="66"/>
      <c r="P728" s="189">
        <f>O728*H728</f>
        <v>0</v>
      </c>
      <c r="Q728" s="189">
        <v>0</v>
      </c>
      <c r="R728" s="189">
        <f>Q728*H728</f>
        <v>0</v>
      </c>
      <c r="S728" s="189">
        <v>5.3999999999999999E-2</v>
      </c>
      <c r="T728" s="190">
        <f>S728*H728</f>
        <v>4.1614019999999998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91" t="s">
        <v>178</v>
      </c>
      <c r="AT728" s="191" t="s">
        <v>173</v>
      </c>
      <c r="AU728" s="191" t="s">
        <v>82</v>
      </c>
      <c r="AY728" s="19" t="s">
        <v>170</v>
      </c>
      <c r="BE728" s="192">
        <f>IF(N728="základní",J728,0)</f>
        <v>0</v>
      </c>
      <c r="BF728" s="192">
        <f>IF(N728="snížená",J728,0)</f>
        <v>0</v>
      </c>
      <c r="BG728" s="192">
        <f>IF(N728="zákl. přenesená",J728,0)</f>
        <v>0</v>
      </c>
      <c r="BH728" s="192">
        <f>IF(N728="sníž. přenesená",J728,0)</f>
        <v>0</v>
      </c>
      <c r="BI728" s="192">
        <f>IF(N728="nulová",J728,0)</f>
        <v>0</v>
      </c>
      <c r="BJ728" s="19" t="s">
        <v>80</v>
      </c>
      <c r="BK728" s="192">
        <f>ROUND(I728*H728,2)</f>
        <v>0</v>
      </c>
      <c r="BL728" s="19" t="s">
        <v>178</v>
      </c>
      <c r="BM728" s="191" t="s">
        <v>2798</v>
      </c>
    </row>
    <row r="729" spans="1:65" s="13" customFormat="1" ht="11.25">
      <c r="B729" s="193"/>
      <c r="C729" s="194"/>
      <c r="D729" s="195" t="s">
        <v>180</v>
      </c>
      <c r="E729" s="196" t="s">
        <v>19</v>
      </c>
      <c r="F729" s="197" t="s">
        <v>2799</v>
      </c>
      <c r="G729" s="194"/>
      <c r="H729" s="198">
        <v>2.5499999999999998</v>
      </c>
      <c r="I729" s="199"/>
      <c r="J729" s="194"/>
      <c r="K729" s="194"/>
      <c r="L729" s="200"/>
      <c r="M729" s="201"/>
      <c r="N729" s="202"/>
      <c r="O729" s="202"/>
      <c r="P729" s="202"/>
      <c r="Q729" s="202"/>
      <c r="R729" s="202"/>
      <c r="S729" s="202"/>
      <c r="T729" s="203"/>
      <c r="AT729" s="204" t="s">
        <v>180</v>
      </c>
      <c r="AU729" s="204" t="s">
        <v>82</v>
      </c>
      <c r="AV729" s="13" t="s">
        <v>82</v>
      </c>
      <c r="AW729" s="13" t="s">
        <v>34</v>
      </c>
      <c r="AX729" s="13" t="s">
        <v>73</v>
      </c>
      <c r="AY729" s="204" t="s">
        <v>170</v>
      </c>
    </row>
    <row r="730" spans="1:65" s="13" customFormat="1" ht="11.25">
      <c r="B730" s="193"/>
      <c r="C730" s="194"/>
      <c r="D730" s="195" t="s">
        <v>180</v>
      </c>
      <c r="E730" s="196" t="s">
        <v>19</v>
      </c>
      <c r="F730" s="197" t="s">
        <v>2800</v>
      </c>
      <c r="G730" s="194"/>
      <c r="H730" s="198">
        <v>6.3040000000000003</v>
      </c>
      <c r="I730" s="199"/>
      <c r="J730" s="194"/>
      <c r="K730" s="194"/>
      <c r="L730" s="200"/>
      <c r="M730" s="201"/>
      <c r="N730" s="202"/>
      <c r="O730" s="202"/>
      <c r="P730" s="202"/>
      <c r="Q730" s="202"/>
      <c r="R730" s="202"/>
      <c r="S730" s="202"/>
      <c r="T730" s="203"/>
      <c r="AT730" s="204" t="s">
        <v>180</v>
      </c>
      <c r="AU730" s="204" t="s">
        <v>82</v>
      </c>
      <c r="AV730" s="13" t="s">
        <v>82</v>
      </c>
      <c r="AW730" s="13" t="s">
        <v>34</v>
      </c>
      <c r="AX730" s="13" t="s">
        <v>73</v>
      </c>
      <c r="AY730" s="204" t="s">
        <v>170</v>
      </c>
    </row>
    <row r="731" spans="1:65" s="13" customFormat="1" ht="11.25">
      <c r="B731" s="193"/>
      <c r="C731" s="194"/>
      <c r="D731" s="195" t="s">
        <v>180</v>
      </c>
      <c r="E731" s="196" t="s">
        <v>19</v>
      </c>
      <c r="F731" s="197" t="s">
        <v>2801</v>
      </c>
      <c r="G731" s="194"/>
      <c r="H731" s="198">
        <v>11.25</v>
      </c>
      <c r="I731" s="199"/>
      <c r="J731" s="194"/>
      <c r="K731" s="194"/>
      <c r="L731" s="200"/>
      <c r="M731" s="201"/>
      <c r="N731" s="202"/>
      <c r="O731" s="202"/>
      <c r="P731" s="202"/>
      <c r="Q731" s="202"/>
      <c r="R731" s="202"/>
      <c r="S731" s="202"/>
      <c r="T731" s="203"/>
      <c r="AT731" s="204" t="s">
        <v>180</v>
      </c>
      <c r="AU731" s="204" t="s">
        <v>82</v>
      </c>
      <c r="AV731" s="13" t="s">
        <v>82</v>
      </c>
      <c r="AW731" s="13" t="s">
        <v>34</v>
      </c>
      <c r="AX731" s="13" t="s">
        <v>73</v>
      </c>
      <c r="AY731" s="204" t="s">
        <v>170</v>
      </c>
    </row>
    <row r="732" spans="1:65" s="13" customFormat="1" ht="11.25">
      <c r="B732" s="193"/>
      <c r="C732" s="194"/>
      <c r="D732" s="195" t="s">
        <v>180</v>
      </c>
      <c r="E732" s="196" t="s">
        <v>19</v>
      </c>
      <c r="F732" s="197" t="s">
        <v>2802</v>
      </c>
      <c r="G732" s="194"/>
      <c r="H732" s="198">
        <v>2.8</v>
      </c>
      <c r="I732" s="199"/>
      <c r="J732" s="194"/>
      <c r="K732" s="194"/>
      <c r="L732" s="200"/>
      <c r="M732" s="201"/>
      <c r="N732" s="202"/>
      <c r="O732" s="202"/>
      <c r="P732" s="202"/>
      <c r="Q732" s="202"/>
      <c r="R732" s="202"/>
      <c r="S732" s="202"/>
      <c r="T732" s="203"/>
      <c r="AT732" s="204" t="s">
        <v>180</v>
      </c>
      <c r="AU732" s="204" t="s">
        <v>82</v>
      </c>
      <c r="AV732" s="13" t="s">
        <v>82</v>
      </c>
      <c r="AW732" s="13" t="s">
        <v>34</v>
      </c>
      <c r="AX732" s="13" t="s">
        <v>73</v>
      </c>
      <c r="AY732" s="204" t="s">
        <v>170</v>
      </c>
    </row>
    <row r="733" spans="1:65" s="13" customFormat="1" ht="11.25">
      <c r="B733" s="193"/>
      <c r="C733" s="194"/>
      <c r="D733" s="195" t="s">
        <v>180</v>
      </c>
      <c r="E733" s="196" t="s">
        <v>19</v>
      </c>
      <c r="F733" s="197" t="s">
        <v>2803</v>
      </c>
      <c r="G733" s="194"/>
      <c r="H733" s="198">
        <v>2.4</v>
      </c>
      <c r="I733" s="199"/>
      <c r="J733" s="194"/>
      <c r="K733" s="194"/>
      <c r="L733" s="200"/>
      <c r="M733" s="201"/>
      <c r="N733" s="202"/>
      <c r="O733" s="202"/>
      <c r="P733" s="202"/>
      <c r="Q733" s="202"/>
      <c r="R733" s="202"/>
      <c r="S733" s="202"/>
      <c r="T733" s="203"/>
      <c r="AT733" s="204" t="s">
        <v>180</v>
      </c>
      <c r="AU733" s="204" t="s">
        <v>82</v>
      </c>
      <c r="AV733" s="13" t="s">
        <v>82</v>
      </c>
      <c r="AW733" s="13" t="s">
        <v>34</v>
      </c>
      <c r="AX733" s="13" t="s">
        <v>73</v>
      </c>
      <c r="AY733" s="204" t="s">
        <v>170</v>
      </c>
    </row>
    <row r="734" spans="1:65" s="13" customFormat="1" ht="11.25">
      <c r="B734" s="193"/>
      <c r="C734" s="194"/>
      <c r="D734" s="195" t="s">
        <v>180</v>
      </c>
      <c r="E734" s="196" t="s">
        <v>19</v>
      </c>
      <c r="F734" s="197" t="s">
        <v>2804</v>
      </c>
      <c r="G734" s="194"/>
      <c r="H734" s="198">
        <v>6</v>
      </c>
      <c r="I734" s="199"/>
      <c r="J734" s="194"/>
      <c r="K734" s="194"/>
      <c r="L734" s="200"/>
      <c r="M734" s="201"/>
      <c r="N734" s="202"/>
      <c r="O734" s="202"/>
      <c r="P734" s="202"/>
      <c r="Q734" s="202"/>
      <c r="R734" s="202"/>
      <c r="S734" s="202"/>
      <c r="T734" s="203"/>
      <c r="AT734" s="204" t="s">
        <v>180</v>
      </c>
      <c r="AU734" s="204" t="s">
        <v>82</v>
      </c>
      <c r="AV734" s="13" t="s">
        <v>82</v>
      </c>
      <c r="AW734" s="13" t="s">
        <v>34</v>
      </c>
      <c r="AX734" s="13" t="s">
        <v>73</v>
      </c>
      <c r="AY734" s="204" t="s">
        <v>170</v>
      </c>
    </row>
    <row r="735" spans="1:65" s="13" customFormat="1" ht="11.25">
      <c r="B735" s="193"/>
      <c r="C735" s="194"/>
      <c r="D735" s="195" t="s">
        <v>180</v>
      </c>
      <c r="E735" s="196" t="s">
        <v>19</v>
      </c>
      <c r="F735" s="197" t="s">
        <v>2805</v>
      </c>
      <c r="G735" s="194"/>
      <c r="H735" s="198">
        <v>17.399999999999999</v>
      </c>
      <c r="I735" s="199"/>
      <c r="J735" s="194"/>
      <c r="K735" s="194"/>
      <c r="L735" s="200"/>
      <c r="M735" s="201"/>
      <c r="N735" s="202"/>
      <c r="O735" s="202"/>
      <c r="P735" s="202"/>
      <c r="Q735" s="202"/>
      <c r="R735" s="202"/>
      <c r="S735" s="202"/>
      <c r="T735" s="203"/>
      <c r="AT735" s="204" t="s">
        <v>180</v>
      </c>
      <c r="AU735" s="204" t="s">
        <v>82</v>
      </c>
      <c r="AV735" s="13" t="s">
        <v>82</v>
      </c>
      <c r="AW735" s="13" t="s">
        <v>34</v>
      </c>
      <c r="AX735" s="13" t="s">
        <v>73</v>
      </c>
      <c r="AY735" s="204" t="s">
        <v>170</v>
      </c>
    </row>
    <row r="736" spans="1:65" s="13" customFormat="1" ht="11.25">
      <c r="B736" s="193"/>
      <c r="C736" s="194"/>
      <c r="D736" s="195" t="s">
        <v>180</v>
      </c>
      <c r="E736" s="196" t="s">
        <v>19</v>
      </c>
      <c r="F736" s="197" t="s">
        <v>2806</v>
      </c>
      <c r="G736" s="194"/>
      <c r="H736" s="198">
        <v>28.359000000000002</v>
      </c>
      <c r="I736" s="199"/>
      <c r="J736" s="194"/>
      <c r="K736" s="194"/>
      <c r="L736" s="200"/>
      <c r="M736" s="201"/>
      <c r="N736" s="202"/>
      <c r="O736" s="202"/>
      <c r="P736" s="202"/>
      <c r="Q736" s="202"/>
      <c r="R736" s="202"/>
      <c r="S736" s="202"/>
      <c r="T736" s="203"/>
      <c r="AT736" s="204" t="s">
        <v>180</v>
      </c>
      <c r="AU736" s="204" t="s">
        <v>82</v>
      </c>
      <c r="AV736" s="13" t="s">
        <v>82</v>
      </c>
      <c r="AW736" s="13" t="s">
        <v>34</v>
      </c>
      <c r="AX736" s="13" t="s">
        <v>73</v>
      </c>
      <c r="AY736" s="204" t="s">
        <v>170</v>
      </c>
    </row>
    <row r="737" spans="1:65" s="14" customFormat="1" ht="11.25">
      <c r="B737" s="205"/>
      <c r="C737" s="206"/>
      <c r="D737" s="195" t="s">
        <v>180</v>
      </c>
      <c r="E737" s="207" t="s">
        <v>19</v>
      </c>
      <c r="F737" s="208" t="s">
        <v>182</v>
      </c>
      <c r="G737" s="206"/>
      <c r="H737" s="209">
        <v>77.063000000000002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180</v>
      </c>
      <c r="AU737" s="215" t="s">
        <v>82</v>
      </c>
      <c r="AV737" s="14" t="s">
        <v>178</v>
      </c>
      <c r="AW737" s="14" t="s">
        <v>34</v>
      </c>
      <c r="AX737" s="14" t="s">
        <v>80</v>
      </c>
      <c r="AY737" s="215" t="s">
        <v>170</v>
      </c>
    </row>
    <row r="738" spans="1:65" s="2" customFormat="1" ht="16.5" customHeight="1">
      <c r="A738" s="36"/>
      <c r="B738" s="37"/>
      <c r="C738" s="180" t="s">
        <v>1037</v>
      </c>
      <c r="D738" s="180" t="s">
        <v>173</v>
      </c>
      <c r="E738" s="181" t="s">
        <v>449</v>
      </c>
      <c r="F738" s="182" t="s">
        <v>450</v>
      </c>
      <c r="G738" s="183" t="s">
        <v>176</v>
      </c>
      <c r="H738" s="184">
        <v>92</v>
      </c>
      <c r="I738" s="185"/>
      <c r="J738" s="186">
        <f>ROUND(I738*H738,2)</f>
        <v>0</v>
      </c>
      <c r="K738" s="182" t="s">
        <v>19</v>
      </c>
      <c r="L738" s="41"/>
      <c r="M738" s="187" t="s">
        <v>19</v>
      </c>
      <c r="N738" s="188" t="s">
        <v>44</v>
      </c>
      <c r="O738" s="66"/>
      <c r="P738" s="189">
        <f>O738*H738</f>
        <v>0</v>
      </c>
      <c r="Q738" s="189">
        <v>0</v>
      </c>
      <c r="R738" s="189">
        <f>Q738*H738</f>
        <v>0</v>
      </c>
      <c r="S738" s="189">
        <v>1.7000000000000001E-2</v>
      </c>
      <c r="T738" s="190">
        <f>S738*H738</f>
        <v>1.5640000000000001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1" t="s">
        <v>178</v>
      </c>
      <c r="AT738" s="191" t="s">
        <v>173</v>
      </c>
      <c r="AU738" s="191" t="s">
        <v>82</v>
      </c>
      <c r="AY738" s="19" t="s">
        <v>170</v>
      </c>
      <c r="BE738" s="192">
        <f>IF(N738="základní",J738,0)</f>
        <v>0</v>
      </c>
      <c r="BF738" s="192">
        <f>IF(N738="snížená",J738,0)</f>
        <v>0</v>
      </c>
      <c r="BG738" s="192">
        <f>IF(N738="zákl. přenesená",J738,0)</f>
        <v>0</v>
      </c>
      <c r="BH738" s="192">
        <f>IF(N738="sníž. přenesená",J738,0)</f>
        <v>0</v>
      </c>
      <c r="BI738" s="192">
        <f>IF(N738="nulová",J738,0)</f>
        <v>0</v>
      </c>
      <c r="BJ738" s="19" t="s">
        <v>80</v>
      </c>
      <c r="BK738" s="192">
        <f>ROUND(I738*H738,2)</f>
        <v>0</v>
      </c>
      <c r="BL738" s="19" t="s">
        <v>178</v>
      </c>
      <c r="BM738" s="191" t="s">
        <v>2807</v>
      </c>
    </row>
    <row r="739" spans="1:65" s="13" customFormat="1" ht="11.25">
      <c r="B739" s="193"/>
      <c r="C739" s="194"/>
      <c r="D739" s="195" t="s">
        <v>180</v>
      </c>
      <c r="E739" s="196" t="s">
        <v>19</v>
      </c>
      <c r="F739" s="197" t="s">
        <v>2808</v>
      </c>
      <c r="G739" s="194"/>
      <c r="H739" s="198">
        <v>92</v>
      </c>
      <c r="I739" s="199"/>
      <c r="J739" s="194"/>
      <c r="K739" s="194"/>
      <c r="L739" s="200"/>
      <c r="M739" s="201"/>
      <c r="N739" s="202"/>
      <c r="O739" s="202"/>
      <c r="P739" s="202"/>
      <c r="Q739" s="202"/>
      <c r="R739" s="202"/>
      <c r="S739" s="202"/>
      <c r="T739" s="203"/>
      <c r="AT739" s="204" t="s">
        <v>180</v>
      </c>
      <c r="AU739" s="204" t="s">
        <v>82</v>
      </c>
      <c r="AV739" s="13" t="s">
        <v>82</v>
      </c>
      <c r="AW739" s="13" t="s">
        <v>34</v>
      </c>
      <c r="AX739" s="13" t="s">
        <v>80</v>
      </c>
      <c r="AY739" s="204" t="s">
        <v>170</v>
      </c>
    </row>
    <row r="740" spans="1:65" s="2" customFormat="1" ht="16.5" customHeight="1">
      <c r="A740" s="36"/>
      <c r="B740" s="37"/>
      <c r="C740" s="180" t="s">
        <v>1047</v>
      </c>
      <c r="D740" s="180" t="s">
        <v>173</v>
      </c>
      <c r="E740" s="181" t="s">
        <v>2809</v>
      </c>
      <c r="F740" s="182" t="s">
        <v>2810</v>
      </c>
      <c r="G740" s="183" t="s">
        <v>185</v>
      </c>
      <c r="H740" s="184">
        <v>3.07</v>
      </c>
      <c r="I740" s="185"/>
      <c r="J740" s="186">
        <f>ROUND(I740*H740,2)</f>
        <v>0</v>
      </c>
      <c r="K740" s="182" t="s">
        <v>177</v>
      </c>
      <c r="L740" s="41"/>
      <c r="M740" s="187" t="s">
        <v>19</v>
      </c>
      <c r="N740" s="188" t="s">
        <v>44</v>
      </c>
      <c r="O740" s="66"/>
      <c r="P740" s="189">
        <f>O740*H740</f>
        <v>0</v>
      </c>
      <c r="Q740" s="189">
        <v>0</v>
      </c>
      <c r="R740" s="189">
        <f>Q740*H740</f>
        <v>0</v>
      </c>
      <c r="S740" s="189">
        <v>2.2000000000000002</v>
      </c>
      <c r="T740" s="190">
        <f>S740*H740</f>
        <v>6.7540000000000004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178</v>
      </c>
      <c r="AT740" s="191" t="s">
        <v>173</v>
      </c>
      <c r="AU740" s="191" t="s">
        <v>82</v>
      </c>
      <c r="AY740" s="19" t="s">
        <v>170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9" t="s">
        <v>80</v>
      </c>
      <c r="BK740" s="192">
        <f>ROUND(I740*H740,2)</f>
        <v>0</v>
      </c>
      <c r="BL740" s="19" t="s">
        <v>178</v>
      </c>
      <c r="BM740" s="191" t="s">
        <v>2811</v>
      </c>
    </row>
    <row r="741" spans="1:65" s="13" customFormat="1" ht="11.25">
      <c r="B741" s="193"/>
      <c r="C741" s="194"/>
      <c r="D741" s="195" t="s">
        <v>180</v>
      </c>
      <c r="E741" s="196" t="s">
        <v>19</v>
      </c>
      <c r="F741" s="197" t="s">
        <v>2812</v>
      </c>
      <c r="G741" s="194"/>
      <c r="H741" s="198">
        <v>0.45</v>
      </c>
      <c r="I741" s="199"/>
      <c r="J741" s="194"/>
      <c r="K741" s="194"/>
      <c r="L741" s="200"/>
      <c r="M741" s="201"/>
      <c r="N741" s="202"/>
      <c r="O741" s="202"/>
      <c r="P741" s="202"/>
      <c r="Q741" s="202"/>
      <c r="R741" s="202"/>
      <c r="S741" s="202"/>
      <c r="T741" s="203"/>
      <c r="AT741" s="204" t="s">
        <v>180</v>
      </c>
      <c r="AU741" s="204" t="s">
        <v>82</v>
      </c>
      <c r="AV741" s="13" t="s">
        <v>82</v>
      </c>
      <c r="AW741" s="13" t="s">
        <v>34</v>
      </c>
      <c r="AX741" s="13" t="s">
        <v>73</v>
      </c>
      <c r="AY741" s="204" t="s">
        <v>170</v>
      </c>
    </row>
    <row r="742" spans="1:65" s="15" customFormat="1" ht="11.25">
      <c r="B742" s="226"/>
      <c r="C742" s="227"/>
      <c r="D742" s="195" t="s">
        <v>180</v>
      </c>
      <c r="E742" s="228" t="s">
        <v>19</v>
      </c>
      <c r="F742" s="229" t="s">
        <v>2256</v>
      </c>
      <c r="G742" s="227"/>
      <c r="H742" s="228" t="s">
        <v>19</v>
      </c>
      <c r="I742" s="230"/>
      <c r="J742" s="227"/>
      <c r="K742" s="227"/>
      <c r="L742" s="231"/>
      <c r="M742" s="232"/>
      <c r="N742" s="233"/>
      <c r="O742" s="233"/>
      <c r="P742" s="233"/>
      <c r="Q742" s="233"/>
      <c r="R742" s="233"/>
      <c r="S742" s="233"/>
      <c r="T742" s="234"/>
      <c r="AT742" s="235" t="s">
        <v>180</v>
      </c>
      <c r="AU742" s="235" t="s">
        <v>82</v>
      </c>
      <c r="AV742" s="15" t="s">
        <v>80</v>
      </c>
      <c r="AW742" s="15" t="s">
        <v>34</v>
      </c>
      <c r="AX742" s="15" t="s">
        <v>73</v>
      </c>
      <c r="AY742" s="235" t="s">
        <v>170</v>
      </c>
    </row>
    <row r="743" spans="1:65" s="15" customFormat="1" ht="11.25">
      <c r="B743" s="226"/>
      <c r="C743" s="227"/>
      <c r="D743" s="195" t="s">
        <v>180</v>
      </c>
      <c r="E743" s="228" t="s">
        <v>19</v>
      </c>
      <c r="F743" s="229" t="s">
        <v>2813</v>
      </c>
      <c r="G743" s="227"/>
      <c r="H743" s="228" t="s">
        <v>19</v>
      </c>
      <c r="I743" s="230"/>
      <c r="J743" s="227"/>
      <c r="K743" s="227"/>
      <c r="L743" s="231"/>
      <c r="M743" s="232"/>
      <c r="N743" s="233"/>
      <c r="O743" s="233"/>
      <c r="P743" s="233"/>
      <c r="Q743" s="233"/>
      <c r="R743" s="233"/>
      <c r="S743" s="233"/>
      <c r="T743" s="234"/>
      <c r="AT743" s="235" t="s">
        <v>180</v>
      </c>
      <c r="AU743" s="235" t="s">
        <v>82</v>
      </c>
      <c r="AV743" s="15" t="s">
        <v>80</v>
      </c>
      <c r="AW743" s="15" t="s">
        <v>34</v>
      </c>
      <c r="AX743" s="15" t="s">
        <v>73</v>
      </c>
      <c r="AY743" s="235" t="s">
        <v>170</v>
      </c>
    </row>
    <row r="744" spans="1:65" s="13" customFormat="1" ht="11.25">
      <c r="B744" s="193"/>
      <c r="C744" s="194"/>
      <c r="D744" s="195" t="s">
        <v>180</v>
      </c>
      <c r="E744" s="196" t="s">
        <v>19</v>
      </c>
      <c r="F744" s="197" t="s">
        <v>2814</v>
      </c>
      <c r="G744" s="194"/>
      <c r="H744" s="198">
        <v>0.40699999999999997</v>
      </c>
      <c r="I744" s="199"/>
      <c r="J744" s="194"/>
      <c r="K744" s="194"/>
      <c r="L744" s="200"/>
      <c r="M744" s="201"/>
      <c r="N744" s="202"/>
      <c r="O744" s="202"/>
      <c r="P744" s="202"/>
      <c r="Q744" s="202"/>
      <c r="R744" s="202"/>
      <c r="S744" s="202"/>
      <c r="T744" s="203"/>
      <c r="AT744" s="204" t="s">
        <v>180</v>
      </c>
      <c r="AU744" s="204" t="s">
        <v>82</v>
      </c>
      <c r="AV744" s="13" t="s">
        <v>82</v>
      </c>
      <c r="AW744" s="13" t="s">
        <v>34</v>
      </c>
      <c r="AX744" s="13" t="s">
        <v>73</v>
      </c>
      <c r="AY744" s="204" t="s">
        <v>170</v>
      </c>
    </row>
    <row r="745" spans="1:65" s="13" customFormat="1" ht="11.25">
      <c r="B745" s="193"/>
      <c r="C745" s="194"/>
      <c r="D745" s="195" t="s">
        <v>180</v>
      </c>
      <c r="E745" s="196" t="s">
        <v>19</v>
      </c>
      <c r="F745" s="197" t="s">
        <v>2815</v>
      </c>
      <c r="G745" s="194"/>
      <c r="H745" s="198">
        <v>0.224</v>
      </c>
      <c r="I745" s="199"/>
      <c r="J745" s="194"/>
      <c r="K745" s="194"/>
      <c r="L745" s="200"/>
      <c r="M745" s="201"/>
      <c r="N745" s="202"/>
      <c r="O745" s="202"/>
      <c r="P745" s="202"/>
      <c r="Q745" s="202"/>
      <c r="R745" s="202"/>
      <c r="S745" s="202"/>
      <c r="T745" s="203"/>
      <c r="AT745" s="204" t="s">
        <v>180</v>
      </c>
      <c r="AU745" s="204" t="s">
        <v>82</v>
      </c>
      <c r="AV745" s="13" t="s">
        <v>82</v>
      </c>
      <c r="AW745" s="13" t="s">
        <v>34</v>
      </c>
      <c r="AX745" s="13" t="s">
        <v>73</v>
      </c>
      <c r="AY745" s="204" t="s">
        <v>170</v>
      </c>
    </row>
    <row r="746" spans="1:65" s="13" customFormat="1" ht="11.25">
      <c r="B746" s="193"/>
      <c r="C746" s="194"/>
      <c r="D746" s="195" t="s">
        <v>180</v>
      </c>
      <c r="E746" s="196" t="s">
        <v>19</v>
      </c>
      <c r="F746" s="197" t="s">
        <v>2816</v>
      </c>
      <c r="G746" s="194"/>
      <c r="H746" s="198">
        <v>0.216</v>
      </c>
      <c r="I746" s="199"/>
      <c r="J746" s="194"/>
      <c r="K746" s="194"/>
      <c r="L746" s="200"/>
      <c r="M746" s="201"/>
      <c r="N746" s="202"/>
      <c r="O746" s="202"/>
      <c r="P746" s="202"/>
      <c r="Q746" s="202"/>
      <c r="R746" s="202"/>
      <c r="S746" s="202"/>
      <c r="T746" s="203"/>
      <c r="AT746" s="204" t="s">
        <v>180</v>
      </c>
      <c r="AU746" s="204" t="s">
        <v>82</v>
      </c>
      <c r="AV746" s="13" t="s">
        <v>82</v>
      </c>
      <c r="AW746" s="13" t="s">
        <v>34</v>
      </c>
      <c r="AX746" s="13" t="s">
        <v>73</v>
      </c>
      <c r="AY746" s="204" t="s">
        <v>170</v>
      </c>
    </row>
    <row r="747" spans="1:65" s="15" customFormat="1" ht="11.25">
      <c r="B747" s="226"/>
      <c r="C747" s="227"/>
      <c r="D747" s="195" t="s">
        <v>180</v>
      </c>
      <c r="E747" s="228" t="s">
        <v>19</v>
      </c>
      <c r="F747" s="229" t="s">
        <v>2249</v>
      </c>
      <c r="G747" s="227"/>
      <c r="H747" s="228" t="s">
        <v>19</v>
      </c>
      <c r="I747" s="230"/>
      <c r="J747" s="227"/>
      <c r="K747" s="227"/>
      <c r="L747" s="231"/>
      <c r="M747" s="232"/>
      <c r="N747" s="233"/>
      <c r="O747" s="233"/>
      <c r="P747" s="233"/>
      <c r="Q747" s="233"/>
      <c r="R747" s="233"/>
      <c r="S747" s="233"/>
      <c r="T747" s="234"/>
      <c r="AT747" s="235" t="s">
        <v>180</v>
      </c>
      <c r="AU747" s="235" t="s">
        <v>82</v>
      </c>
      <c r="AV747" s="15" t="s">
        <v>80</v>
      </c>
      <c r="AW747" s="15" t="s">
        <v>34</v>
      </c>
      <c r="AX747" s="15" t="s">
        <v>73</v>
      </c>
      <c r="AY747" s="235" t="s">
        <v>170</v>
      </c>
    </row>
    <row r="748" spans="1:65" s="13" customFormat="1" ht="11.25">
      <c r="B748" s="193"/>
      <c r="C748" s="194"/>
      <c r="D748" s="195" t="s">
        <v>180</v>
      </c>
      <c r="E748" s="196" t="s">
        <v>19</v>
      </c>
      <c r="F748" s="197" t="s">
        <v>2817</v>
      </c>
      <c r="G748" s="194"/>
      <c r="H748" s="198">
        <v>0.79200000000000004</v>
      </c>
      <c r="I748" s="199"/>
      <c r="J748" s="194"/>
      <c r="K748" s="194"/>
      <c r="L748" s="200"/>
      <c r="M748" s="201"/>
      <c r="N748" s="202"/>
      <c r="O748" s="202"/>
      <c r="P748" s="202"/>
      <c r="Q748" s="202"/>
      <c r="R748" s="202"/>
      <c r="S748" s="202"/>
      <c r="T748" s="203"/>
      <c r="AT748" s="204" t="s">
        <v>180</v>
      </c>
      <c r="AU748" s="204" t="s">
        <v>82</v>
      </c>
      <c r="AV748" s="13" t="s">
        <v>82</v>
      </c>
      <c r="AW748" s="13" t="s">
        <v>34</v>
      </c>
      <c r="AX748" s="13" t="s">
        <v>73</v>
      </c>
      <c r="AY748" s="204" t="s">
        <v>170</v>
      </c>
    </row>
    <row r="749" spans="1:65" s="13" customFormat="1" ht="11.25">
      <c r="B749" s="193"/>
      <c r="C749" s="194"/>
      <c r="D749" s="195" t="s">
        <v>180</v>
      </c>
      <c r="E749" s="196" t="s">
        <v>19</v>
      </c>
      <c r="F749" s="197" t="s">
        <v>2818</v>
      </c>
      <c r="G749" s="194"/>
      <c r="H749" s="198">
        <v>0.85799999999999998</v>
      </c>
      <c r="I749" s="199"/>
      <c r="J749" s="194"/>
      <c r="K749" s="194"/>
      <c r="L749" s="200"/>
      <c r="M749" s="201"/>
      <c r="N749" s="202"/>
      <c r="O749" s="202"/>
      <c r="P749" s="202"/>
      <c r="Q749" s="202"/>
      <c r="R749" s="202"/>
      <c r="S749" s="202"/>
      <c r="T749" s="203"/>
      <c r="AT749" s="204" t="s">
        <v>180</v>
      </c>
      <c r="AU749" s="204" t="s">
        <v>82</v>
      </c>
      <c r="AV749" s="13" t="s">
        <v>82</v>
      </c>
      <c r="AW749" s="13" t="s">
        <v>34</v>
      </c>
      <c r="AX749" s="13" t="s">
        <v>73</v>
      </c>
      <c r="AY749" s="204" t="s">
        <v>170</v>
      </c>
    </row>
    <row r="750" spans="1:65" s="13" customFormat="1" ht="11.25">
      <c r="B750" s="193"/>
      <c r="C750" s="194"/>
      <c r="D750" s="195" t="s">
        <v>180</v>
      </c>
      <c r="E750" s="196" t="s">
        <v>19</v>
      </c>
      <c r="F750" s="197" t="s">
        <v>2819</v>
      </c>
      <c r="G750" s="194"/>
      <c r="H750" s="198">
        <v>0.123</v>
      </c>
      <c r="I750" s="199"/>
      <c r="J750" s="194"/>
      <c r="K750" s="194"/>
      <c r="L750" s="200"/>
      <c r="M750" s="201"/>
      <c r="N750" s="202"/>
      <c r="O750" s="202"/>
      <c r="P750" s="202"/>
      <c r="Q750" s="202"/>
      <c r="R750" s="202"/>
      <c r="S750" s="202"/>
      <c r="T750" s="203"/>
      <c r="AT750" s="204" t="s">
        <v>180</v>
      </c>
      <c r="AU750" s="204" t="s">
        <v>82</v>
      </c>
      <c r="AV750" s="13" t="s">
        <v>82</v>
      </c>
      <c r="AW750" s="13" t="s">
        <v>34</v>
      </c>
      <c r="AX750" s="13" t="s">
        <v>73</v>
      </c>
      <c r="AY750" s="204" t="s">
        <v>170</v>
      </c>
    </row>
    <row r="751" spans="1:65" s="14" customFormat="1" ht="11.25">
      <c r="B751" s="205"/>
      <c r="C751" s="206"/>
      <c r="D751" s="195" t="s">
        <v>180</v>
      </c>
      <c r="E751" s="207" t="s">
        <v>19</v>
      </c>
      <c r="F751" s="208" t="s">
        <v>182</v>
      </c>
      <c r="G751" s="206"/>
      <c r="H751" s="209">
        <v>3.07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180</v>
      </c>
      <c r="AU751" s="215" t="s">
        <v>82</v>
      </c>
      <c r="AV751" s="14" t="s">
        <v>178</v>
      </c>
      <c r="AW751" s="14" t="s">
        <v>34</v>
      </c>
      <c r="AX751" s="14" t="s">
        <v>80</v>
      </c>
      <c r="AY751" s="215" t="s">
        <v>170</v>
      </c>
    </row>
    <row r="752" spans="1:65" s="2" customFormat="1" ht="24">
      <c r="A752" s="36"/>
      <c r="B752" s="37"/>
      <c r="C752" s="180" t="s">
        <v>1052</v>
      </c>
      <c r="D752" s="180" t="s">
        <v>173</v>
      </c>
      <c r="E752" s="181" t="s">
        <v>2820</v>
      </c>
      <c r="F752" s="182" t="s">
        <v>2821</v>
      </c>
      <c r="G752" s="183" t="s">
        <v>310</v>
      </c>
      <c r="H752" s="184">
        <v>0.3</v>
      </c>
      <c r="I752" s="185"/>
      <c r="J752" s="186">
        <f>ROUND(I752*H752,2)</f>
        <v>0</v>
      </c>
      <c r="K752" s="182" t="s">
        <v>177</v>
      </c>
      <c r="L752" s="41"/>
      <c r="M752" s="187" t="s">
        <v>19</v>
      </c>
      <c r="N752" s="188" t="s">
        <v>44</v>
      </c>
      <c r="O752" s="66"/>
      <c r="P752" s="189">
        <f>O752*H752</f>
        <v>0</v>
      </c>
      <c r="Q752" s="189">
        <v>4.8000000000000001E-4</v>
      </c>
      <c r="R752" s="189">
        <f>Q752*H752</f>
        <v>1.44E-4</v>
      </c>
      <c r="S752" s="189">
        <v>8.0000000000000002E-3</v>
      </c>
      <c r="T752" s="190">
        <f>S752*H752</f>
        <v>2.3999999999999998E-3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178</v>
      </c>
      <c r="AT752" s="191" t="s">
        <v>173</v>
      </c>
      <c r="AU752" s="191" t="s">
        <v>82</v>
      </c>
      <c r="AY752" s="19" t="s">
        <v>170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9" t="s">
        <v>80</v>
      </c>
      <c r="BK752" s="192">
        <f>ROUND(I752*H752,2)</f>
        <v>0</v>
      </c>
      <c r="BL752" s="19" t="s">
        <v>178</v>
      </c>
      <c r="BM752" s="191" t="s">
        <v>2822</v>
      </c>
    </row>
    <row r="753" spans="1:65" s="13" customFormat="1" ht="11.25">
      <c r="B753" s="193"/>
      <c r="C753" s="194"/>
      <c r="D753" s="195" t="s">
        <v>180</v>
      </c>
      <c r="E753" s="196" t="s">
        <v>19</v>
      </c>
      <c r="F753" s="197" t="s">
        <v>2823</v>
      </c>
      <c r="G753" s="194"/>
      <c r="H753" s="198">
        <v>0.3</v>
      </c>
      <c r="I753" s="199"/>
      <c r="J753" s="194"/>
      <c r="K753" s="194"/>
      <c r="L753" s="200"/>
      <c r="M753" s="201"/>
      <c r="N753" s="202"/>
      <c r="O753" s="202"/>
      <c r="P753" s="202"/>
      <c r="Q753" s="202"/>
      <c r="R753" s="202"/>
      <c r="S753" s="202"/>
      <c r="T753" s="203"/>
      <c r="AT753" s="204" t="s">
        <v>180</v>
      </c>
      <c r="AU753" s="204" t="s">
        <v>82</v>
      </c>
      <c r="AV753" s="13" t="s">
        <v>82</v>
      </c>
      <c r="AW753" s="13" t="s">
        <v>34</v>
      </c>
      <c r="AX753" s="13" t="s">
        <v>80</v>
      </c>
      <c r="AY753" s="204" t="s">
        <v>170</v>
      </c>
    </row>
    <row r="754" spans="1:65" s="2" customFormat="1" ht="16.5" customHeight="1">
      <c r="A754" s="36"/>
      <c r="B754" s="37"/>
      <c r="C754" s="180" t="s">
        <v>1059</v>
      </c>
      <c r="D754" s="180" t="s">
        <v>173</v>
      </c>
      <c r="E754" s="181" t="s">
        <v>2824</v>
      </c>
      <c r="F754" s="182" t="s">
        <v>2825</v>
      </c>
      <c r="G754" s="183" t="s">
        <v>310</v>
      </c>
      <c r="H754" s="184">
        <v>120</v>
      </c>
      <c r="I754" s="185"/>
      <c r="J754" s="186">
        <f>ROUND(I754*H754,2)</f>
        <v>0</v>
      </c>
      <c r="K754" s="182" t="s">
        <v>177</v>
      </c>
      <c r="L754" s="41"/>
      <c r="M754" s="187" t="s">
        <v>19</v>
      </c>
      <c r="N754" s="188" t="s">
        <v>44</v>
      </c>
      <c r="O754" s="66"/>
      <c r="P754" s="189">
        <f>O754*H754</f>
        <v>0</v>
      </c>
      <c r="Q754" s="189">
        <v>3.0000000000000001E-5</v>
      </c>
      <c r="R754" s="189">
        <f>Q754*H754</f>
        <v>3.5999999999999999E-3</v>
      </c>
      <c r="S754" s="189">
        <v>3.0000000000000001E-3</v>
      </c>
      <c r="T754" s="190">
        <f>S754*H754</f>
        <v>0.36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91" t="s">
        <v>178</v>
      </c>
      <c r="AT754" s="191" t="s">
        <v>173</v>
      </c>
      <c r="AU754" s="191" t="s">
        <v>82</v>
      </c>
      <c r="AY754" s="19" t="s">
        <v>170</v>
      </c>
      <c r="BE754" s="192">
        <f>IF(N754="základní",J754,0)</f>
        <v>0</v>
      </c>
      <c r="BF754" s="192">
        <f>IF(N754="snížená",J754,0)</f>
        <v>0</v>
      </c>
      <c r="BG754" s="192">
        <f>IF(N754="zákl. přenesená",J754,0)</f>
        <v>0</v>
      </c>
      <c r="BH754" s="192">
        <f>IF(N754="sníž. přenesená",J754,0)</f>
        <v>0</v>
      </c>
      <c r="BI754" s="192">
        <f>IF(N754="nulová",J754,0)</f>
        <v>0</v>
      </c>
      <c r="BJ754" s="19" t="s">
        <v>80</v>
      </c>
      <c r="BK754" s="192">
        <f>ROUND(I754*H754,2)</f>
        <v>0</v>
      </c>
      <c r="BL754" s="19" t="s">
        <v>178</v>
      </c>
      <c r="BM754" s="191" t="s">
        <v>2826</v>
      </c>
    </row>
    <row r="755" spans="1:65" s="2" customFormat="1" ht="24">
      <c r="A755" s="36"/>
      <c r="B755" s="37"/>
      <c r="C755" s="180" t="s">
        <v>1065</v>
      </c>
      <c r="D755" s="180" t="s">
        <v>173</v>
      </c>
      <c r="E755" s="181" t="s">
        <v>2827</v>
      </c>
      <c r="F755" s="182" t="s">
        <v>2828</v>
      </c>
      <c r="G755" s="183" t="s">
        <v>217</v>
      </c>
      <c r="H755" s="184">
        <v>292.52</v>
      </c>
      <c r="I755" s="185"/>
      <c r="J755" s="186">
        <f>ROUND(I755*H755,2)</f>
        <v>0</v>
      </c>
      <c r="K755" s="182" t="s">
        <v>177</v>
      </c>
      <c r="L755" s="41"/>
      <c r="M755" s="187" t="s">
        <v>19</v>
      </c>
      <c r="N755" s="188" t="s">
        <v>44</v>
      </c>
      <c r="O755" s="66"/>
      <c r="P755" s="189">
        <f>O755*H755</f>
        <v>0</v>
      </c>
      <c r="Q755" s="189">
        <v>0</v>
      </c>
      <c r="R755" s="189">
        <f>Q755*H755</f>
        <v>0</v>
      </c>
      <c r="S755" s="189">
        <v>5.8999999999999997E-2</v>
      </c>
      <c r="T755" s="190">
        <f>S755*H755</f>
        <v>17.258679999999998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178</v>
      </c>
      <c r="AT755" s="191" t="s">
        <v>173</v>
      </c>
      <c r="AU755" s="191" t="s">
        <v>82</v>
      </c>
      <c r="AY755" s="19" t="s">
        <v>170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9" t="s">
        <v>80</v>
      </c>
      <c r="BK755" s="192">
        <f>ROUND(I755*H755,2)</f>
        <v>0</v>
      </c>
      <c r="BL755" s="19" t="s">
        <v>178</v>
      </c>
      <c r="BM755" s="191" t="s">
        <v>2829</v>
      </c>
    </row>
    <row r="756" spans="1:65" s="13" customFormat="1" ht="11.25">
      <c r="B756" s="193"/>
      <c r="C756" s="194"/>
      <c r="D756" s="195" t="s">
        <v>180</v>
      </c>
      <c r="E756" s="196" t="s">
        <v>19</v>
      </c>
      <c r="F756" s="197" t="s">
        <v>2830</v>
      </c>
      <c r="G756" s="194"/>
      <c r="H756" s="198">
        <v>21</v>
      </c>
      <c r="I756" s="199"/>
      <c r="J756" s="194"/>
      <c r="K756" s="194"/>
      <c r="L756" s="200"/>
      <c r="M756" s="201"/>
      <c r="N756" s="202"/>
      <c r="O756" s="202"/>
      <c r="P756" s="202"/>
      <c r="Q756" s="202"/>
      <c r="R756" s="202"/>
      <c r="S756" s="202"/>
      <c r="T756" s="203"/>
      <c r="AT756" s="204" t="s">
        <v>180</v>
      </c>
      <c r="AU756" s="204" t="s">
        <v>82</v>
      </c>
      <c r="AV756" s="13" t="s">
        <v>82</v>
      </c>
      <c r="AW756" s="13" t="s">
        <v>34</v>
      </c>
      <c r="AX756" s="13" t="s">
        <v>73</v>
      </c>
      <c r="AY756" s="204" t="s">
        <v>170</v>
      </c>
    </row>
    <row r="757" spans="1:65" s="13" customFormat="1" ht="11.25">
      <c r="B757" s="193"/>
      <c r="C757" s="194"/>
      <c r="D757" s="195" t="s">
        <v>180</v>
      </c>
      <c r="E757" s="196" t="s">
        <v>19</v>
      </c>
      <c r="F757" s="197" t="s">
        <v>2831</v>
      </c>
      <c r="G757" s="194"/>
      <c r="H757" s="198">
        <v>74.88</v>
      </c>
      <c r="I757" s="199"/>
      <c r="J757" s="194"/>
      <c r="K757" s="194"/>
      <c r="L757" s="200"/>
      <c r="M757" s="201"/>
      <c r="N757" s="202"/>
      <c r="O757" s="202"/>
      <c r="P757" s="202"/>
      <c r="Q757" s="202"/>
      <c r="R757" s="202"/>
      <c r="S757" s="202"/>
      <c r="T757" s="203"/>
      <c r="AT757" s="204" t="s">
        <v>180</v>
      </c>
      <c r="AU757" s="204" t="s">
        <v>82</v>
      </c>
      <c r="AV757" s="13" t="s">
        <v>82</v>
      </c>
      <c r="AW757" s="13" t="s">
        <v>34</v>
      </c>
      <c r="AX757" s="13" t="s">
        <v>73</v>
      </c>
      <c r="AY757" s="204" t="s">
        <v>170</v>
      </c>
    </row>
    <row r="758" spans="1:65" s="13" customFormat="1" ht="11.25">
      <c r="B758" s="193"/>
      <c r="C758" s="194"/>
      <c r="D758" s="195" t="s">
        <v>180</v>
      </c>
      <c r="E758" s="196" t="s">
        <v>19</v>
      </c>
      <c r="F758" s="197" t="s">
        <v>2832</v>
      </c>
      <c r="G758" s="194"/>
      <c r="H758" s="198">
        <v>59.28</v>
      </c>
      <c r="I758" s="199"/>
      <c r="J758" s="194"/>
      <c r="K758" s="194"/>
      <c r="L758" s="200"/>
      <c r="M758" s="201"/>
      <c r="N758" s="202"/>
      <c r="O758" s="202"/>
      <c r="P758" s="202"/>
      <c r="Q758" s="202"/>
      <c r="R758" s="202"/>
      <c r="S758" s="202"/>
      <c r="T758" s="203"/>
      <c r="AT758" s="204" t="s">
        <v>180</v>
      </c>
      <c r="AU758" s="204" t="s">
        <v>82</v>
      </c>
      <c r="AV758" s="13" t="s">
        <v>82</v>
      </c>
      <c r="AW758" s="13" t="s">
        <v>34</v>
      </c>
      <c r="AX758" s="13" t="s">
        <v>73</v>
      </c>
      <c r="AY758" s="204" t="s">
        <v>170</v>
      </c>
    </row>
    <row r="759" spans="1:65" s="13" customFormat="1" ht="11.25">
      <c r="B759" s="193"/>
      <c r="C759" s="194"/>
      <c r="D759" s="195" t="s">
        <v>180</v>
      </c>
      <c r="E759" s="196" t="s">
        <v>19</v>
      </c>
      <c r="F759" s="197" t="s">
        <v>2833</v>
      </c>
      <c r="G759" s="194"/>
      <c r="H759" s="198">
        <v>35.36</v>
      </c>
      <c r="I759" s="199"/>
      <c r="J759" s="194"/>
      <c r="K759" s="194"/>
      <c r="L759" s="200"/>
      <c r="M759" s="201"/>
      <c r="N759" s="202"/>
      <c r="O759" s="202"/>
      <c r="P759" s="202"/>
      <c r="Q759" s="202"/>
      <c r="R759" s="202"/>
      <c r="S759" s="202"/>
      <c r="T759" s="203"/>
      <c r="AT759" s="204" t="s">
        <v>180</v>
      </c>
      <c r="AU759" s="204" t="s">
        <v>82</v>
      </c>
      <c r="AV759" s="13" t="s">
        <v>82</v>
      </c>
      <c r="AW759" s="13" t="s">
        <v>34</v>
      </c>
      <c r="AX759" s="13" t="s">
        <v>73</v>
      </c>
      <c r="AY759" s="204" t="s">
        <v>170</v>
      </c>
    </row>
    <row r="760" spans="1:65" s="13" customFormat="1" ht="11.25">
      <c r="B760" s="193"/>
      <c r="C760" s="194"/>
      <c r="D760" s="195" t="s">
        <v>180</v>
      </c>
      <c r="E760" s="196" t="s">
        <v>19</v>
      </c>
      <c r="F760" s="197" t="s">
        <v>2834</v>
      </c>
      <c r="G760" s="194"/>
      <c r="H760" s="198">
        <v>102</v>
      </c>
      <c r="I760" s="199"/>
      <c r="J760" s="194"/>
      <c r="K760" s="194"/>
      <c r="L760" s="200"/>
      <c r="M760" s="201"/>
      <c r="N760" s="202"/>
      <c r="O760" s="202"/>
      <c r="P760" s="202"/>
      <c r="Q760" s="202"/>
      <c r="R760" s="202"/>
      <c r="S760" s="202"/>
      <c r="T760" s="203"/>
      <c r="AT760" s="204" t="s">
        <v>180</v>
      </c>
      <c r="AU760" s="204" t="s">
        <v>82</v>
      </c>
      <c r="AV760" s="13" t="s">
        <v>82</v>
      </c>
      <c r="AW760" s="13" t="s">
        <v>34</v>
      </c>
      <c r="AX760" s="13" t="s">
        <v>73</v>
      </c>
      <c r="AY760" s="204" t="s">
        <v>170</v>
      </c>
    </row>
    <row r="761" spans="1:65" s="14" customFormat="1" ht="11.25">
      <c r="B761" s="205"/>
      <c r="C761" s="206"/>
      <c r="D761" s="195" t="s">
        <v>180</v>
      </c>
      <c r="E761" s="207" t="s">
        <v>19</v>
      </c>
      <c r="F761" s="208" t="s">
        <v>182</v>
      </c>
      <c r="G761" s="206"/>
      <c r="H761" s="209">
        <v>292.52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180</v>
      </c>
      <c r="AU761" s="215" t="s">
        <v>82</v>
      </c>
      <c r="AV761" s="14" t="s">
        <v>178</v>
      </c>
      <c r="AW761" s="14" t="s">
        <v>34</v>
      </c>
      <c r="AX761" s="14" t="s">
        <v>80</v>
      </c>
      <c r="AY761" s="215" t="s">
        <v>170</v>
      </c>
    </row>
    <row r="762" spans="1:65" s="2" customFormat="1" ht="24">
      <c r="A762" s="36"/>
      <c r="B762" s="37"/>
      <c r="C762" s="180" t="s">
        <v>1070</v>
      </c>
      <c r="D762" s="180" t="s">
        <v>173</v>
      </c>
      <c r="E762" s="181" t="s">
        <v>2835</v>
      </c>
      <c r="F762" s="182" t="s">
        <v>2836</v>
      </c>
      <c r="G762" s="183" t="s">
        <v>310</v>
      </c>
      <c r="H762" s="184">
        <v>17.399999999999999</v>
      </c>
      <c r="I762" s="185"/>
      <c r="J762" s="186">
        <f>ROUND(I762*H762,2)</f>
        <v>0</v>
      </c>
      <c r="K762" s="182" t="s">
        <v>177</v>
      </c>
      <c r="L762" s="41"/>
      <c r="M762" s="187" t="s">
        <v>19</v>
      </c>
      <c r="N762" s="188" t="s">
        <v>44</v>
      </c>
      <c r="O762" s="66"/>
      <c r="P762" s="189">
        <f>O762*H762</f>
        <v>0</v>
      </c>
      <c r="Q762" s="189">
        <v>4.2999999999999999E-4</v>
      </c>
      <c r="R762" s="189">
        <f>Q762*H762</f>
        <v>7.4819999999999991E-3</v>
      </c>
      <c r="S762" s="189">
        <v>0</v>
      </c>
      <c r="T762" s="190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91" t="s">
        <v>178</v>
      </c>
      <c r="AT762" s="191" t="s">
        <v>173</v>
      </c>
      <c r="AU762" s="191" t="s">
        <v>82</v>
      </c>
      <c r="AY762" s="19" t="s">
        <v>170</v>
      </c>
      <c r="BE762" s="192">
        <f>IF(N762="základní",J762,0)</f>
        <v>0</v>
      </c>
      <c r="BF762" s="192">
        <f>IF(N762="snížená",J762,0)</f>
        <v>0</v>
      </c>
      <c r="BG762" s="192">
        <f>IF(N762="zákl. přenesená",J762,0)</f>
        <v>0</v>
      </c>
      <c r="BH762" s="192">
        <f>IF(N762="sníž. přenesená",J762,0)</f>
        <v>0</v>
      </c>
      <c r="BI762" s="192">
        <f>IF(N762="nulová",J762,0)</f>
        <v>0</v>
      </c>
      <c r="BJ762" s="19" t="s">
        <v>80</v>
      </c>
      <c r="BK762" s="192">
        <f>ROUND(I762*H762,2)</f>
        <v>0</v>
      </c>
      <c r="BL762" s="19" t="s">
        <v>178</v>
      </c>
      <c r="BM762" s="191" t="s">
        <v>2837</v>
      </c>
    </row>
    <row r="763" spans="1:65" s="13" customFormat="1" ht="11.25">
      <c r="B763" s="193"/>
      <c r="C763" s="194"/>
      <c r="D763" s="195" t="s">
        <v>180</v>
      </c>
      <c r="E763" s="196" t="s">
        <v>19</v>
      </c>
      <c r="F763" s="197" t="s">
        <v>2838</v>
      </c>
      <c r="G763" s="194"/>
      <c r="H763" s="198">
        <v>17.399999999999999</v>
      </c>
      <c r="I763" s="199"/>
      <c r="J763" s="194"/>
      <c r="K763" s="194"/>
      <c r="L763" s="200"/>
      <c r="M763" s="201"/>
      <c r="N763" s="202"/>
      <c r="O763" s="202"/>
      <c r="P763" s="202"/>
      <c r="Q763" s="202"/>
      <c r="R763" s="202"/>
      <c r="S763" s="202"/>
      <c r="T763" s="203"/>
      <c r="AT763" s="204" t="s">
        <v>180</v>
      </c>
      <c r="AU763" s="204" t="s">
        <v>82</v>
      </c>
      <c r="AV763" s="13" t="s">
        <v>82</v>
      </c>
      <c r="AW763" s="13" t="s">
        <v>34</v>
      </c>
      <c r="AX763" s="13" t="s">
        <v>80</v>
      </c>
      <c r="AY763" s="204" t="s">
        <v>170</v>
      </c>
    </row>
    <row r="764" spans="1:65" s="2" customFormat="1" ht="16.5" customHeight="1">
      <c r="A764" s="36"/>
      <c r="B764" s="37"/>
      <c r="C764" s="216" t="s">
        <v>1076</v>
      </c>
      <c r="D764" s="216" t="s">
        <v>192</v>
      </c>
      <c r="E764" s="217" t="s">
        <v>2839</v>
      </c>
      <c r="F764" s="218" t="s">
        <v>2840</v>
      </c>
      <c r="G764" s="219" t="s">
        <v>190</v>
      </c>
      <c r="H764" s="220">
        <v>5.1999999999999998E-2</v>
      </c>
      <c r="I764" s="221"/>
      <c r="J764" s="222">
        <f>ROUND(I764*H764,2)</f>
        <v>0</v>
      </c>
      <c r="K764" s="218" t="s">
        <v>177</v>
      </c>
      <c r="L764" s="223"/>
      <c r="M764" s="224" t="s">
        <v>19</v>
      </c>
      <c r="N764" s="225" t="s">
        <v>44</v>
      </c>
      <c r="O764" s="66"/>
      <c r="P764" s="189">
        <f>O764*H764</f>
        <v>0</v>
      </c>
      <c r="Q764" s="189">
        <v>1</v>
      </c>
      <c r="R764" s="189">
        <f>Q764*H764</f>
        <v>5.1999999999999998E-2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195</v>
      </c>
      <c r="AT764" s="191" t="s">
        <v>192</v>
      </c>
      <c r="AU764" s="191" t="s">
        <v>82</v>
      </c>
      <c r="AY764" s="19" t="s">
        <v>170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9" t="s">
        <v>80</v>
      </c>
      <c r="BK764" s="192">
        <f>ROUND(I764*H764,2)</f>
        <v>0</v>
      </c>
      <c r="BL764" s="19" t="s">
        <v>178</v>
      </c>
      <c r="BM764" s="191" t="s">
        <v>2841</v>
      </c>
    </row>
    <row r="765" spans="1:65" s="13" customFormat="1" ht="11.25">
      <c r="B765" s="193"/>
      <c r="C765" s="194"/>
      <c r="D765" s="195" t="s">
        <v>180</v>
      </c>
      <c r="E765" s="196" t="s">
        <v>19</v>
      </c>
      <c r="F765" s="197" t="s">
        <v>2842</v>
      </c>
      <c r="G765" s="194"/>
      <c r="H765" s="198">
        <v>5.1999999999999998E-2</v>
      </c>
      <c r="I765" s="199"/>
      <c r="J765" s="194"/>
      <c r="K765" s="194"/>
      <c r="L765" s="200"/>
      <c r="M765" s="201"/>
      <c r="N765" s="202"/>
      <c r="O765" s="202"/>
      <c r="P765" s="202"/>
      <c r="Q765" s="202"/>
      <c r="R765" s="202"/>
      <c r="S765" s="202"/>
      <c r="T765" s="203"/>
      <c r="AT765" s="204" t="s">
        <v>180</v>
      </c>
      <c r="AU765" s="204" t="s">
        <v>82</v>
      </c>
      <c r="AV765" s="13" t="s">
        <v>82</v>
      </c>
      <c r="AW765" s="13" t="s">
        <v>34</v>
      </c>
      <c r="AX765" s="13" t="s">
        <v>80</v>
      </c>
      <c r="AY765" s="204" t="s">
        <v>170</v>
      </c>
    </row>
    <row r="766" spans="1:65" s="2" customFormat="1" ht="24">
      <c r="A766" s="36"/>
      <c r="B766" s="37"/>
      <c r="C766" s="180" t="s">
        <v>1781</v>
      </c>
      <c r="D766" s="180" t="s">
        <v>173</v>
      </c>
      <c r="E766" s="181" t="s">
        <v>2843</v>
      </c>
      <c r="F766" s="182" t="s">
        <v>2844</v>
      </c>
      <c r="G766" s="183" t="s">
        <v>310</v>
      </c>
      <c r="H766" s="184">
        <v>6.6</v>
      </c>
      <c r="I766" s="185"/>
      <c r="J766" s="186">
        <f>ROUND(I766*H766,2)</f>
        <v>0</v>
      </c>
      <c r="K766" s="182" t="s">
        <v>177</v>
      </c>
      <c r="L766" s="41"/>
      <c r="M766" s="187" t="s">
        <v>19</v>
      </c>
      <c r="N766" s="188" t="s">
        <v>44</v>
      </c>
      <c r="O766" s="66"/>
      <c r="P766" s="189">
        <f>O766*H766</f>
        <v>0</v>
      </c>
      <c r="Q766" s="189">
        <v>5.5000000000000003E-4</v>
      </c>
      <c r="R766" s="189">
        <f>Q766*H766</f>
        <v>3.63E-3</v>
      </c>
      <c r="S766" s="189">
        <v>1E-3</v>
      </c>
      <c r="T766" s="190">
        <f>S766*H766</f>
        <v>6.6E-3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91" t="s">
        <v>178</v>
      </c>
      <c r="AT766" s="191" t="s">
        <v>173</v>
      </c>
      <c r="AU766" s="191" t="s">
        <v>82</v>
      </c>
      <c r="AY766" s="19" t="s">
        <v>170</v>
      </c>
      <c r="BE766" s="192">
        <f>IF(N766="základní",J766,0)</f>
        <v>0</v>
      </c>
      <c r="BF766" s="192">
        <f>IF(N766="snížená",J766,0)</f>
        <v>0</v>
      </c>
      <c r="BG766" s="192">
        <f>IF(N766="zákl. přenesená",J766,0)</f>
        <v>0</v>
      </c>
      <c r="BH766" s="192">
        <f>IF(N766="sníž. přenesená",J766,0)</f>
        <v>0</v>
      </c>
      <c r="BI766" s="192">
        <f>IF(N766="nulová",J766,0)</f>
        <v>0</v>
      </c>
      <c r="BJ766" s="19" t="s">
        <v>80</v>
      </c>
      <c r="BK766" s="192">
        <f>ROUND(I766*H766,2)</f>
        <v>0</v>
      </c>
      <c r="BL766" s="19" t="s">
        <v>178</v>
      </c>
      <c r="BM766" s="191" t="s">
        <v>2845</v>
      </c>
    </row>
    <row r="767" spans="1:65" s="13" customFormat="1" ht="11.25">
      <c r="B767" s="193"/>
      <c r="C767" s="194"/>
      <c r="D767" s="195" t="s">
        <v>180</v>
      </c>
      <c r="E767" s="196" t="s">
        <v>19</v>
      </c>
      <c r="F767" s="197" t="s">
        <v>2846</v>
      </c>
      <c r="G767" s="194"/>
      <c r="H767" s="198">
        <v>6.6</v>
      </c>
      <c r="I767" s="199"/>
      <c r="J767" s="194"/>
      <c r="K767" s="194"/>
      <c r="L767" s="200"/>
      <c r="M767" s="201"/>
      <c r="N767" s="202"/>
      <c r="O767" s="202"/>
      <c r="P767" s="202"/>
      <c r="Q767" s="202"/>
      <c r="R767" s="202"/>
      <c r="S767" s="202"/>
      <c r="T767" s="203"/>
      <c r="AT767" s="204" t="s">
        <v>180</v>
      </c>
      <c r="AU767" s="204" t="s">
        <v>82</v>
      </c>
      <c r="AV767" s="13" t="s">
        <v>82</v>
      </c>
      <c r="AW767" s="13" t="s">
        <v>34</v>
      </c>
      <c r="AX767" s="13" t="s">
        <v>80</v>
      </c>
      <c r="AY767" s="204" t="s">
        <v>170</v>
      </c>
    </row>
    <row r="768" spans="1:65" s="2" customFormat="1" ht="16.5" customHeight="1">
      <c r="A768" s="36"/>
      <c r="B768" s="37"/>
      <c r="C768" s="216" t="s">
        <v>2847</v>
      </c>
      <c r="D768" s="216" t="s">
        <v>192</v>
      </c>
      <c r="E768" s="217" t="s">
        <v>2848</v>
      </c>
      <c r="F768" s="218" t="s">
        <v>2849</v>
      </c>
      <c r="G768" s="219" t="s">
        <v>190</v>
      </c>
      <c r="H768" s="220">
        <v>2.7E-2</v>
      </c>
      <c r="I768" s="221"/>
      <c r="J768" s="222">
        <f>ROUND(I768*H768,2)</f>
        <v>0</v>
      </c>
      <c r="K768" s="218" t="s">
        <v>177</v>
      </c>
      <c r="L768" s="223"/>
      <c r="M768" s="224" t="s">
        <v>19</v>
      </c>
      <c r="N768" s="225" t="s">
        <v>44</v>
      </c>
      <c r="O768" s="66"/>
      <c r="P768" s="189">
        <f>O768*H768</f>
        <v>0</v>
      </c>
      <c r="Q768" s="189">
        <v>1</v>
      </c>
      <c r="R768" s="189">
        <f>Q768*H768</f>
        <v>2.7E-2</v>
      </c>
      <c r="S768" s="189">
        <v>0</v>
      </c>
      <c r="T768" s="190">
        <f>S768*H768</f>
        <v>0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191" t="s">
        <v>195</v>
      </c>
      <c r="AT768" s="191" t="s">
        <v>192</v>
      </c>
      <c r="AU768" s="191" t="s">
        <v>82</v>
      </c>
      <c r="AY768" s="19" t="s">
        <v>170</v>
      </c>
      <c r="BE768" s="192">
        <f>IF(N768="základní",J768,0)</f>
        <v>0</v>
      </c>
      <c r="BF768" s="192">
        <f>IF(N768="snížená",J768,0)</f>
        <v>0</v>
      </c>
      <c r="BG768" s="192">
        <f>IF(N768="zákl. přenesená",J768,0)</f>
        <v>0</v>
      </c>
      <c r="BH768" s="192">
        <f>IF(N768="sníž. přenesená",J768,0)</f>
        <v>0</v>
      </c>
      <c r="BI768" s="192">
        <f>IF(N768="nulová",J768,0)</f>
        <v>0</v>
      </c>
      <c r="BJ768" s="19" t="s">
        <v>80</v>
      </c>
      <c r="BK768" s="192">
        <f>ROUND(I768*H768,2)</f>
        <v>0</v>
      </c>
      <c r="BL768" s="19" t="s">
        <v>178</v>
      </c>
      <c r="BM768" s="191" t="s">
        <v>2850</v>
      </c>
    </row>
    <row r="769" spans="1:65" s="13" customFormat="1" ht="11.25">
      <c r="B769" s="193"/>
      <c r="C769" s="194"/>
      <c r="D769" s="195" t="s">
        <v>180</v>
      </c>
      <c r="E769" s="196" t="s">
        <v>19</v>
      </c>
      <c r="F769" s="197" t="s">
        <v>2851</v>
      </c>
      <c r="G769" s="194"/>
      <c r="H769" s="198">
        <v>2.7E-2</v>
      </c>
      <c r="I769" s="199"/>
      <c r="J769" s="194"/>
      <c r="K769" s="194"/>
      <c r="L769" s="200"/>
      <c r="M769" s="201"/>
      <c r="N769" s="202"/>
      <c r="O769" s="202"/>
      <c r="P769" s="202"/>
      <c r="Q769" s="202"/>
      <c r="R769" s="202"/>
      <c r="S769" s="202"/>
      <c r="T769" s="203"/>
      <c r="AT769" s="204" t="s">
        <v>180</v>
      </c>
      <c r="AU769" s="204" t="s">
        <v>82</v>
      </c>
      <c r="AV769" s="13" t="s">
        <v>82</v>
      </c>
      <c r="AW769" s="13" t="s">
        <v>34</v>
      </c>
      <c r="AX769" s="13" t="s">
        <v>80</v>
      </c>
      <c r="AY769" s="204" t="s">
        <v>170</v>
      </c>
    </row>
    <row r="770" spans="1:65" s="12" customFormat="1" ht="22.9" customHeight="1">
      <c r="B770" s="164"/>
      <c r="C770" s="165"/>
      <c r="D770" s="166" t="s">
        <v>72</v>
      </c>
      <c r="E770" s="178" t="s">
        <v>471</v>
      </c>
      <c r="F770" s="178" t="s">
        <v>472</v>
      </c>
      <c r="G770" s="165"/>
      <c r="H770" s="165"/>
      <c r="I770" s="168"/>
      <c r="J770" s="179">
        <f>BK770</f>
        <v>0</v>
      </c>
      <c r="K770" s="165"/>
      <c r="L770" s="170"/>
      <c r="M770" s="171"/>
      <c r="N770" s="172"/>
      <c r="O770" s="172"/>
      <c r="P770" s="173">
        <f>SUM(P771:P775)</f>
        <v>0</v>
      </c>
      <c r="Q770" s="172"/>
      <c r="R770" s="173">
        <f>SUM(R771:R775)</f>
        <v>0</v>
      </c>
      <c r="S770" s="172"/>
      <c r="T770" s="174">
        <f>SUM(T771:T775)</f>
        <v>0</v>
      </c>
      <c r="AR770" s="175" t="s">
        <v>80</v>
      </c>
      <c r="AT770" s="176" t="s">
        <v>72</v>
      </c>
      <c r="AU770" s="176" t="s">
        <v>80</v>
      </c>
      <c r="AY770" s="175" t="s">
        <v>170</v>
      </c>
      <c r="BK770" s="177">
        <f>SUM(BK771:BK775)</f>
        <v>0</v>
      </c>
    </row>
    <row r="771" spans="1:65" s="2" customFormat="1" ht="24">
      <c r="A771" s="36"/>
      <c r="B771" s="37"/>
      <c r="C771" s="180" t="s">
        <v>1785</v>
      </c>
      <c r="D771" s="180" t="s">
        <v>173</v>
      </c>
      <c r="E771" s="181" t="s">
        <v>2852</v>
      </c>
      <c r="F771" s="182" t="s">
        <v>2853</v>
      </c>
      <c r="G771" s="183" t="s">
        <v>190</v>
      </c>
      <c r="H771" s="184">
        <v>482.25200000000001</v>
      </c>
      <c r="I771" s="185"/>
      <c r="J771" s="186">
        <f>ROUND(I771*H771,2)</f>
        <v>0</v>
      </c>
      <c r="K771" s="182" t="s">
        <v>177</v>
      </c>
      <c r="L771" s="41"/>
      <c r="M771" s="187" t="s">
        <v>19</v>
      </c>
      <c r="N771" s="188" t="s">
        <v>44</v>
      </c>
      <c r="O771" s="66"/>
      <c r="P771" s="189">
        <f>O771*H771</f>
        <v>0</v>
      </c>
      <c r="Q771" s="189">
        <v>0</v>
      </c>
      <c r="R771" s="189">
        <f>Q771*H771</f>
        <v>0</v>
      </c>
      <c r="S771" s="189">
        <v>0</v>
      </c>
      <c r="T771" s="190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1" t="s">
        <v>178</v>
      </c>
      <c r="AT771" s="191" t="s">
        <v>173</v>
      </c>
      <c r="AU771" s="191" t="s">
        <v>82</v>
      </c>
      <c r="AY771" s="19" t="s">
        <v>170</v>
      </c>
      <c r="BE771" s="192">
        <f>IF(N771="základní",J771,0)</f>
        <v>0</v>
      </c>
      <c r="BF771" s="192">
        <f>IF(N771="snížená",J771,0)</f>
        <v>0</v>
      </c>
      <c r="BG771" s="192">
        <f>IF(N771="zákl. přenesená",J771,0)</f>
        <v>0</v>
      </c>
      <c r="BH771" s="192">
        <f>IF(N771="sníž. přenesená",J771,0)</f>
        <v>0</v>
      </c>
      <c r="BI771" s="192">
        <f>IF(N771="nulová",J771,0)</f>
        <v>0</v>
      </c>
      <c r="BJ771" s="19" t="s">
        <v>80</v>
      </c>
      <c r="BK771" s="192">
        <f>ROUND(I771*H771,2)</f>
        <v>0</v>
      </c>
      <c r="BL771" s="19" t="s">
        <v>178</v>
      </c>
      <c r="BM771" s="191" t="s">
        <v>2854</v>
      </c>
    </row>
    <row r="772" spans="1:65" s="2" customFormat="1" ht="21.75" customHeight="1">
      <c r="A772" s="36"/>
      <c r="B772" s="37"/>
      <c r="C772" s="180" t="s">
        <v>2855</v>
      </c>
      <c r="D772" s="180" t="s">
        <v>173</v>
      </c>
      <c r="E772" s="181" t="s">
        <v>2856</v>
      </c>
      <c r="F772" s="182" t="s">
        <v>2857</v>
      </c>
      <c r="G772" s="183" t="s">
        <v>190</v>
      </c>
      <c r="H772" s="184">
        <v>482.25200000000001</v>
      </c>
      <c r="I772" s="185"/>
      <c r="J772" s="186">
        <f>ROUND(I772*H772,2)</f>
        <v>0</v>
      </c>
      <c r="K772" s="182" t="s">
        <v>177</v>
      </c>
      <c r="L772" s="41"/>
      <c r="M772" s="187" t="s">
        <v>19</v>
      </c>
      <c r="N772" s="188" t="s">
        <v>44</v>
      </c>
      <c r="O772" s="66"/>
      <c r="P772" s="189">
        <f>O772*H772</f>
        <v>0</v>
      </c>
      <c r="Q772" s="189">
        <v>0</v>
      </c>
      <c r="R772" s="189">
        <f>Q772*H772</f>
        <v>0</v>
      </c>
      <c r="S772" s="189">
        <v>0</v>
      </c>
      <c r="T772" s="190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91" t="s">
        <v>178</v>
      </c>
      <c r="AT772" s="191" t="s">
        <v>173</v>
      </c>
      <c r="AU772" s="191" t="s">
        <v>82</v>
      </c>
      <c r="AY772" s="19" t="s">
        <v>170</v>
      </c>
      <c r="BE772" s="192">
        <f>IF(N772="základní",J772,0)</f>
        <v>0</v>
      </c>
      <c r="BF772" s="192">
        <f>IF(N772="snížená",J772,0)</f>
        <v>0</v>
      </c>
      <c r="BG772" s="192">
        <f>IF(N772="zákl. přenesená",J772,0)</f>
        <v>0</v>
      </c>
      <c r="BH772" s="192">
        <f>IF(N772="sníž. přenesená",J772,0)</f>
        <v>0</v>
      </c>
      <c r="BI772" s="192">
        <f>IF(N772="nulová",J772,0)</f>
        <v>0</v>
      </c>
      <c r="BJ772" s="19" t="s">
        <v>80</v>
      </c>
      <c r="BK772" s="192">
        <f>ROUND(I772*H772,2)</f>
        <v>0</v>
      </c>
      <c r="BL772" s="19" t="s">
        <v>178</v>
      </c>
      <c r="BM772" s="191" t="s">
        <v>2858</v>
      </c>
    </row>
    <row r="773" spans="1:65" s="2" customFormat="1" ht="24">
      <c r="A773" s="36"/>
      <c r="B773" s="37"/>
      <c r="C773" s="180" t="s">
        <v>1789</v>
      </c>
      <c r="D773" s="180" t="s">
        <v>173</v>
      </c>
      <c r="E773" s="181" t="s">
        <v>482</v>
      </c>
      <c r="F773" s="182" t="s">
        <v>2859</v>
      </c>
      <c r="G773" s="183" t="s">
        <v>190</v>
      </c>
      <c r="H773" s="184">
        <v>4340.268</v>
      </c>
      <c r="I773" s="185"/>
      <c r="J773" s="186">
        <f>ROUND(I773*H773,2)</f>
        <v>0</v>
      </c>
      <c r="K773" s="182" t="s">
        <v>177</v>
      </c>
      <c r="L773" s="41"/>
      <c r="M773" s="187" t="s">
        <v>19</v>
      </c>
      <c r="N773" s="188" t="s">
        <v>44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0</v>
      </c>
      <c r="T773" s="190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178</v>
      </c>
      <c r="AT773" s="191" t="s">
        <v>173</v>
      </c>
      <c r="AU773" s="191" t="s">
        <v>82</v>
      </c>
      <c r="AY773" s="19" t="s">
        <v>170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9" t="s">
        <v>80</v>
      </c>
      <c r="BK773" s="192">
        <f>ROUND(I773*H773,2)</f>
        <v>0</v>
      </c>
      <c r="BL773" s="19" t="s">
        <v>178</v>
      </c>
      <c r="BM773" s="191" t="s">
        <v>2860</v>
      </c>
    </row>
    <row r="774" spans="1:65" s="13" customFormat="1" ht="11.25">
      <c r="B774" s="193"/>
      <c r="C774" s="194"/>
      <c r="D774" s="195" t="s">
        <v>180</v>
      </c>
      <c r="E774" s="194"/>
      <c r="F774" s="197" t="s">
        <v>2861</v>
      </c>
      <c r="G774" s="194"/>
      <c r="H774" s="198">
        <v>4340.268</v>
      </c>
      <c r="I774" s="199"/>
      <c r="J774" s="194"/>
      <c r="K774" s="194"/>
      <c r="L774" s="200"/>
      <c r="M774" s="201"/>
      <c r="N774" s="202"/>
      <c r="O774" s="202"/>
      <c r="P774" s="202"/>
      <c r="Q774" s="202"/>
      <c r="R774" s="202"/>
      <c r="S774" s="202"/>
      <c r="T774" s="203"/>
      <c r="AT774" s="204" t="s">
        <v>180</v>
      </c>
      <c r="AU774" s="204" t="s">
        <v>82</v>
      </c>
      <c r="AV774" s="13" t="s">
        <v>82</v>
      </c>
      <c r="AW774" s="13" t="s">
        <v>4</v>
      </c>
      <c r="AX774" s="13" t="s">
        <v>80</v>
      </c>
      <c r="AY774" s="204" t="s">
        <v>170</v>
      </c>
    </row>
    <row r="775" spans="1:65" s="2" customFormat="1" ht="24">
      <c r="A775" s="36"/>
      <c r="B775" s="37"/>
      <c r="C775" s="180" t="s">
        <v>2862</v>
      </c>
      <c r="D775" s="180" t="s">
        <v>173</v>
      </c>
      <c r="E775" s="181" t="s">
        <v>487</v>
      </c>
      <c r="F775" s="182" t="s">
        <v>488</v>
      </c>
      <c r="G775" s="183" t="s">
        <v>190</v>
      </c>
      <c r="H775" s="184">
        <v>482.25200000000001</v>
      </c>
      <c r="I775" s="185"/>
      <c r="J775" s="186">
        <f>ROUND(I775*H775,2)</f>
        <v>0</v>
      </c>
      <c r="K775" s="182" t="s">
        <v>177</v>
      </c>
      <c r="L775" s="41"/>
      <c r="M775" s="187" t="s">
        <v>19</v>
      </c>
      <c r="N775" s="188" t="s">
        <v>44</v>
      </c>
      <c r="O775" s="66"/>
      <c r="P775" s="189">
        <f>O775*H775</f>
        <v>0</v>
      </c>
      <c r="Q775" s="189">
        <v>0</v>
      </c>
      <c r="R775" s="189">
        <f>Q775*H775</f>
        <v>0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178</v>
      </c>
      <c r="AT775" s="191" t="s">
        <v>173</v>
      </c>
      <c r="AU775" s="191" t="s">
        <v>82</v>
      </c>
      <c r="AY775" s="19" t="s">
        <v>170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9" t="s">
        <v>80</v>
      </c>
      <c r="BK775" s="192">
        <f>ROUND(I775*H775,2)</f>
        <v>0</v>
      </c>
      <c r="BL775" s="19" t="s">
        <v>178</v>
      </c>
      <c r="BM775" s="191" t="s">
        <v>2863</v>
      </c>
    </row>
    <row r="776" spans="1:65" s="12" customFormat="1" ht="22.9" customHeight="1">
      <c r="B776" s="164"/>
      <c r="C776" s="165"/>
      <c r="D776" s="166" t="s">
        <v>72</v>
      </c>
      <c r="E776" s="178" t="s">
        <v>490</v>
      </c>
      <c r="F776" s="178" t="s">
        <v>491</v>
      </c>
      <c r="G776" s="165"/>
      <c r="H776" s="165"/>
      <c r="I776" s="168"/>
      <c r="J776" s="179">
        <f>BK776</f>
        <v>0</v>
      </c>
      <c r="K776" s="165"/>
      <c r="L776" s="170"/>
      <c r="M776" s="171"/>
      <c r="N776" s="172"/>
      <c r="O776" s="172"/>
      <c r="P776" s="173">
        <f>P777</f>
        <v>0</v>
      </c>
      <c r="Q776" s="172"/>
      <c r="R776" s="173">
        <f>R777</f>
        <v>0</v>
      </c>
      <c r="S776" s="172"/>
      <c r="T776" s="174">
        <f>T777</f>
        <v>0</v>
      </c>
      <c r="AR776" s="175" t="s">
        <v>80</v>
      </c>
      <c r="AT776" s="176" t="s">
        <v>72</v>
      </c>
      <c r="AU776" s="176" t="s">
        <v>80</v>
      </c>
      <c r="AY776" s="175" t="s">
        <v>170</v>
      </c>
      <c r="BK776" s="177">
        <f>BK777</f>
        <v>0</v>
      </c>
    </row>
    <row r="777" spans="1:65" s="2" customFormat="1" ht="33" customHeight="1">
      <c r="A777" s="36"/>
      <c r="B777" s="37"/>
      <c r="C777" s="180" t="s">
        <v>1792</v>
      </c>
      <c r="D777" s="180" t="s">
        <v>173</v>
      </c>
      <c r="E777" s="181" t="s">
        <v>2864</v>
      </c>
      <c r="F777" s="182" t="s">
        <v>2865</v>
      </c>
      <c r="G777" s="183" t="s">
        <v>190</v>
      </c>
      <c r="H777" s="184">
        <v>880.13800000000003</v>
      </c>
      <c r="I777" s="185"/>
      <c r="J777" s="186">
        <f>ROUND(I777*H777,2)</f>
        <v>0</v>
      </c>
      <c r="K777" s="182" t="s">
        <v>177</v>
      </c>
      <c r="L777" s="41"/>
      <c r="M777" s="187" t="s">
        <v>19</v>
      </c>
      <c r="N777" s="188" t="s">
        <v>44</v>
      </c>
      <c r="O777" s="66"/>
      <c r="P777" s="189">
        <f>O777*H777</f>
        <v>0</v>
      </c>
      <c r="Q777" s="189">
        <v>0</v>
      </c>
      <c r="R777" s="189">
        <f>Q777*H777</f>
        <v>0</v>
      </c>
      <c r="S777" s="189">
        <v>0</v>
      </c>
      <c r="T777" s="190">
        <f>S777*H777</f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91" t="s">
        <v>178</v>
      </c>
      <c r="AT777" s="191" t="s">
        <v>173</v>
      </c>
      <c r="AU777" s="191" t="s">
        <v>82</v>
      </c>
      <c r="AY777" s="19" t="s">
        <v>170</v>
      </c>
      <c r="BE777" s="192">
        <f>IF(N777="základní",J777,0)</f>
        <v>0</v>
      </c>
      <c r="BF777" s="192">
        <f>IF(N777="snížená",J777,0)</f>
        <v>0</v>
      </c>
      <c r="BG777" s="192">
        <f>IF(N777="zákl. přenesená",J777,0)</f>
        <v>0</v>
      </c>
      <c r="BH777" s="192">
        <f>IF(N777="sníž. přenesená",J777,0)</f>
        <v>0</v>
      </c>
      <c r="BI777" s="192">
        <f>IF(N777="nulová",J777,0)</f>
        <v>0</v>
      </c>
      <c r="BJ777" s="19" t="s">
        <v>80</v>
      </c>
      <c r="BK777" s="192">
        <f>ROUND(I777*H777,2)</f>
        <v>0</v>
      </c>
      <c r="BL777" s="19" t="s">
        <v>178</v>
      </c>
      <c r="BM777" s="191" t="s">
        <v>2866</v>
      </c>
    </row>
    <row r="778" spans="1:65" s="12" customFormat="1" ht="25.9" customHeight="1">
      <c r="B778" s="164"/>
      <c r="C778" s="165"/>
      <c r="D778" s="166" t="s">
        <v>72</v>
      </c>
      <c r="E778" s="167" t="s">
        <v>496</v>
      </c>
      <c r="F778" s="167" t="s">
        <v>497</v>
      </c>
      <c r="G778" s="165"/>
      <c r="H778" s="165"/>
      <c r="I778" s="168"/>
      <c r="J778" s="169">
        <f>BK778</f>
        <v>0</v>
      </c>
      <c r="K778" s="165"/>
      <c r="L778" s="170"/>
      <c r="M778" s="171"/>
      <c r="N778" s="172"/>
      <c r="O778" s="172"/>
      <c r="P778" s="173">
        <f>P779+P826+P854+P905+P920+P923+P966+P978+P1034+P1182+P1252+P1298+P1475+P1512+P1545+P1561+P1597+P1636+P1727+P1743</f>
        <v>0</v>
      </c>
      <c r="Q778" s="172"/>
      <c r="R778" s="173">
        <f>R779+R826+R854+R905+R920+R923+R966+R978+R1034+R1182+R1252+R1298+R1475+R1512+R1545+R1561+R1597+R1636+R1727+R1743</f>
        <v>359.25898416999985</v>
      </c>
      <c r="S778" s="172"/>
      <c r="T778" s="174">
        <f>T779+T826+T854+T905+T920+T923+T966+T978+T1034+T1182+T1252+T1298+T1475+T1512+T1545+T1561+T1597+T1636+T1727+T1743</f>
        <v>105.183374</v>
      </c>
      <c r="AR778" s="175" t="s">
        <v>82</v>
      </c>
      <c r="AT778" s="176" t="s">
        <v>72</v>
      </c>
      <c r="AU778" s="176" t="s">
        <v>73</v>
      </c>
      <c r="AY778" s="175" t="s">
        <v>170</v>
      </c>
      <c r="BK778" s="177">
        <f>BK779+BK826+BK854+BK905+BK920+BK923+BK966+BK978+BK1034+BK1182+BK1252+BK1298+BK1475+BK1512+BK1545+BK1561+BK1597+BK1636+BK1727+BK1743</f>
        <v>0</v>
      </c>
    </row>
    <row r="779" spans="1:65" s="12" customFormat="1" ht="22.9" customHeight="1">
      <c r="B779" s="164"/>
      <c r="C779" s="165"/>
      <c r="D779" s="166" t="s">
        <v>72</v>
      </c>
      <c r="E779" s="178" t="s">
        <v>2867</v>
      </c>
      <c r="F779" s="178" t="s">
        <v>2868</v>
      </c>
      <c r="G779" s="165"/>
      <c r="H779" s="165"/>
      <c r="I779" s="168"/>
      <c r="J779" s="179">
        <f>BK779</f>
        <v>0</v>
      </c>
      <c r="K779" s="165"/>
      <c r="L779" s="170"/>
      <c r="M779" s="171"/>
      <c r="N779" s="172"/>
      <c r="O779" s="172"/>
      <c r="P779" s="173">
        <f>SUM(P780:P825)</f>
        <v>0</v>
      </c>
      <c r="Q779" s="172"/>
      <c r="R779" s="173">
        <f>SUM(R780:R825)</f>
        <v>1.1695577000000001</v>
      </c>
      <c r="S779" s="172"/>
      <c r="T779" s="174">
        <f>SUM(T780:T825)</f>
        <v>0</v>
      </c>
      <c r="AR779" s="175" t="s">
        <v>82</v>
      </c>
      <c r="AT779" s="176" t="s">
        <v>72</v>
      </c>
      <c r="AU779" s="176" t="s">
        <v>80</v>
      </c>
      <c r="AY779" s="175" t="s">
        <v>170</v>
      </c>
      <c r="BK779" s="177">
        <f>SUM(BK780:BK825)</f>
        <v>0</v>
      </c>
    </row>
    <row r="780" spans="1:65" s="2" customFormat="1" ht="21.75" customHeight="1">
      <c r="A780" s="36"/>
      <c r="B780" s="37"/>
      <c r="C780" s="180" t="s">
        <v>2869</v>
      </c>
      <c r="D780" s="180" t="s">
        <v>173</v>
      </c>
      <c r="E780" s="181" t="s">
        <v>2870</v>
      </c>
      <c r="F780" s="182" t="s">
        <v>2871</v>
      </c>
      <c r="G780" s="183" t="s">
        <v>217</v>
      </c>
      <c r="H780" s="184">
        <v>31</v>
      </c>
      <c r="I780" s="185"/>
      <c r="J780" s="186">
        <f>ROUND(I780*H780,2)</f>
        <v>0</v>
      </c>
      <c r="K780" s="182" t="s">
        <v>177</v>
      </c>
      <c r="L780" s="41"/>
      <c r="M780" s="187" t="s">
        <v>19</v>
      </c>
      <c r="N780" s="188" t="s">
        <v>44</v>
      </c>
      <c r="O780" s="66"/>
      <c r="P780" s="189">
        <f>O780*H780</f>
        <v>0</v>
      </c>
      <c r="Q780" s="189">
        <v>0</v>
      </c>
      <c r="R780" s="189">
        <f>Q780*H780</f>
        <v>0</v>
      </c>
      <c r="S780" s="189">
        <v>0</v>
      </c>
      <c r="T780" s="190">
        <f>S780*H780</f>
        <v>0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91" t="s">
        <v>261</v>
      </c>
      <c r="AT780" s="191" t="s">
        <v>173</v>
      </c>
      <c r="AU780" s="191" t="s">
        <v>82</v>
      </c>
      <c r="AY780" s="19" t="s">
        <v>170</v>
      </c>
      <c r="BE780" s="192">
        <f>IF(N780="základní",J780,0)</f>
        <v>0</v>
      </c>
      <c r="BF780" s="192">
        <f>IF(N780="snížená",J780,0)</f>
        <v>0</v>
      </c>
      <c r="BG780" s="192">
        <f>IF(N780="zákl. přenesená",J780,0)</f>
        <v>0</v>
      </c>
      <c r="BH780" s="192">
        <f>IF(N780="sníž. přenesená",J780,0)</f>
        <v>0</v>
      </c>
      <c r="BI780" s="192">
        <f>IF(N780="nulová",J780,0)</f>
        <v>0</v>
      </c>
      <c r="BJ780" s="19" t="s">
        <v>80</v>
      </c>
      <c r="BK780" s="192">
        <f>ROUND(I780*H780,2)</f>
        <v>0</v>
      </c>
      <c r="BL780" s="19" t="s">
        <v>261</v>
      </c>
      <c r="BM780" s="191" t="s">
        <v>2872</v>
      </c>
    </row>
    <row r="781" spans="1:65" s="13" customFormat="1" ht="11.25">
      <c r="B781" s="193"/>
      <c r="C781" s="194"/>
      <c r="D781" s="195" t="s">
        <v>180</v>
      </c>
      <c r="E781" s="196" t="s">
        <v>19</v>
      </c>
      <c r="F781" s="197" t="s">
        <v>2566</v>
      </c>
      <c r="G781" s="194"/>
      <c r="H781" s="198">
        <v>31</v>
      </c>
      <c r="I781" s="199"/>
      <c r="J781" s="194"/>
      <c r="K781" s="194"/>
      <c r="L781" s="200"/>
      <c r="M781" s="201"/>
      <c r="N781" s="202"/>
      <c r="O781" s="202"/>
      <c r="P781" s="202"/>
      <c r="Q781" s="202"/>
      <c r="R781" s="202"/>
      <c r="S781" s="202"/>
      <c r="T781" s="203"/>
      <c r="AT781" s="204" t="s">
        <v>180</v>
      </c>
      <c r="AU781" s="204" t="s">
        <v>82</v>
      </c>
      <c r="AV781" s="13" t="s">
        <v>82</v>
      </c>
      <c r="AW781" s="13" t="s">
        <v>34</v>
      </c>
      <c r="AX781" s="13" t="s">
        <v>80</v>
      </c>
      <c r="AY781" s="204" t="s">
        <v>170</v>
      </c>
    </row>
    <row r="782" spans="1:65" s="2" customFormat="1" ht="16.5" customHeight="1">
      <c r="A782" s="36"/>
      <c r="B782" s="37"/>
      <c r="C782" s="216" t="s">
        <v>1796</v>
      </c>
      <c r="D782" s="216" t="s">
        <v>192</v>
      </c>
      <c r="E782" s="217" t="s">
        <v>2873</v>
      </c>
      <c r="F782" s="218" t="s">
        <v>2874</v>
      </c>
      <c r="G782" s="219" t="s">
        <v>190</v>
      </c>
      <c r="H782" s="220">
        <v>0.01</v>
      </c>
      <c r="I782" s="221"/>
      <c r="J782" s="222">
        <f>ROUND(I782*H782,2)</f>
        <v>0</v>
      </c>
      <c r="K782" s="218" t="s">
        <v>177</v>
      </c>
      <c r="L782" s="223"/>
      <c r="M782" s="224" t="s">
        <v>19</v>
      </c>
      <c r="N782" s="225" t="s">
        <v>44</v>
      </c>
      <c r="O782" s="66"/>
      <c r="P782" s="189">
        <f>O782*H782</f>
        <v>0</v>
      </c>
      <c r="Q782" s="189">
        <v>1</v>
      </c>
      <c r="R782" s="189">
        <f>Q782*H782</f>
        <v>0.01</v>
      </c>
      <c r="S782" s="189">
        <v>0</v>
      </c>
      <c r="T782" s="190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91" t="s">
        <v>346</v>
      </c>
      <c r="AT782" s="191" t="s">
        <v>192</v>
      </c>
      <c r="AU782" s="191" t="s">
        <v>82</v>
      </c>
      <c r="AY782" s="19" t="s">
        <v>170</v>
      </c>
      <c r="BE782" s="192">
        <f>IF(N782="základní",J782,0)</f>
        <v>0</v>
      </c>
      <c r="BF782" s="192">
        <f>IF(N782="snížená",J782,0)</f>
        <v>0</v>
      </c>
      <c r="BG782" s="192">
        <f>IF(N782="zákl. přenesená",J782,0)</f>
        <v>0</v>
      </c>
      <c r="BH782" s="192">
        <f>IF(N782="sníž. přenesená",J782,0)</f>
        <v>0</v>
      </c>
      <c r="BI782" s="192">
        <f>IF(N782="nulová",J782,0)</f>
        <v>0</v>
      </c>
      <c r="BJ782" s="19" t="s">
        <v>80</v>
      </c>
      <c r="BK782" s="192">
        <f>ROUND(I782*H782,2)</f>
        <v>0</v>
      </c>
      <c r="BL782" s="19" t="s">
        <v>261</v>
      </c>
      <c r="BM782" s="191" t="s">
        <v>2875</v>
      </c>
    </row>
    <row r="783" spans="1:65" s="13" customFormat="1" ht="11.25">
      <c r="B783" s="193"/>
      <c r="C783" s="194"/>
      <c r="D783" s="195" t="s">
        <v>180</v>
      </c>
      <c r="E783" s="194"/>
      <c r="F783" s="197" t="s">
        <v>2876</v>
      </c>
      <c r="G783" s="194"/>
      <c r="H783" s="198">
        <v>0.01</v>
      </c>
      <c r="I783" s="199"/>
      <c r="J783" s="194"/>
      <c r="K783" s="194"/>
      <c r="L783" s="200"/>
      <c r="M783" s="201"/>
      <c r="N783" s="202"/>
      <c r="O783" s="202"/>
      <c r="P783" s="202"/>
      <c r="Q783" s="202"/>
      <c r="R783" s="202"/>
      <c r="S783" s="202"/>
      <c r="T783" s="203"/>
      <c r="AT783" s="204" t="s">
        <v>180</v>
      </c>
      <c r="AU783" s="204" t="s">
        <v>82</v>
      </c>
      <c r="AV783" s="13" t="s">
        <v>82</v>
      </c>
      <c r="AW783" s="13" t="s">
        <v>4</v>
      </c>
      <c r="AX783" s="13" t="s">
        <v>80</v>
      </c>
      <c r="AY783" s="204" t="s">
        <v>170</v>
      </c>
    </row>
    <row r="784" spans="1:65" s="2" customFormat="1" ht="21.75" customHeight="1">
      <c r="A784" s="36"/>
      <c r="B784" s="37"/>
      <c r="C784" s="180" t="s">
        <v>2877</v>
      </c>
      <c r="D784" s="180" t="s">
        <v>173</v>
      </c>
      <c r="E784" s="181" t="s">
        <v>2878</v>
      </c>
      <c r="F784" s="182" t="s">
        <v>2879</v>
      </c>
      <c r="G784" s="183" t="s">
        <v>217</v>
      </c>
      <c r="H784" s="184">
        <v>35.991999999999997</v>
      </c>
      <c r="I784" s="185"/>
      <c r="J784" s="186">
        <f>ROUND(I784*H784,2)</f>
        <v>0</v>
      </c>
      <c r="K784" s="182" t="s">
        <v>177</v>
      </c>
      <c r="L784" s="41"/>
      <c r="M784" s="187" t="s">
        <v>19</v>
      </c>
      <c r="N784" s="188" t="s">
        <v>44</v>
      </c>
      <c r="O784" s="66"/>
      <c r="P784" s="189">
        <f>O784*H784</f>
        <v>0</v>
      </c>
      <c r="Q784" s="189">
        <v>0</v>
      </c>
      <c r="R784" s="189">
        <f>Q784*H784</f>
        <v>0</v>
      </c>
      <c r="S784" s="189">
        <v>0</v>
      </c>
      <c r="T784" s="190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191" t="s">
        <v>261</v>
      </c>
      <c r="AT784" s="191" t="s">
        <v>173</v>
      </c>
      <c r="AU784" s="191" t="s">
        <v>82</v>
      </c>
      <c r="AY784" s="19" t="s">
        <v>170</v>
      </c>
      <c r="BE784" s="192">
        <f>IF(N784="základní",J784,0)</f>
        <v>0</v>
      </c>
      <c r="BF784" s="192">
        <f>IF(N784="snížená",J784,0)</f>
        <v>0</v>
      </c>
      <c r="BG784" s="192">
        <f>IF(N784="zákl. přenesená",J784,0)</f>
        <v>0</v>
      </c>
      <c r="BH784" s="192">
        <f>IF(N784="sníž. přenesená",J784,0)</f>
        <v>0</v>
      </c>
      <c r="BI784" s="192">
        <f>IF(N784="nulová",J784,0)</f>
        <v>0</v>
      </c>
      <c r="BJ784" s="19" t="s">
        <v>80</v>
      </c>
      <c r="BK784" s="192">
        <f>ROUND(I784*H784,2)</f>
        <v>0</v>
      </c>
      <c r="BL784" s="19" t="s">
        <v>261</v>
      </c>
      <c r="BM784" s="191" t="s">
        <v>2880</v>
      </c>
    </row>
    <row r="785" spans="1:65" s="13" customFormat="1" ht="11.25">
      <c r="B785" s="193"/>
      <c r="C785" s="194"/>
      <c r="D785" s="195" t="s">
        <v>180</v>
      </c>
      <c r="E785" s="196" t="s">
        <v>19</v>
      </c>
      <c r="F785" s="197" t="s">
        <v>2881</v>
      </c>
      <c r="G785" s="194"/>
      <c r="H785" s="198">
        <v>10.922000000000001</v>
      </c>
      <c r="I785" s="199"/>
      <c r="J785" s="194"/>
      <c r="K785" s="194"/>
      <c r="L785" s="200"/>
      <c r="M785" s="201"/>
      <c r="N785" s="202"/>
      <c r="O785" s="202"/>
      <c r="P785" s="202"/>
      <c r="Q785" s="202"/>
      <c r="R785" s="202"/>
      <c r="S785" s="202"/>
      <c r="T785" s="203"/>
      <c r="AT785" s="204" t="s">
        <v>180</v>
      </c>
      <c r="AU785" s="204" t="s">
        <v>82</v>
      </c>
      <c r="AV785" s="13" t="s">
        <v>82</v>
      </c>
      <c r="AW785" s="13" t="s">
        <v>34</v>
      </c>
      <c r="AX785" s="13" t="s">
        <v>73</v>
      </c>
      <c r="AY785" s="204" t="s">
        <v>170</v>
      </c>
    </row>
    <row r="786" spans="1:65" s="13" customFormat="1" ht="11.25">
      <c r="B786" s="193"/>
      <c r="C786" s="194"/>
      <c r="D786" s="195" t="s">
        <v>180</v>
      </c>
      <c r="E786" s="196" t="s">
        <v>19</v>
      </c>
      <c r="F786" s="197" t="s">
        <v>2163</v>
      </c>
      <c r="G786" s="194"/>
      <c r="H786" s="198">
        <v>25.07</v>
      </c>
      <c r="I786" s="199"/>
      <c r="J786" s="194"/>
      <c r="K786" s="194"/>
      <c r="L786" s="200"/>
      <c r="M786" s="201"/>
      <c r="N786" s="202"/>
      <c r="O786" s="202"/>
      <c r="P786" s="202"/>
      <c r="Q786" s="202"/>
      <c r="R786" s="202"/>
      <c r="S786" s="202"/>
      <c r="T786" s="203"/>
      <c r="AT786" s="204" t="s">
        <v>180</v>
      </c>
      <c r="AU786" s="204" t="s">
        <v>82</v>
      </c>
      <c r="AV786" s="13" t="s">
        <v>82</v>
      </c>
      <c r="AW786" s="13" t="s">
        <v>34</v>
      </c>
      <c r="AX786" s="13" t="s">
        <v>73</v>
      </c>
      <c r="AY786" s="204" t="s">
        <v>170</v>
      </c>
    </row>
    <row r="787" spans="1:65" s="14" customFormat="1" ht="11.25">
      <c r="B787" s="205"/>
      <c r="C787" s="206"/>
      <c r="D787" s="195" t="s">
        <v>180</v>
      </c>
      <c r="E787" s="207" t="s">
        <v>19</v>
      </c>
      <c r="F787" s="208" t="s">
        <v>182</v>
      </c>
      <c r="G787" s="206"/>
      <c r="H787" s="209">
        <v>35.991999999999997</v>
      </c>
      <c r="I787" s="210"/>
      <c r="J787" s="206"/>
      <c r="K787" s="206"/>
      <c r="L787" s="211"/>
      <c r="M787" s="212"/>
      <c r="N787" s="213"/>
      <c r="O787" s="213"/>
      <c r="P787" s="213"/>
      <c r="Q787" s="213"/>
      <c r="R787" s="213"/>
      <c r="S787" s="213"/>
      <c r="T787" s="214"/>
      <c r="AT787" s="215" t="s">
        <v>180</v>
      </c>
      <c r="AU787" s="215" t="s">
        <v>82</v>
      </c>
      <c r="AV787" s="14" t="s">
        <v>178</v>
      </c>
      <c r="AW787" s="14" t="s">
        <v>34</v>
      </c>
      <c r="AX787" s="14" t="s">
        <v>80</v>
      </c>
      <c r="AY787" s="215" t="s">
        <v>170</v>
      </c>
    </row>
    <row r="788" spans="1:65" s="2" customFormat="1" ht="16.5" customHeight="1">
      <c r="A788" s="36"/>
      <c r="B788" s="37"/>
      <c r="C788" s="216" t="s">
        <v>1799</v>
      </c>
      <c r="D788" s="216" t="s">
        <v>192</v>
      </c>
      <c r="E788" s="217" t="s">
        <v>2873</v>
      </c>
      <c r="F788" s="218" t="s">
        <v>2874</v>
      </c>
      <c r="G788" s="219" t="s">
        <v>190</v>
      </c>
      <c r="H788" s="220">
        <v>1.2E-2</v>
      </c>
      <c r="I788" s="221"/>
      <c r="J788" s="222">
        <f>ROUND(I788*H788,2)</f>
        <v>0</v>
      </c>
      <c r="K788" s="218" t="s">
        <v>177</v>
      </c>
      <c r="L788" s="223"/>
      <c r="M788" s="224" t="s">
        <v>19</v>
      </c>
      <c r="N788" s="225" t="s">
        <v>44</v>
      </c>
      <c r="O788" s="66"/>
      <c r="P788" s="189">
        <f>O788*H788</f>
        <v>0</v>
      </c>
      <c r="Q788" s="189">
        <v>1</v>
      </c>
      <c r="R788" s="189">
        <f>Q788*H788</f>
        <v>1.2E-2</v>
      </c>
      <c r="S788" s="189">
        <v>0</v>
      </c>
      <c r="T788" s="190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1" t="s">
        <v>346</v>
      </c>
      <c r="AT788" s="191" t="s">
        <v>192</v>
      </c>
      <c r="AU788" s="191" t="s">
        <v>82</v>
      </c>
      <c r="AY788" s="19" t="s">
        <v>170</v>
      </c>
      <c r="BE788" s="192">
        <f>IF(N788="základní",J788,0)</f>
        <v>0</v>
      </c>
      <c r="BF788" s="192">
        <f>IF(N788="snížená",J788,0)</f>
        <v>0</v>
      </c>
      <c r="BG788" s="192">
        <f>IF(N788="zákl. přenesená",J788,0)</f>
        <v>0</v>
      </c>
      <c r="BH788" s="192">
        <f>IF(N788="sníž. přenesená",J788,0)</f>
        <v>0</v>
      </c>
      <c r="BI788" s="192">
        <f>IF(N788="nulová",J788,0)</f>
        <v>0</v>
      </c>
      <c r="BJ788" s="19" t="s">
        <v>80</v>
      </c>
      <c r="BK788" s="192">
        <f>ROUND(I788*H788,2)</f>
        <v>0</v>
      </c>
      <c r="BL788" s="19" t="s">
        <v>261</v>
      </c>
      <c r="BM788" s="191" t="s">
        <v>2882</v>
      </c>
    </row>
    <row r="789" spans="1:65" s="13" customFormat="1" ht="11.25">
      <c r="B789" s="193"/>
      <c r="C789" s="194"/>
      <c r="D789" s="195" t="s">
        <v>180</v>
      </c>
      <c r="E789" s="194"/>
      <c r="F789" s="197" t="s">
        <v>2883</v>
      </c>
      <c r="G789" s="194"/>
      <c r="H789" s="198">
        <v>1.2E-2</v>
      </c>
      <c r="I789" s="199"/>
      <c r="J789" s="194"/>
      <c r="K789" s="194"/>
      <c r="L789" s="200"/>
      <c r="M789" s="201"/>
      <c r="N789" s="202"/>
      <c r="O789" s="202"/>
      <c r="P789" s="202"/>
      <c r="Q789" s="202"/>
      <c r="R789" s="202"/>
      <c r="S789" s="202"/>
      <c r="T789" s="203"/>
      <c r="AT789" s="204" t="s">
        <v>180</v>
      </c>
      <c r="AU789" s="204" t="s">
        <v>82</v>
      </c>
      <c r="AV789" s="13" t="s">
        <v>82</v>
      </c>
      <c r="AW789" s="13" t="s">
        <v>4</v>
      </c>
      <c r="AX789" s="13" t="s">
        <v>80</v>
      </c>
      <c r="AY789" s="204" t="s">
        <v>170</v>
      </c>
    </row>
    <row r="790" spans="1:65" s="2" customFormat="1" ht="16.5" customHeight="1">
      <c r="A790" s="36"/>
      <c r="B790" s="37"/>
      <c r="C790" s="180" t="s">
        <v>2884</v>
      </c>
      <c r="D790" s="180" t="s">
        <v>173</v>
      </c>
      <c r="E790" s="181" t="s">
        <v>2885</v>
      </c>
      <c r="F790" s="182" t="s">
        <v>2886</v>
      </c>
      <c r="G790" s="183" t="s">
        <v>217</v>
      </c>
      <c r="H790" s="184">
        <v>10.922000000000001</v>
      </c>
      <c r="I790" s="185"/>
      <c r="J790" s="186">
        <f>ROUND(I790*H790,2)</f>
        <v>0</v>
      </c>
      <c r="K790" s="182" t="s">
        <v>19</v>
      </c>
      <c r="L790" s="41"/>
      <c r="M790" s="187" t="s">
        <v>19</v>
      </c>
      <c r="N790" s="188" t="s">
        <v>44</v>
      </c>
      <c r="O790" s="66"/>
      <c r="P790" s="189">
        <f>O790*H790</f>
        <v>0</v>
      </c>
      <c r="Q790" s="189">
        <v>0</v>
      </c>
      <c r="R790" s="189">
        <f>Q790*H790</f>
        <v>0</v>
      </c>
      <c r="S790" s="189">
        <v>0</v>
      </c>
      <c r="T790" s="190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191" t="s">
        <v>261</v>
      </c>
      <c r="AT790" s="191" t="s">
        <v>173</v>
      </c>
      <c r="AU790" s="191" t="s">
        <v>82</v>
      </c>
      <c r="AY790" s="19" t="s">
        <v>170</v>
      </c>
      <c r="BE790" s="192">
        <f>IF(N790="základní",J790,0)</f>
        <v>0</v>
      </c>
      <c r="BF790" s="192">
        <f>IF(N790="snížená",J790,0)</f>
        <v>0</v>
      </c>
      <c r="BG790" s="192">
        <f>IF(N790="zákl. přenesená",J790,0)</f>
        <v>0</v>
      </c>
      <c r="BH790" s="192">
        <f>IF(N790="sníž. přenesená",J790,0)</f>
        <v>0</v>
      </c>
      <c r="BI790" s="192">
        <f>IF(N790="nulová",J790,0)</f>
        <v>0</v>
      </c>
      <c r="BJ790" s="19" t="s">
        <v>80</v>
      </c>
      <c r="BK790" s="192">
        <f>ROUND(I790*H790,2)</f>
        <v>0</v>
      </c>
      <c r="BL790" s="19" t="s">
        <v>261</v>
      </c>
      <c r="BM790" s="191" t="s">
        <v>2887</v>
      </c>
    </row>
    <row r="791" spans="1:65" s="13" customFormat="1" ht="11.25">
      <c r="B791" s="193"/>
      <c r="C791" s="194"/>
      <c r="D791" s="195" t="s">
        <v>180</v>
      </c>
      <c r="E791" s="196" t="s">
        <v>19</v>
      </c>
      <c r="F791" s="197" t="s">
        <v>2056</v>
      </c>
      <c r="G791" s="194"/>
      <c r="H791" s="198">
        <v>10.922000000000001</v>
      </c>
      <c r="I791" s="199"/>
      <c r="J791" s="194"/>
      <c r="K791" s="194"/>
      <c r="L791" s="200"/>
      <c r="M791" s="201"/>
      <c r="N791" s="202"/>
      <c r="O791" s="202"/>
      <c r="P791" s="202"/>
      <c r="Q791" s="202"/>
      <c r="R791" s="202"/>
      <c r="S791" s="202"/>
      <c r="T791" s="203"/>
      <c r="AT791" s="204" t="s">
        <v>180</v>
      </c>
      <c r="AU791" s="204" t="s">
        <v>82</v>
      </c>
      <c r="AV791" s="13" t="s">
        <v>82</v>
      </c>
      <c r="AW791" s="13" t="s">
        <v>34</v>
      </c>
      <c r="AX791" s="13" t="s">
        <v>80</v>
      </c>
      <c r="AY791" s="204" t="s">
        <v>170</v>
      </c>
    </row>
    <row r="792" spans="1:65" s="2" customFormat="1" ht="21.75" customHeight="1">
      <c r="A792" s="36"/>
      <c r="B792" s="37"/>
      <c r="C792" s="180" t="s">
        <v>1803</v>
      </c>
      <c r="D792" s="180" t="s">
        <v>173</v>
      </c>
      <c r="E792" s="181" t="s">
        <v>2888</v>
      </c>
      <c r="F792" s="182" t="s">
        <v>2889</v>
      </c>
      <c r="G792" s="183" t="s">
        <v>217</v>
      </c>
      <c r="H792" s="184">
        <v>32.96</v>
      </c>
      <c r="I792" s="185"/>
      <c r="J792" s="186">
        <f>ROUND(I792*H792,2)</f>
        <v>0</v>
      </c>
      <c r="K792" s="182" t="s">
        <v>177</v>
      </c>
      <c r="L792" s="41"/>
      <c r="M792" s="187" t="s">
        <v>19</v>
      </c>
      <c r="N792" s="188" t="s">
        <v>44</v>
      </c>
      <c r="O792" s="66"/>
      <c r="P792" s="189">
        <f>O792*H792</f>
        <v>0</v>
      </c>
      <c r="Q792" s="189">
        <v>3.0000000000000001E-5</v>
      </c>
      <c r="R792" s="189">
        <f>Q792*H792</f>
        <v>9.8879999999999997E-4</v>
      </c>
      <c r="S792" s="189">
        <v>0</v>
      </c>
      <c r="T792" s="190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261</v>
      </c>
      <c r="AT792" s="191" t="s">
        <v>173</v>
      </c>
      <c r="AU792" s="191" t="s">
        <v>82</v>
      </c>
      <c r="AY792" s="19" t="s">
        <v>170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9" t="s">
        <v>80</v>
      </c>
      <c r="BK792" s="192">
        <f>ROUND(I792*H792,2)</f>
        <v>0</v>
      </c>
      <c r="BL792" s="19" t="s">
        <v>261</v>
      </c>
      <c r="BM792" s="191" t="s">
        <v>2890</v>
      </c>
    </row>
    <row r="793" spans="1:65" s="13" customFormat="1" ht="11.25">
      <c r="B793" s="193"/>
      <c r="C793" s="194"/>
      <c r="D793" s="195" t="s">
        <v>180</v>
      </c>
      <c r="E793" s="196" t="s">
        <v>19</v>
      </c>
      <c r="F793" s="197" t="s">
        <v>2891</v>
      </c>
      <c r="G793" s="194"/>
      <c r="H793" s="198">
        <v>11.96</v>
      </c>
      <c r="I793" s="199"/>
      <c r="J793" s="194"/>
      <c r="K793" s="194"/>
      <c r="L793" s="200"/>
      <c r="M793" s="201"/>
      <c r="N793" s="202"/>
      <c r="O793" s="202"/>
      <c r="P793" s="202"/>
      <c r="Q793" s="202"/>
      <c r="R793" s="202"/>
      <c r="S793" s="202"/>
      <c r="T793" s="203"/>
      <c r="AT793" s="204" t="s">
        <v>180</v>
      </c>
      <c r="AU793" s="204" t="s">
        <v>82</v>
      </c>
      <c r="AV793" s="13" t="s">
        <v>82</v>
      </c>
      <c r="AW793" s="13" t="s">
        <v>34</v>
      </c>
      <c r="AX793" s="13" t="s">
        <v>73</v>
      </c>
      <c r="AY793" s="204" t="s">
        <v>170</v>
      </c>
    </row>
    <row r="794" spans="1:65" s="13" customFormat="1" ht="11.25">
      <c r="B794" s="193"/>
      <c r="C794" s="194"/>
      <c r="D794" s="195" t="s">
        <v>180</v>
      </c>
      <c r="E794" s="196" t="s">
        <v>19</v>
      </c>
      <c r="F794" s="197" t="s">
        <v>2830</v>
      </c>
      <c r="G794" s="194"/>
      <c r="H794" s="198">
        <v>21</v>
      </c>
      <c r="I794" s="199"/>
      <c r="J794" s="194"/>
      <c r="K794" s="194"/>
      <c r="L794" s="200"/>
      <c r="M794" s="201"/>
      <c r="N794" s="202"/>
      <c r="O794" s="202"/>
      <c r="P794" s="202"/>
      <c r="Q794" s="202"/>
      <c r="R794" s="202"/>
      <c r="S794" s="202"/>
      <c r="T794" s="203"/>
      <c r="AT794" s="204" t="s">
        <v>180</v>
      </c>
      <c r="AU794" s="204" t="s">
        <v>82</v>
      </c>
      <c r="AV794" s="13" t="s">
        <v>82</v>
      </c>
      <c r="AW794" s="13" t="s">
        <v>34</v>
      </c>
      <c r="AX794" s="13" t="s">
        <v>73</v>
      </c>
      <c r="AY794" s="204" t="s">
        <v>170</v>
      </c>
    </row>
    <row r="795" spans="1:65" s="14" customFormat="1" ht="11.25">
      <c r="B795" s="205"/>
      <c r="C795" s="206"/>
      <c r="D795" s="195" t="s">
        <v>180</v>
      </c>
      <c r="E795" s="207" t="s">
        <v>19</v>
      </c>
      <c r="F795" s="208" t="s">
        <v>182</v>
      </c>
      <c r="G795" s="206"/>
      <c r="H795" s="209">
        <v>32.96</v>
      </c>
      <c r="I795" s="210"/>
      <c r="J795" s="206"/>
      <c r="K795" s="206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180</v>
      </c>
      <c r="AU795" s="215" t="s">
        <v>82</v>
      </c>
      <c r="AV795" s="14" t="s">
        <v>178</v>
      </c>
      <c r="AW795" s="14" t="s">
        <v>34</v>
      </c>
      <c r="AX795" s="14" t="s">
        <v>80</v>
      </c>
      <c r="AY795" s="215" t="s">
        <v>170</v>
      </c>
    </row>
    <row r="796" spans="1:65" s="2" customFormat="1" ht="16.5" customHeight="1">
      <c r="A796" s="36"/>
      <c r="B796" s="37"/>
      <c r="C796" s="216" t="s">
        <v>2892</v>
      </c>
      <c r="D796" s="216" t="s">
        <v>192</v>
      </c>
      <c r="E796" s="217" t="s">
        <v>2893</v>
      </c>
      <c r="F796" s="218" t="s">
        <v>2894</v>
      </c>
      <c r="G796" s="219" t="s">
        <v>190</v>
      </c>
      <c r="H796" s="220">
        <v>6.2E-2</v>
      </c>
      <c r="I796" s="221"/>
      <c r="J796" s="222">
        <f>ROUND(I796*H796,2)</f>
        <v>0</v>
      </c>
      <c r="K796" s="218" t="s">
        <v>177</v>
      </c>
      <c r="L796" s="223"/>
      <c r="M796" s="224" t="s">
        <v>19</v>
      </c>
      <c r="N796" s="225" t="s">
        <v>44</v>
      </c>
      <c r="O796" s="66"/>
      <c r="P796" s="189">
        <f>O796*H796</f>
        <v>0</v>
      </c>
      <c r="Q796" s="189">
        <v>1</v>
      </c>
      <c r="R796" s="189">
        <f>Q796*H796</f>
        <v>6.2E-2</v>
      </c>
      <c r="S796" s="189">
        <v>0</v>
      </c>
      <c r="T796" s="190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91" t="s">
        <v>346</v>
      </c>
      <c r="AT796" s="191" t="s">
        <v>192</v>
      </c>
      <c r="AU796" s="191" t="s">
        <v>82</v>
      </c>
      <c r="AY796" s="19" t="s">
        <v>170</v>
      </c>
      <c r="BE796" s="192">
        <f>IF(N796="základní",J796,0)</f>
        <v>0</v>
      </c>
      <c r="BF796" s="192">
        <f>IF(N796="snížená",J796,0)</f>
        <v>0</v>
      </c>
      <c r="BG796" s="192">
        <f>IF(N796="zákl. přenesená",J796,0)</f>
        <v>0</v>
      </c>
      <c r="BH796" s="192">
        <f>IF(N796="sníž. přenesená",J796,0)</f>
        <v>0</v>
      </c>
      <c r="BI796" s="192">
        <f>IF(N796="nulová",J796,0)</f>
        <v>0</v>
      </c>
      <c r="BJ796" s="19" t="s">
        <v>80</v>
      </c>
      <c r="BK796" s="192">
        <f>ROUND(I796*H796,2)</f>
        <v>0</v>
      </c>
      <c r="BL796" s="19" t="s">
        <v>261</v>
      </c>
      <c r="BM796" s="191" t="s">
        <v>2895</v>
      </c>
    </row>
    <row r="797" spans="1:65" s="13" customFormat="1" ht="11.25">
      <c r="B797" s="193"/>
      <c r="C797" s="194"/>
      <c r="D797" s="195" t="s">
        <v>180</v>
      </c>
      <c r="E797" s="194"/>
      <c r="F797" s="197" t="s">
        <v>2896</v>
      </c>
      <c r="G797" s="194"/>
      <c r="H797" s="198">
        <v>6.2E-2</v>
      </c>
      <c r="I797" s="199"/>
      <c r="J797" s="194"/>
      <c r="K797" s="194"/>
      <c r="L797" s="200"/>
      <c r="M797" s="201"/>
      <c r="N797" s="202"/>
      <c r="O797" s="202"/>
      <c r="P797" s="202"/>
      <c r="Q797" s="202"/>
      <c r="R797" s="202"/>
      <c r="S797" s="202"/>
      <c r="T797" s="203"/>
      <c r="AT797" s="204" t="s">
        <v>180</v>
      </c>
      <c r="AU797" s="204" t="s">
        <v>82</v>
      </c>
      <c r="AV797" s="13" t="s">
        <v>82</v>
      </c>
      <c r="AW797" s="13" t="s">
        <v>4</v>
      </c>
      <c r="AX797" s="13" t="s">
        <v>80</v>
      </c>
      <c r="AY797" s="204" t="s">
        <v>170</v>
      </c>
    </row>
    <row r="798" spans="1:65" s="2" customFormat="1" ht="16.5" customHeight="1">
      <c r="A798" s="36"/>
      <c r="B798" s="37"/>
      <c r="C798" s="180" t="s">
        <v>1807</v>
      </c>
      <c r="D798" s="180" t="s">
        <v>173</v>
      </c>
      <c r="E798" s="181" t="s">
        <v>2897</v>
      </c>
      <c r="F798" s="182" t="s">
        <v>2898</v>
      </c>
      <c r="G798" s="183" t="s">
        <v>217</v>
      </c>
      <c r="H798" s="184">
        <v>41.921999999999997</v>
      </c>
      <c r="I798" s="185"/>
      <c r="J798" s="186">
        <f>ROUND(I798*H798,2)</f>
        <v>0</v>
      </c>
      <c r="K798" s="182" t="s">
        <v>177</v>
      </c>
      <c r="L798" s="41"/>
      <c r="M798" s="187" t="s">
        <v>19</v>
      </c>
      <c r="N798" s="188" t="s">
        <v>44</v>
      </c>
      <c r="O798" s="66"/>
      <c r="P798" s="189">
        <f>O798*H798</f>
        <v>0</v>
      </c>
      <c r="Q798" s="189">
        <v>4.0000000000000002E-4</v>
      </c>
      <c r="R798" s="189">
        <f>Q798*H798</f>
        <v>1.67688E-2</v>
      </c>
      <c r="S798" s="189">
        <v>0</v>
      </c>
      <c r="T798" s="190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91" t="s">
        <v>261</v>
      </c>
      <c r="AT798" s="191" t="s">
        <v>173</v>
      </c>
      <c r="AU798" s="191" t="s">
        <v>82</v>
      </c>
      <c r="AY798" s="19" t="s">
        <v>170</v>
      </c>
      <c r="BE798" s="192">
        <f>IF(N798="základní",J798,0)</f>
        <v>0</v>
      </c>
      <c r="BF798" s="192">
        <f>IF(N798="snížená",J798,0)</f>
        <v>0</v>
      </c>
      <c r="BG798" s="192">
        <f>IF(N798="zákl. přenesená",J798,0)</f>
        <v>0</v>
      </c>
      <c r="BH798" s="192">
        <f>IF(N798="sníž. přenesená",J798,0)</f>
        <v>0</v>
      </c>
      <c r="BI798" s="192">
        <f>IF(N798="nulová",J798,0)</f>
        <v>0</v>
      </c>
      <c r="BJ798" s="19" t="s">
        <v>80</v>
      </c>
      <c r="BK798" s="192">
        <f>ROUND(I798*H798,2)</f>
        <v>0</v>
      </c>
      <c r="BL798" s="19" t="s">
        <v>261</v>
      </c>
      <c r="BM798" s="191" t="s">
        <v>2899</v>
      </c>
    </row>
    <row r="799" spans="1:65" s="2" customFormat="1" ht="24">
      <c r="A799" s="36"/>
      <c r="B799" s="37"/>
      <c r="C799" s="216" t="s">
        <v>2900</v>
      </c>
      <c r="D799" s="216" t="s">
        <v>192</v>
      </c>
      <c r="E799" s="217" t="s">
        <v>2901</v>
      </c>
      <c r="F799" s="218" t="s">
        <v>2902</v>
      </c>
      <c r="G799" s="219" t="s">
        <v>217</v>
      </c>
      <c r="H799" s="220">
        <v>36.131</v>
      </c>
      <c r="I799" s="221"/>
      <c r="J799" s="222">
        <f>ROUND(I799*H799,2)</f>
        <v>0</v>
      </c>
      <c r="K799" s="218" t="s">
        <v>177</v>
      </c>
      <c r="L799" s="223"/>
      <c r="M799" s="224" t="s">
        <v>19</v>
      </c>
      <c r="N799" s="225" t="s">
        <v>44</v>
      </c>
      <c r="O799" s="66"/>
      <c r="P799" s="189">
        <f>O799*H799</f>
        <v>0</v>
      </c>
      <c r="Q799" s="189">
        <v>5.4000000000000003E-3</v>
      </c>
      <c r="R799" s="189">
        <f>Q799*H799</f>
        <v>0.19510740000000001</v>
      </c>
      <c r="S799" s="189">
        <v>0</v>
      </c>
      <c r="T799" s="190">
        <f>S799*H799</f>
        <v>0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191" t="s">
        <v>346</v>
      </c>
      <c r="AT799" s="191" t="s">
        <v>192</v>
      </c>
      <c r="AU799" s="191" t="s">
        <v>82</v>
      </c>
      <c r="AY799" s="19" t="s">
        <v>170</v>
      </c>
      <c r="BE799" s="192">
        <f>IF(N799="základní",J799,0)</f>
        <v>0</v>
      </c>
      <c r="BF799" s="192">
        <f>IF(N799="snížená",J799,0)</f>
        <v>0</v>
      </c>
      <c r="BG799" s="192">
        <f>IF(N799="zákl. přenesená",J799,0)</f>
        <v>0</v>
      </c>
      <c r="BH799" s="192">
        <f>IF(N799="sníž. přenesená",J799,0)</f>
        <v>0</v>
      </c>
      <c r="BI799" s="192">
        <f>IF(N799="nulová",J799,0)</f>
        <v>0</v>
      </c>
      <c r="BJ799" s="19" t="s">
        <v>80</v>
      </c>
      <c r="BK799" s="192">
        <f>ROUND(I799*H799,2)</f>
        <v>0</v>
      </c>
      <c r="BL799" s="19" t="s">
        <v>261</v>
      </c>
      <c r="BM799" s="191" t="s">
        <v>2903</v>
      </c>
    </row>
    <row r="800" spans="1:65" s="13" customFormat="1" ht="11.25">
      <c r="B800" s="193"/>
      <c r="C800" s="194"/>
      <c r="D800" s="195" t="s">
        <v>180</v>
      </c>
      <c r="E800" s="196" t="s">
        <v>19</v>
      </c>
      <c r="F800" s="197" t="s">
        <v>2566</v>
      </c>
      <c r="G800" s="194"/>
      <c r="H800" s="198">
        <v>31</v>
      </c>
      <c r="I800" s="199"/>
      <c r="J800" s="194"/>
      <c r="K800" s="194"/>
      <c r="L800" s="200"/>
      <c r="M800" s="201"/>
      <c r="N800" s="202"/>
      <c r="O800" s="202"/>
      <c r="P800" s="202"/>
      <c r="Q800" s="202"/>
      <c r="R800" s="202"/>
      <c r="S800" s="202"/>
      <c r="T800" s="203"/>
      <c r="AT800" s="204" t="s">
        <v>180</v>
      </c>
      <c r="AU800" s="204" t="s">
        <v>82</v>
      </c>
      <c r="AV800" s="13" t="s">
        <v>82</v>
      </c>
      <c r="AW800" s="13" t="s">
        <v>34</v>
      </c>
      <c r="AX800" s="13" t="s">
        <v>80</v>
      </c>
      <c r="AY800" s="204" t="s">
        <v>170</v>
      </c>
    </row>
    <row r="801" spans="1:65" s="13" customFormat="1" ht="11.25">
      <c r="B801" s="193"/>
      <c r="C801" s="194"/>
      <c r="D801" s="195" t="s">
        <v>180</v>
      </c>
      <c r="E801" s="194"/>
      <c r="F801" s="197" t="s">
        <v>2904</v>
      </c>
      <c r="G801" s="194"/>
      <c r="H801" s="198">
        <v>36.131</v>
      </c>
      <c r="I801" s="199"/>
      <c r="J801" s="194"/>
      <c r="K801" s="194"/>
      <c r="L801" s="200"/>
      <c r="M801" s="201"/>
      <c r="N801" s="202"/>
      <c r="O801" s="202"/>
      <c r="P801" s="202"/>
      <c r="Q801" s="202"/>
      <c r="R801" s="202"/>
      <c r="S801" s="202"/>
      <c r="T801" s="203"/>
      <c r="AT801" s="204" t="s">
        <v>180</v>
      </c>
      <c r="AU801" s="204" t="s">
        <v>82</v>
      </c>
      <c r="AV801" s="13" t="s">
        <v>82</v>
      </c>
      <c r="AW801" s="13" t="s">
        <v>4</v>
      </c>
      <c r="AX801" s="13" t="s">
        <v>80</v>
      </c>
      <c r="AY801" s="204" t="s">
        <v>170</v>
      </c>
    </row>
    <row r="802" spans="1:65" s="2" customFormat="1" ht="24">
      <c r="A802" s="36"/>
      <c r="B802" s="37"/>
      <c r="C802" s="216" t="s">
        <v>1811</v>
      </c>
      <c r="D802" s="216" t="s">
        <v>192</v>
      </c>
      <c r="E802" s="217" t="s">
        <v>2905</v>
      </c>
      <c r="F802" s="218" t="s">
        <v>2906</v>
      </c>
      <c r="G802" s="219" t="s">
        <v>217</v>
      </c>
      <c r="H802" s="220">
        <v>12.56</v>
      </c>
      <c r="I802" s="221"/>
      <c r="J802" s="222">
        <f>ROUND(I802*H802,2)</f>
        <v>0</v>
      </c>
      <c r="K802" s="218" t="s">
        <v>177</v>
      </c>
      <c r="L802" s="223"/>
      <c r="M802" s="224" t="s">
        <v>19</v>
      </c>
      <c r="N802" s="225" t="s">
        <v>44</v>
      </c>
      <c r="O802" s="66"/>
      <c r="P802" s="189">
        <f>O802*H802</f>
        <v>0</v>
      </c>
      <c r="Q802" s="189">
        <v>4.4000000000000003E-3</v>
      </c>
      <c r="R802" s="189">
        <f>Q802*H802</f>
        <v>5.5264000000000008E-2</v>
      </c>
      <c r="S802" s="189">
        <v>0</v>
      </c>
      <c r="T802" s="190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91" t="s">
        <v>346</v>
      </c>
      <c r="AT802" s="191" t="s">
        <v>192</v>
      </c>
      <c r="AU802" s="191" t="s">
        <v>82</v>
      </c>
      <c r="AY802" s="19" t="s">
        <v>170</v>
      </c>
      <c r="BE802" s="192">
        <f>IF(N802="základní",J802,0)</f>
        <v>0</v>
      </c>
      <c r="BF802" s="192">
        <f>IF(N802="snížená",J802,0)</f>
        <v>0</v>
      </c>
      <c r="BG802" s="192">
        <f>IF(N802="zákl. přenesená",J802,0)</f>
        <v>0</v>
      </c>
      <c r="BH802" s="192">
        <f>IF(N802="sníž. přenesená",J802,0)</f>
        <v>0</v>
      </c>
      <c r="BI802" s="192">
        <f>IF(N802="nulová",J802,0)</f>
        <v>0</v>
      </c>
      <c r="BJ802" s="19" t="s">
        <v>80</v>
      </c>
      <c r="BK802" s="192">
        <f>ROUND(I802*H802,2)</f>
        <v>0</v>
      </c>
      <c r="BL802" s="19" t="s">
        <v>261</v>
      </c>
      <c r="BM802" s="191" t="s">
        <v>2907</v>
      </c>
    </row>
    <row r="803" spans="1:65" s="13" customFormat="1" ht="11.25">
      <c r="B803" s="193"/>
      <c r="C803" s="194"/>
      <c r="D803" s="195" t="s">
        <v>180</v>
      </c>
      <c r="E803" s="196" t="s">
        <v>19</v>
      </c>
      <c r="F803" s="197" t="s">
        <v>2056</v>
      </c>
      <c r="G803" s="194"/>
      <c r="H803" s="198">
        <v>10.922000000000001</v>
      </c>
      <c r="I803" s="199"/>
      <c r="J803" s="194"/>
      <c r="K803" s="194"/>
      <c r="L803" s="200"/>
      <c r="M803" s="201"/>
      <c r="N803" s="202"/>
      <c r="O803" s="202"/>
      <c r="P803" s="202"/>
      <c r="Q803" s="202"/>
      <c r="R803" s="202"/>
      <c r="S803" s="202"/>
      <c r="T803" s="203"/>
      <c r="AT803" s="204" t="s">
        <v>180</v>
      </c>
      <c r="AU803" s="204" t="s">
        <v>82</v>
      </c>
      <c r="AV803" s="13" t="s">
        <v>82</v>
      </c>
      <c r="AW803" s="13" t="s">
        <v>34</v>
      </c>
      <c r="AX803" s="13" t="s">
        <v>80</v>
      </c>
      <c r="AY803" s="204" t="s">
        <v>170</v>
      </c>
    </row>
    <row r="804" spans="1:65" s="13" customFormat="1" ht="11.25">
      <c r="B804" s="193"/>
      <c r="C804" s="194"/>
      <c r="D804" s="195" t="s">
        <v>180</v>
      </c>
      <c r="E804" s="194"/>
      <c r="F804" s="197" t="s">
        <v>2908</v>
      </c>
      <c r="G804" s="194"/>
      <c r="H804" s="198">
        <v>12.56</v>
      </c>
      <c r="I804" s="199"/>
      <c r="J804" s="194"/>
      <c r="K804" s="194"/>
      <c r="L804" s="200"/>
      <c r="M804" s="201"/>
      <c r="N804" s="202"/>
      <c r="O804" s="202"/>
      <c r="P804" s="202"/>
      <c r="Q804" s="202"/>
      <c r="R804" s="202"/>
      <c r="S804" s="202"/>
      <c r="T804" s="203"/>
      <c r="AT804" s="204" t="s">
        <v>180</v>
      </c>
      <c r="AU804" s="204" t="s">
        <v>82</v>
      </c>
      <c r="AV804" s="13" t="s">
        <v>82</v>
      </c>
      <c r="AW804" s="13" t="s">
        <v>4</v>
      </c>
      <c r="AX804" s="13" t="s">
        <v>80</v>
      </c>
      <c r="AY804" s="204" t="s">
        <v>170</v>
      </c>
    </row>
    <row r="805" spans="1:65" s="2" customFormat="1" ht="16.5" customHeight="1">
      <c r="A805" s="36"/>
      <c r="B805" s="37"/>
      <c r="C805" s="180" t="s">
        <v>2909</v>
      </c>
      <c r="D805" s="180" t="s">
        <v>173</v>
      </c>
      <c r="E805" s="181" t="s">
        <v>2910</v>
      </c>
      <c r="F805" s="182" t="s">
        <v>2911</v>
      </c>
      <c r="G805" s="183" t="s">
        <v>217</v>
      </c>
      <c r="H805" s="184">
        <v>58.03</v>
      </c>
      <c r="I805" s="185"/>
      <c r="J805" s="186">
        <f>ROUND(I805*H805,2)</f>
        <v>0</v>
      </c>
      <c r="K805" s="182" t="s">
        <v>177</v>
      </c>
      <c r="L805" s="41"/>
      <c r="M805" s="187" t="s">
        <v>19</v>
      </c>
      <c r="N805" s="188" t="s">
        <v>44</v>
      </c>
      <c r="O805" s="66"/>
      <c r="P805" s="189">
        <f>O805*H805</f>
        <v>0</v>
      </c>
      <c r="Q805" s="189">
        <v>4.0000000000000002E-4</v>
      </c>
      <c r="R805" s="189">
        <f>Q805*H805</f>
        <v>2.3212E-2</v>
      </c>
      <c r="S805" s="189">
        <v>0</v>
      </c>
      <c r="T805" s="190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191" t="s">
        <v>261</v>
      </c>
      <c r="AT805" s="191" t="s">
        <v>173</v>
      </c>
      <c r="AU805" s="191" t="s">
        <v>82</v>
      </c>
      <c r="AY805" s="19" t="s">
        <v>170</v>
      </c>
      <c r="BE805" s="192">
        <f>IF(N805="základní",J805,0)</f>
        <v>0</v>
      </c>
      <c r="BF805" s="192">
        <f>IF(N805="snížená",J805,0)</f>
        <v>0</v>
      </c>
      <c r="BG805" s="192">
        <f>IF(N805="zákl. přenesená",J805,0)</f>
        <v>0</v>
      </c>
      <c r="BH805" s="192">
        <f>IF(N805="sníž. přenesená",J805,0)</f>
        <v>0</v>
      </c>
      <c r="BI805" s="192">
        <f>IF(N805="nulová",J805,0)</f>
        <v>0</v>
      </c>
      <c r="BJ805" s="19" t="s">
        <v>80</v>
      </c>
      <c r="BK805" s="192">
        <f>ROUND(I805*H805,2)</f>
        <v>0</v>
      </c>
      <c r="BL805" s="19" t="s">
        <v>261</v>
      </c>
      <c r="BM805" s="191" t="s">
        <v>2912</v>
      </c>
    </row>
    <row r="806" spans="1:65" s="13" customFormat="1" ht="11.25">
      <c r="B806" s="193"/>
      <c r="C806" s="194"/>
      <c r="D806" s="195" t="s">
        <v>180</v>
      </c>
      <c r="E806" s="196" t="s">
        <v>19</v>
      </c>
      <c r="F806" s="197" t="s">
        <v>2891</v>
      </c>
      <c r="G806" s="194"/>
      <c r="H806" s="198">
        <v>11.96</v>
      </c>
      <c r="I806" s="199"/>
      <c r="J806" s="194"/>
      <c r="K806" s="194"/>
      <c r="L806" s="200"/>
      <c r="M806" s="201"/>
      <c r="N806" s="202"/>
      <c r="O806" s="202"/>
      <c r="P806" s="202"/>
      <c r="Q806" s="202"/>
      <c r="R806" s="202"/>
      <c r="S806" s="202"/>
      <c r="T806" s="203"/>
      <c r="AT806" s="204" t="s">
        <v>180</v>
      </c>
      <c r="AU806" s="204" t="s">
        <v>82</v>
      </c>
      <c r="AV806" s="13" t="s">
        <v>82</v>
      </c>
      <c r="AW806" s="13" t="s">
        <v>34</v>
      </c>
      <c r="AX806" s="13" t="s">
        <v>73</v>
      </c>
      <c r="AY806" s="204" t="s">
        <v>170</v>
      </c>
    </row>
    <row r="807" spans="1:65" s="13" customFormat="1" ht="11.25">
      <c r="B807" s="193"/>
      <c r="C807" s="194"/>
      <c r="D807" s="195" t="s">
        <v>180</v>
      </c>
      <c r="E807" s="196" t="s">
        <v>19</v>
      </c>
      <c r="F807" s="197" t="s">
        <v>2830</v>
      </c>
      <c r="G807" s="194"/>
      <c r="H807" s="198">
        <v>21</v>
      </c>
      <c r="I807" s="199"/>
      <c r="J807" s="194"/>
      <c r="K807" s="194"/>
      <c r="L807" s="200"/>
      <c r="M807" s="201"/>
      <c r="N807" s="202"/>
      <c r="O807" s="202"/>
      <c r="P807" s="202"/>
      <c r="Q807" s="202"/>
      <c r="R807" s="202"/>
      <c r="S807" s="202"/>
      <c r="T807" s="203"/>
      <c r="AT807" s="204" t="s">
        <v>180</v>
      </c>
      <c r="AU807" s="204" t="s">
        <v>82</v>
      </c>
      <c r="AV807" s="13" t="s">
        <v>82</v>
      </c>
      <c r="AW807" s="13" t="s">
        <v>34</v>
      </c>
      <c r="AX807" s="13" t="s">
        <v>73</v>
      </c>
      <c r="AY807" s="204" t="s">
        <v>170</v>
      </c>
    </row>
    <row r="808" spans="1:65" s="13" customFormat="1" ht="11.25">
      <c r="B808" s="193"/>
      <c r="C808" s="194"/>
      <c r="D808" s="195" t="s">
        <v>180</v>
      </c>
      <c r="E808" s="196" t="s">
        <v>19</v>
      </c>
      <c r="F808" s="197" t="s">
        <v>2163</v>
      </c>
      <c r="G808" s="194"/>
      <c r="H808" s="198">
        <v>25.07</v>
      </c>
      <c r="I808" s="199"/>
      <c r="J808" s="194"/>
      <c r="K808" s="194"/>
      <c r="L808" s="200"/>
      <c r="M808" s="201"/>
      <c r="N808" s="202"/>
      <c r="O808" s="202"/>
      <c r="P808" s="202"/>
      <c r="Q808" s="202"/>
      <c r="R808" s="202"/>
      <c r="S808" s="202"/>
      <c r="T808" s="203"/>
      <c r="AT808" s="204" t="s">
        <v>180</v>
      </c>
      <c r="AU808" s="204" t="s">
        <v>82</v>
      </c>
      <c r="AV808" s="13" t="s">
        <v>82</v>
      </c>
      <c r="AW808" s="13" t="s">
        <v>34</v>
      </c>
      <c r="AX808" s="13" t="s">
        <v>73</v>
      </c>
      <c r="AY808" s="204" t="s">
        <v>170</v>
      </c>
    </row>
    <row r="809" spans="1:65" s="14" customFormat="1" ht="11.25">
      <c r="B809" s="205"/>
      <c r="C809" s="206"/>
      <c r="D809" s="195" t="s">
        <v>180</v>
      </c>
      <c r="E809" s="207" t="s">
        <v>19</v>
      </c>
      <c r="F809" s="208" t="s">
        <v>182</v>
      </c>
      <c r="G809" s="206"/>
      <c r="H809" s="209">
        <v>58.03</v>
      </c>
      <c r="I809" s="210"/>
      <c r="J809" s="206"/>
      <c r="K809" s="206"/>
      <c r="L809" s="211"/>
      <c r="M809" s="212"/>
      <c r="N809" s="213"/>
      <c r="O809" s="213"/>
      <c r="P809" s="213"/>
      <c r="Q809" s="213"/>
      <c r="R809" s="213"/>
      <c r="S809" s="213"/>
      <c r="T809" s="214"/>
      <c r="AT809" s="215" t="s">
        <v>180</v>
      </c>
      <c r="AU809" s="215" t="s">
        <v>82</v>
      </c>
      <c r="AV809" s="14" t="s">
        <v>178</v>
      </c>
      <c r="AW809" s="14" t="s">
        <v>34</v>
      </c>
      <c r="AX809" s="14" t="s">
        <v>80</v>
      </c>
      <c r="AY809" s="215" t="s">
        <v>170</v>
      </c>
    </row>
    <row r="810" spans="1:65" s="2" customFormat="1" ht="24">
      <c r="A810" s="36"/>
      <c r="B810" s="37"/>
      <c r="C810" s="216" t="s">
        <v>1814</v>
      </c>
      <c r="D810" s="216" t="s">
        <v>192</v>
      </c>
      <c r="E810" s="217" t="s">
        <v>2901</v>
      </c>
      <c r="F810" s="218" t="s">
        <v>2902</v>
      </c>
      <c r="G810" s="219" t="s">
        <v>217</v>
      </c>
      <c r="H810" s="220">
        <v>139.27199999999999</v>
      </c>
      <c r="I810" s="221"/>
      <c r="J810" s="222">
        <f>ROUND(I810*H810,2)</f>
        <v>0</v>
      </c>
      <c r="K810" s="218" t="s">
        <v>177</v>
      </c>
      <c r="L810" s="223"/>
      <c r="M810" s="224" t="s">
        <v>19</v>
      </c>
      <c r="N810" s="225" t="s">
        <v>44</v>
      </c>
      <c r="O810" s="66"/>
      <c r="P810" s="189">
        <f>O810*H810</f>
        <v>0</v>
      </c>
      <c r="Q810" s="189">
        <v>5.4000000000000003E-3</v>
      </c>
      <c r="R810" s="189">
        <f>Q810*H810</f>
        <v>0.75206879999999998</v>
      </c>
      <c r="S810" s="189">
        <v>0</v>
      </c>
      <c r="T810" s="190">
        <f>S810*H810</f>
        <v>0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191" t="s">
        <v>346</v>
      </c>
      <c r="AT810" s="191" t="s">
        <v>192</v>
      </c>
      <c r="AU810" s="191" t="s">
        <v>82</v>
      </c>
      <c r="AY810" s="19" t="s">
        <v>170</v>
      </c>
      <c r="BE810" s="192">
        <f>IF(N810="základní",J810,0)</f>
        <v>0</v>
      </c>
      <c r="BF810" s="192">
        <f>IF(N810="snížená",J810,0)</f>
        <v>0</v>
      </c>
      <c r="BG810" s="192">
        <f>IF(N810="zákl. přenesená",J810,0)</f>
        <v>0</v>
      </c>
      <c r="BH810" s="192">
        <f>IF(N810="sníž. přenesená",J810,0)</f>
        <v>0</v>
      </c>
      <c r="BI810" s="192">
        <f>IF(N810="nulová",J810,0)</f>
        <v>0</v>
      </c>
      <c r="BJ810" s="19" t="s">
        <v>80</v>
      </c>
      <c r="BK810" s="192">
        <f>ROUND(I810*H810,2)</f>
        <v>0</v>
      </c>
      <c r="BL810" s="19" t="s">
        <v>261</v>
      </c>
      <c r="BM810" s="191" t="s">
        <v>2913</v>
      </c>
    </row>
    <row r="811" spans="1:65" s="13" customFormat="1" ht="11.25">
      <c r="B811" s="193"/>
      <c r="C811" s="194"/>
      <c r="D811" s="195" t="s">
        <v>180</v>
      </c>
      <c r="E811" s="196" t="s">
        <v>19</v>
      </c>
      <c r="F811" s="197" t="s">
        <v>2914</v>
      </c>
      <c r="G811" s="194"/>
      <c r="H811" s="198">
        <v>116.06</v>
      </c>
      <c r="I811" s="199"/>
      <c r="J811" s="194"/>
      <c r="K811" s="194"/>
      <c r="L811" s="200"/>
      <c r="M811" s="201"/>
      <c r="N811" s="202"/>
      <c r="O811" s="202"/>
      <c r="P811" s="202"/>
      <c r="Q811" s="202"/>
      <c r="R811" s="202"/>
      <c r="S811" s="202"/>
      <c r="T811" s="203"/>
      <c r="AT811" s="204" t="s">
        <v>180</v>
      </c>
      <c r="AU811" s="204" t="s">
        <v>82</v>
      </c>
      <c r="AV811" s="13" t="s">
        <v>82</v>
      </c>
      <c r="AW811" s="13" t="s">
        <v>34</v>
      </c>
      <c r="AX811" s="13" t="s">
        <v>80</v>
      </c>
      <c r="AY811" s="204" t="s">
        <v>170</v>
      </c>
    </row>
    <row r="812" spans="1:65" s="13" customFormat="1" ht="11.25">
      <c r="B812" s="193"/>
      <c r="C812" s="194"/>
      <c r="D812" s="195" t="s">
        <v>180</v>
      </c>
      <c r="E812" s="194"/>
      <c r="F812" s="197" t="s">
        <v>2915</v>
      </c>
      <c r="G812" s="194"/>
      <c r="H812" s="198">
        <v>139.27199999999999</v>
      </c>
      <c r="I812" s="199"/>
      <c r="J812" s="194"/>
      <c r="K812" s="194"/>
      <c r="L812" s="200"/>
      <c r="M812" s="201"/>
      <c r="N812" s="202"/>
      <c r="O812" s="202"/>
      <c r="P812" s="202"/>
      <c r="Q812" s="202"/>
      <c r="R812" s="202"/>
      <c r="S812" s="202"/>
      <c r="T812" s="203"/>
      <c r="AT812" s="204" t="s">
        <v>180</v>
      </c>
      <c r="AU812" s="204" t="s">
        <v>82</v>
      </c>
      <c r="AV812" s="13" t="s">
        <v>82</v>
      </c>
      <c r="AW812" s="13" t="s">
        <v>4</v>
      </c>
      <c r="AX812" s="13" t="s">
        <v>80</v>
      </c>
      <c r="AY812" s="204" t="s">
        <v>170</v>
      </c>
    </row>
    <row r="813" spans="1:65" s="2" customFormat="1" ht="16.5" customHeight="1">
      <c r="A813" s="36"/>
      <c r="B813" s="37"/>
      <c r="C813" s="180" t="s">
        <v>2916</v>
      </c>
      <c r="D813" s="180" t="s">
        <v>173</v>
      </c>
      <c r="E813" s="181" t="s">
        <v>2917</v>
      </c>
      <c r="F813" s="182" t="s">
        <v>2918</v>
      </c>
      <c r="G813" s="183" t="s">
        <v>217</v>
      </c>
      <c r="H813" s="184">
        <v>32.96</v>
      </c>
      <c r="I813" s="185"/>
      <c r="J813" s="186">
        <f>ROUND(I813*H813,2)</f>
        <v>0</v>
      </c>
      <c r="K813" s="182" t="s">
        <v>177</v>
      </c>
      <c r="L813" s="41"/>
      <c r="M813" s="187" t="s">
        <v>19</v>
      </c>
      <c r="N813" s="188" t="s">
        <v>44</v>
      </c>
      <c r="O813" s="66"/>
      <c r="P813" s="189">
        <f>O813*H813</f>
        <v>0</v>
      </c>
      <c r="Q813" s="189">
        <v>4.0000000000000003E-5</v>
      </c>
      <c r="R813" s="189">
        <f>Q813*H813</f>
        <v>1.3184000000000002E-3</v>
      </c>
      <c r="S813" s="189">
        <v>0</v>
      </c>
      <c r="T813" s="190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91" t="s">
        <v>261</v>
      </c>
      <c r="AT813" s="191" t="s">
        <v>173</v>
      </c>
      <c r="AU813" s="191" t="s">
        <v>82</v>
      </c>
      <c r="AY813" s="19" t="s">
        <v>170</v>
      </c>
      <c r="BE813" s="192">
        <f>IF(N813="základní",J813,0)</f>
        <v>0</v>
      </c>
      <c r="BF813" s="192">
        <f>IF(N813="snížená",J813,0)</f>
        <v>0</v>
      </c>
      <c r="BG813" s="192">
        <f>IF(N813="zákl. přenesená",J813,0)</f>
        <v>0</v>
      </c>
      <c r="BH813" s="192">
        <f>IF(N813="sníž. přenesená",J813,0)</f>
        <v>0</v>
      </c>
      <c r="BI813" s="192">
        <f>IF(N813="nulová",J813,0)</f>
        <v>0</v>
      </c>
      <c r="BJ813" s="19" t="s">
        <v>80</v>
      </c>
      <c r="BK813" s="192">
        <f>ROUND(I813*H813,2)</f>
        <v>0</v>
      </c>
      <c r="BL813" s="19" t="s">
        <v>261</v>
      </c>
      <c r="BM813" s="191" t="s">
        <v>2919</v>
      </c>
    </row>
    <row r="814" spans="1:65" s="13" customFormat="1" ht="11.25">
      <c r="B814" s="193"/>
      <c r="C814" s="194"/>
      <c r="D814" s="195" t="s">
        <v>180</v>
      </c>
      <c r="E814" s="196" t="s">
        <v>19</v>
      </c>
      <c r="F814" s="197" t="s">
        <v>2891</v>
      </c>
      <c r="G814" s="194"/>
      <c r="H814" s="198">
        <v>11.96</v>
      </c>
      <c r="I814" s="199"/>
      <c r="J814" s="194"/>
      <c r="K814" s="194"/>
      <c r="L814" s="200"/>
      <c r="M814" s="201"/>
      <c r="N814" s="202"/>
      <c r="O814" s="202"/>
      <c r="P814" s="202"/>
      <c r="Q814" s="202"/>
      <c r="R814" s="202"/>
      <c r="S814" s="202"/>
      <c r="T814" s="203"/>
      <c r="AT814" s="204" t="s">
        <v>180</v>
      </c>
      <c r="AU814" s="204" t="s">
        <v>82</v>
      </c>
      <c r="AV814" s="13" t="s">
        <v>82</v>
      </c>
      <c r="AW814" s="13" t="s">
        <v>34</v>
      </c>
      <c r="AX814" s="13" t="s">
        <v>73</v>
      </c>
      <c r="AY814" s="204" t="s">
        <v>170</v>
      </c>
    </row>
    <row r="815" spans="1:65" s="13" customFormat="1" ht="11.25">
      <c r="B815" s="193"/>
      <c r="C815" s="194"/>
      <c r="D815" s="195" t="s">
        <v>180</v>
      </c>
      <c r="E815" s="196" t="s">
        <v>19</v>
      </c>
      <c r="F815" s="197" t="s">
        <v>2830</v>
      </c>
      <c r="G815" s="194"/>
      <c r="H815" s="198">
        <v>21</v>
      </c>
      <c r="I815" s="199"/>
      <c r="J815" s="194"/>
      <c r="K815" s="194"/>
      <c r="L815" s="200"/>
      <c r="M815" s="201"/>
      <c r="N815" s="202"/>
      <c r="O815" s="202"/>
      <c r="P815" s="202"/>
      <c r="Q815" s="202"/>
      <c r="R815" s="202"/>
      <c r="S815" s="202"/>
      <c r="T815" s="203"/>
      <c r="AT815" s="204" t="s">
        <v>180</v>
      </c>
      <c r="AU815" s="204" t="s">
        <v>82</v>
      </c>
      <c r="AV815" s="13" t="s">
        <v>82</v>
      </c>
      <c r="AW815" s="13" t="s">
        <v>34</v>
      </c>
      <c r="AX815" s="13" t="s">
        <v>73</v>
      </c>
      <c r="AY815" s="204" t="s">
        <v>170</v>
      </c>
    </row>
    <row r="816" spans="1:65" s="14" customFormat="1" ht="11.25">
      <c r="B816" s="205"/>
      <c r="C816" s="206"/>
      <c r="D816" s="195" t="s">
        <v>180</v>
      </c>
      <c r="E816" s="207" t="s">
        <v>19</v>
      </c>
      <c r="F816" s="208" t="s">
        <v>182</v>
      </c>
      <c r="G816" s="206"/>
      <c r="H816" s="209">
        <v>32.96</v>
      </c>
      <c r="I816" s="210"/>
      <c r="J816" s="206"/>
      <c r="K816" s="206"/>
      <c r="L816" s="211"/>
      <c r="M816" s="212"/>
      <c r="N816" s="213"/>
      <c r="O816" s="213"/>
      <c r="P816" s="213"/>
      <c r="Q816" s="213"/>
      <c r="R816" s="213"/>
      <c r="S816" s="213"/>
      <c r="T816" s="214"/>
      <c r="AT816" s="215" t="s">
        <v>180</v>
      </c>
      <c r="AU816" s="215" t="s">
        <v>82</v>
      </c>
      <c r="AV816" s="14" t="s">
        <v>178</v>
      </c>
      <c r="AW816" s="14" t="s">
        <v>34</v>
      </c>
      <c r="AX816" s="14" t="s">
        <v>80</v>
      </c>
      <c r="AY816" s="215" t="s">
        <v>170</v>
      </c>
    </row>
    <row r="817" spans="1:65" s="2" customFormat="1" ht="16.5" customHeight="1">
      <c r="A817" s="36"/>
      <c r="B817" s="37"/>
      <c r="C817" s="216" t="s">
        <v>1818</v>
      </c>
      <c r="D817" s="216" t="s">
        <v>192</v>
      </c>
      <c r="E817" s="217" t="s">
        <v>2920</v>
      </c>
      <c r="F817" s="218" t="s">
        <v>2921</v>
      </c>
      <c r="G817" s="219" t="s">
        <v>217</v>
      </c>
      <c r="H817" s="220">
        <v>40.244</v>
      </c>
      <c r="I817" s="221"/>
      <c r="J817" s="222">
        <f>ROUND(I817*H817,2)</f>
        <v>0</v>
      </c>
      <c r="K817" s="218" t="s">
        <v>177</v>
      </c>
      <c r="L817" s="223"/>
      <c r="M817" s="224" t="s">
        <v>19</v>
      </c>
      <c r="N817" s="225" t="s">
        <v>44</v>
      </c>
      <c r="O817" s="66"/>
      <c r="P817" s="189">
        <f>O817*H817</f>
        <v>0</v>
      </c>
      <c r="Q817" s="189">
        <v>5.0000000000000001E-4</v>
      </c>
      <c r="R817" s="189">
        <f>Q817*H817</f>
        <v>2.0122000000000001E-2</v>
      </c>
      <c r="S817" s="189">
        <v>0</v>
      </c>
      <c r="T817" s="190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1" t="s">
        <v>346</v>
      </c>
      <c r="AT817" s="191" t="s">
        <v>192</v>
      </c>
      <c r="AU817" s="191" t="s">
        <v>82</v>
      </c>
      <c r="AY817" s="19" t="s">
        <v>170</v>
      </c>
      <c r="BE817" s="192">
        <f>IF(N817="základní",J817,0)</f>
        <v>0</v>
      </c>
      <c r="BF817" s="192">
        <f>IF(N817="snížená",J817,0)</f>
        <v>0</v>
      </c>
      <c r="BG817" s="192">
        <f>IF(N817="zákl. přenesená",J817,0)</f>
        <v>0</v>
      </c>
      <c r="BH817" s="192">
        <f>IF(N817="sníž. přenesená",J817,0)</f>
        <v>0</v>
      </c>
      <c r="BI817" s="192">
        <f>IF(N817="nulová",J817,0)</f>
        <v>0</v>
      </c>
      <c r="BJ817" s="19" t="s">
        <v>80</v>
      </c>
      <c r="BK817" s="192">
        <f>ROUND(I817*H817,2)</f>
        <v>0</v>
      </c>
      <c r="BL817" s="19" t="s">
        <v>261</v>
      </c>
      <c r="BM817" s="191" t="s">
        <v>2922</v>
      </c>
    </row>
    <row r="818" spans="1:65" s="13" customFormat="1" ht="11.25">
      <c r="B818" s="193"/>
      <c r="C818" s="194"/>
      <c r="D818" s="195" t="s">
        <v>180</v>
      </c>
      <c r="E818" s="194"/>
      <c r="F818" s="197" t="s">
        <v>2923</v>
      </c>
      <c r="G818" s="194"/>
      <c r="H818" s="198">
        <v>40.244</v>
      </c>
      <c r="I818" s="199"/>
      <c r="J818" s="194"/>
      <c r="K818" s="194"/>
      <c r="L818" s="200"/>
      <c r="M818" s="201"/>
      <c r="N818" s="202"/>
      <c r="O818" s="202"/>
      <c r="P818" s="202"/>
      <c r="Q818" s="202"/>
      <c r="R818" s="202"/>
      <c r="S818" s="202"/>
      <c r="T818" s="203"/>
      <c r="AT818" s="204" t="s">
        <v>180</v>
      </c>
      <c r="AU818" s="204" t="s">
        <v>82</v>
      </c>
      <c r="AV818" s="13" t="s">
        <v>82</v>
      </c>
      <c r="AW818" s="13" t="s">
        <v>4</v>
      </c>
      <c r="AX818" s="13" t="s">
        <v>80</v>
      </c>
      <c r="AY818" s="204" t="s">
        <v>170</v>
      </c>
    </row>
    <row r="819" spans="1:65" s="2" customFormat="1" ht="21.75" customHeight="1">
      <c r="A819" s="36"/>
      <c r="B819" s="37"/>
      <c r="C819" s="180" t="s">
        <v>2924</v>
      </c>
      <c r="D819" s="180" t="s">
        <v>173</v>
      </c>
      <c r="E819" s="181" t="s">
        <v>2925</v>
      </c>
      <c r="F819" s="182" t="s">
        <v>2926</v>
      </c>
      <c r="G819" s="183" t="s">
        <v>310</v>
      </c>
      <c r="H819" s="184">
        <v>10.7</v>
      </c>
      <c r="I819" s="185"/>
      <c r="J819" s="186">
        <f>ROUND(I819*H819,2)</f>
        <v>0</v>
      </c>
      <c r="K819" s="182" t="s">
        <v>177</v>
      </c>
      <c r="L819" s="41"/>
      <c r="M819" s="187" t="s">
        <v>19</v>
      </c>
      <c r="N819" s="188" t="s">
        <v>44</v>
      </c>
      <c r="O819" s="66"/>
      <c r="P819" s="189">
        <f>O819*H819</f>
        <v>0</v>
      </c>
      <c r="Q819" s="189">
        <v>1.6000000000000001E-4</v>
      </c>
      <c r="R819" s="189">
        <f>Q819*H819</f>
        <v>1.712E-3</v>
      </c>
      <c r="S819" s="189">
        <v>0</v>
      </c>
      <c r="T819" s="190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91" t="s">
        <v>261</v>
      </c>
      <c r="AT819" s="191" t="s">
        <v>173</v>
      </c>
      <c r="AU819" s="191" t="s">
        <v>82</v>
      </c>
      <c r="AY819" s="19" t="s">
        <v>170</v>
      </c>
      <c r="BE819" s="192">
        <f>IF(N819="základní",J819,0)</f>
        <v>0</v>
      </c>
      <c r="BF819" s="192">
        <f>IF(N819="snížená",J819,0)</f>
        <v>0</v>
      </c>
      <c r="BG819" s="192">
        <f>IF(N819="zákl. přenesená",J819,0)</f>
        <v>0</v>
      </c>
      <c r="BH819" s="192">
        <f>IF(N819="sníž. přenesená",J819,0)</f>
        <v>0</v>
      </c>
      <c r="BI819" s="192">
        <f>IF(N819="nulová",J819,0)</f>
        <v>0</v>
      </c>
      <c r="BJ819" s="19" t="s">
        <v>80</v>
      </c>
      <c r="BK819" s="192">
        <f>ROUND(I819*H819,2)</f>
        <v>0</v>
      </c>
      <c r="BL819" s="19" t="s">
        <v>261</v>
      </c>
      <c r="BM819" s="191" t="s">
        <v>2927</v>
      </c>
    </row>
    <row r="820" spans="1:65" s="13" customFormat="1" ht="11.25">
      <c r="B820" s="193"/>
      <c r="C820" s="194"/>
      <c r="D820" s="195" t="s">
        <v>180</v>
      </c>
      <c r="E820" s="196" t="s">
        <v>19</v>
      </c>
      <c r="F820" s="197" t="s">
        <v>2928</v>
      </c>
      <c r="G820" s="194"/>
      <c r="H820" s="198">
        <v>10.7</v>
      </c>
      <c r="I820" s="199"/>
      <c r="J820" s="194"/>
      <c r="K820" s="194"/>
      <c r="L820" s="200"/>
      <c r="M820" s="201"/>
      <c r="N820" s="202"/>
      <c r="O820" s="202"/>
      <c r="P820" s="202"/>
      <c r="Q820" s="202"/>
      <c r="R820" s="202"/>
      <c r="S820" s="202"/>
      <c r="T820" s="203"/>
      <c r="AT820" s="204" t="s">
        <v>180</v>
      </c>
      <c r="AU820" s="204" t="s">
        <v>82</v>
      </c>
      <c r="AV820" s="13" t="s">
        <v>82</v>
      </c>
      <c r="AW820" s="13" t="s">
        <v>34</v>
      </c>
      <c r="AX820" s="13" t="s">
        <v>80</v>
      </c>
      <c r="AY820" s="204" t="s">
        <v>170</v>
      </c>
    </row>
    <row r="821" spans="1:65" s="2" customFormat="1" ht="24">
      <c r="A821" s="36"/>
      <c r="B821" s="37"/>
      <c r="C821" s="180" t="s">
        <v>1822</v>
      </c>
      <c r="D821" s="180" t="s">
        <v>173</v>
      </c>
      <c r="E821" s="181" t="s">
        <v>2929</v>
      </c>
      <c r="F821" s="182" t="s">
        <v>2930</v>
      </c>
      <c r="G821" s="183" t="s">
        <v>217</v>
      </c>
      <c r="H821" s="184">
        <v>31</v>
      </c>
      <c r="I821" s="185"/>
      <c r="J821" s="186">
        <f>ROUND(I821*H821,2)</f>
        <v>0</v>
      </c>
      <c r="K821" s="182" t="s">
        <v>177</v>
      </c>
      <c r="L821" s="41"/>
      <c r="M821" s="187" t="s">
        <v>19</v>
      </c>
      <c r="N821" s="188" t="s">
        <v>44</v>
      </c>
      <c r="O821" s="66"/>
      <c r="P821" s="189">
        <f>O821*H821</f>
        <v>0</v>
      </c>
      <c r="Q821" s="189">
        <v>3.0000000000000001E-5</v>
      </c>
      <c r="R821" s="189">
        <f>Q821*H821</f>
        <v>9.3000000000000005E-4</v>
      </c>
      <c r="S821" s="189">
        <v>0</v>
      </c>
      <c r="T821" s="190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91" t="s">
        <v>261</v>
      </c>
      <c r="AT821" s="191" t="s">
        <v>173</v>
      </c>
      <c r="AU821" s="191" t="s">
        <v>82</v>
      </c>
      <c r="AY821" s="19" t="s">
        <v>170</v>
      </c>
      <c r="BE821" s="192">
        <f>IF(N821="základní",J821,0)</f>
        <v>0</v>
      </c>
      <c r="BF821" s="192">
        <f>IF(N821="snížená",J821,0)</f>
        <v>0</v>
      </c>
      <c r="BG821" s="192">
        <f>IF(N821="zákl. přenesená",J821,0)</f>
        <v>0</v>
      </c>
      <c r="BH821" s="192">
        <f>IF(N821="sníž. přenesená",J821,0)</f>
        <v>0</v>
      </c>
      <c r="BI821" s="192">
        <f>IF(N821="nulová",J821,0)</f>
        <v>0</v>
      </c>
      <c r="BJ821" s="19" t="s">
        <v>80</v>
      </c>
      <c r="BK821" s="192">
        <f>ROUND(I821*H821,2)</f>
        <v>0</v>
      </c>
      <c r="BL821" s="19" t="s">
        <v>261</v>
      </c>
      <c r="BM821" s="191" t="s">
        <v>2931</v>
      </c>
    </row>
    <row r="822" spans="1:65" s="2" customFormat="1" ht="16.5" customHeight="1">
      <c r="A822" s="36"/>
      <c r="B822" s="37"/>
      <c r="C822" s="216" t="s">
        <v>2932</v>
      </c>
      <c r="D822" s="216" t="s">
        <v>192</v>
      </c>
      <c r="E822" s="217" t="s">
        <v>2933</v>
      </c>
      <c r="F822" s="218" t="s">
        <v>2934</v>
      </c>
      <c r="G822" s="219" t="s">
        <v>217</v>
      </c>
      <c r="H822" s="220">
        <v>36.131</v>
      </c>
      <c r="I822" s="221"/>
      <c r="J822" s="222">
        <f>ROUND(I822*H822,2)</f>
        <v>0</v>
      </c>
      <c r="K822" s="218" t="s">
        <v>177</v>
      </c>
      <c r="L822" s="223"/>
      <c r="M822" s="224" t="s">
        <v>19</v>
      </c>
      <c r="N822" s="225" t="s">
        <v>44</v>
      </c>
      <c r="O822" s="66"/>
      <c r="P822" s="189">
        <f>O822*H822</f>
        <v>0</v>
      </c>
      <c r="Q822" s="189">
        <v>5.0000000000000001E-4</v>
      </c>
      <c r="R822" s="189">
        <f>Q822*H822</f>
        <v>1.8065500000000002E-2</v>
      </c>
      <c r="S822" s="189">
        <v>0</v>
      </c>
      <c r="T822" s="190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91" t="s">
        <v>346</v>
      </c>
      <c r="AT822" s="191" t="s">
        <v>192</v>
      </c>
      <c r="AU822" s="191" t="s">
        <v>82</v>
      </c>
      <c r="AY822" s="19" t="s">
        <v>170</v>
      </c>
      <c r="BE822" s="192">
        <f>IF(N822="základní",J822,0)</f>
        <v>0</v>
      </c>
      <c r="BF822" s="192">
        <f>IF(N822="snížená",J822,0)</f>
        <v>0</v>
      </c>
      <c r="BG822" s="192">
        <f>IF(N822="zákl. přenesená",J822,0)</f>
        <v>0</v>
      </c>
      <c r="BH822" s="192">
        <f>IF(N822="sníž. přenesená",J822,0)</f>
        <v>0</v>
      </c>
      <c r="BI822" s="192">
        <f>IF(N822="nulová",J822,0)</f>
        <v>0</v>
      </c>
      <c r="BJ822" s="19" t="s">
        <v>80</v>
      </c>
      <c r="BK822" s="192">
        <f>ROUND(I822*H822,2)</f>
        <v>0</v>
      </c>
      <c r="BL822" s="19" t="s">
        <v>261</v>
      </c>
      <c r="BM822" s="191" t="s">
        <v>2935</v>
      </c>
    </row>
    <row r="823" spans="1:65" s="13" customFormat="1" ht="11.25">
      <c r="B823" s="193"/>
      <c r="C823" s="194"/>
      <c r="D823" s="195" t="s">
        <v>180</v>
      </c>
      <c r="E823" s="196" t="s">
        <v>19</v>
      </c>
      <c r="F823" s="197" t="s">
        <v>2566</v>
      </c>
      <c r="G823" s="194"/>
      <c r="H823" s="198">
        <v>31</v>
      </c>
      <c r="I823" s="199"/>
      <c r="J823" s="194"/>
      <c r="K823" s="194"/>
      <c r="L823" s="200"/>
      <c r="M823" s="201"/>
      <c r="N823" s="202"/>
      <c r="O823" s="202"/>
      <c r="P823" s="202"/>
      <c r="Q823" s="202"/>
      <c r="R823" s="202"/>
      <c r="S823" s="202"/>
      <c r="T823" s="203"/>
      <c r="AT823" s="204" t="s">
        <v>180</v>
      </c>
      <c r="AU823" s="204" t="s">
        <v>82</v>
      </c>
      <c r="AV823" s="13" t="s">
        <v>82</v>
      </c>
      <c r="AW823" s="13" t="s">
        <v>34</v>
      </c>
      <c r="AX823" s="13" t="s">
        <v>80</v>
      </c>
      <c r="AY823" s="204" t="s">
        <v>170</v>
      </c>
    </row>
    <row r="824" spans="1:65" s="13" customFormat="1" ht="11.25">
      <c r="B824" s="193"/>
      <c r="C824" s="194"/>
      <c r="D824" s="195" t="s">
        <v>180</v>
      </c>
      <c r="E824" s="194"/>
      <c r="F824" s="197" t="s">
        <v>2904</v>
      </c>
      <c r="G824" s="194"/>
      <c r="H824" s="198">
        <v>36.131</v>
      </c>
      <c r="I824" s="199"/>
      <c r="J824" s="194"/>
      <c r="K824" s="194"/>
      <c r="L824" s="200"/>
      <c r="M824" s="201"/>
      <c r="N824" s="202"/>
      <c r="O824" s="202"/>
      <c r="P824" s="202"/>
      <c r="Q824" s="202"/>
      <c r="R824" s="202"/>
      <c r="S824" s="202"/>
      <c r="T824" s="203"/>
      <c r="AT824" s="204" t="s">
        <v>180</v>
      </c>
      <c r="AU824" s="204" t="s">
        <v>82</v>
      </c>
      <c r="AV824" s="13" t="s">
        <v>82</v>
      </c>
      <c r="AW824" s="13" t="s">
        <v>4</v>
      </c>
      <c r="AX824" s="13" t="s">
        <v>80</v>
      </c>
      <c r="AY824" s="204" t="s">
        <v>170</v>
      </c>
    </row>
    <row r="825" spans="1:65" s="2" customFormat="1" ht="24">
      <c r="A825" s="36"/>
      <c r="B825" s="37"/>
      <c r="C825" s="180" t="s">
        <v>1827</v>
      </c>
      <c r="D825" s="180" t="s">
        <v>173</v>
      </c>
      <c r="E825" s="181" t="s">
        <v>2936</v>
      </c>
      <c r="F825" s="182" t="s">
        <v>2937</v>
      </c>
      <c r="G825" s="183" t="s">
        <v>190</v>
      </c>
      <c r="H825" s="184">
        <v>1.17</v>
      </c>
      <c r="I825" s="185"/>
      <c r="J825" s="186">
        <f>ROUND(I825*H825,2)</f>
        <v>0</v>
      </c>
      <c r="K825" s="182" t="s">
        <v>177</v>
      </c>
      <c r="L825" s="41"/>
      <c r="M825" s="187" t="s">
        <v>19</v>
      </c>
      <c r="N825" s="188" t="s">
        <v>44</v>
      </c>
      <c r="O825" s="66"/>
      <c r="P825" s="189">
        <f>O825*H825</f>
        <v>0</v>
      </c>
      <c r="Q825" s="189">
        <v>0</v>
      </c>
      <c r="R825" s="189">
        <f>Q825*H825</f>
        <v>0</v>
      </c>
      <c r="S825" s="189">
        <v>0</v>
      </c>
      <c r="T825" s="190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91" t="s">
        <v>261</v>
      </c>
      <c r="AT825" s="191" t="s">
        <v>173</v>
      </c>
      <c r="AU825" s="191" t="s">
        <v>82</v>
      </c>
      <c r="AY825" s="19" t="s">
        <v>170</v>
      </c>
      <c r="BE825" s="192">
        <f>IF(N825="základní",J825,0)</f>
        <v>0</v>
      </c>
      <c r="BF825" s="192">
        <f>IF(N825="snížená",J825,0)</f>
        <v>0</v>
      </c>
      <c r="BG825" s="192">
        <f>IF(N825="zákl. přenesená",J825,0)</f>
        <v>0</v>
      </c>
      <c r="BH825" s="192">
        <f>IF(N825="sníž. přenesená",J825,0)</f>
        <v>0</v>
      </c>
      <c r="BI825" s="192">
        <f>IF(N825="nulová",J825,0)</f>
        <v>0</v>
      </c>
      <c r="BJ825" s="19" t="s">
        <v>80</v>
      </c>
      <c r="BK825" s="192">
        <f>ROUND(I825*H825,2)</f>
        <v>0</v>
      </c>
      <c r="BL825" s="19" t="s">
        <v>261</v>
      </c>
      <c r="BM825" s="191" t="s">
        <v>2938</v>
      </c>
    </row>
    <row r="826" spans="1:65" s="12" customFormat="1" ht="22.9" customHeight="1">
      <c r="B826" s="164"/>
      <c r="C826" s="165"/>
      <c r="D826" s="166" t="s">
        <v>72</v>
      </c>
      <c r="E826" s="178" t="s">
        <v>2939</v>
      </c>
      <c r="F826" s="178" t="s">
        <v>2940</v>
      </c>
      <c r="G826" s="165"/>
      <c r="H826" s="165"/>
      <c r="I826" s="168"/>
      <c r="J826" s="179">
        <f>BK826</f>
        <v>0</v>
      </c>
      <c r="K826" s="165"/>
      <c r="L826" s="170"/>
      <c r="M826" s="171"/>
      <c r="N826" s="172"/>
      <c r="O826" s="172"/>
      <c r="P826" s="173">
        <f>SUM(P827:P853)</f>
        <v>0</v>
      </c>
      <c r="Q826" s="172"/>
      <c r="R826" s="173">
        <f>SUM(R827:R853)</f>
        <v>3.2141769600000005</v>
      </c>
      <c r="S826" s="172"/>
      <c r="T826" s="174">
        <f>SUM(T827:T853)</f>
        <v>0</v>
      </c>
      <c r="AR826" s="175" t="s">
        <v>82</v>
      </c>
      <c r="AT826" s="176" t="s">
        <v>72</v>
      </c>
      <c r="AU826" s="176" t="s">
        <v>80</v>
      </c>
      <c r="AY826" s="175" t="s">
        <v>170</v>
      </c>
      <c r="BK826" s="177">
        <f>SUM(BK827:BK853)</f>
        <v>0</v>
      </c>
    </row>
    <row r="827" spans="1:65" s="2" customFormat="1" ht="16.5" customHeight="1">
      <c r="A827" s="36"/>
      <c r="B827" s="37"/>
      <c r="C827" s="180" t="s">
        <v>2941</v>
      </c>
      <c r="D827" s="180" t="s">
        <v>173</v>
      </c>
      <c r="E827" s="181" t="s">
        <v>2942</v>
      </c>
      <c r="F827" s="182" t="s">
        <v>2943</v>
      </c>
      <c r="G827" s="183" t="s">
        <v>217</v>
      </c>
      <c r="H827" s="184">
        <v>307.85000000000002</v>
      </c>
      <c r="I827" s="185"/>
      <c r="J827" s="186">
        <f>ROUND(I827*H827,2)</f>
        <v>0</v>
      </c>
      <c r="K827" s="182" t="s">
        <v>19</v>
      </c>
      <c r="L827" s="41"/>
      <c r="M827" s="187" t="s">
        <v>19</v>
      </c>
      <c r="N827" s="188" t="s">
        <v>44</v>
      </c>
      <c r="O827" s="66"/>
      <c r="P827" s="189">
        <f>O827*H827</f>
        <v>0</v>
      </c>
      <c r="Q827" s="189">
        <v>3.5E-4</v>
      </c>
      <c r="R827" s="189">
        <f>Q827*H827</f>
        <v>0.10774750000000001</v>
      </c>
      <c r="S827" s="189">
        <v>0</v>
      </c>
      <c r="T827" s="190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91" t="s">
        <v>261</v>
      </c>
      <c r="AT827" s="191" t="s">
        <v>173</v>
      </c>
      <c r="AU827" s="191" t="s">
        <v>82</v>
      </c>
      <c r="AY827" s="19" t="s">
        <v>170</v>
      </c>
      <c r="BE827" s="192">
        <f>IF(N827="základní",J827,0)</f>
        <v>0</v>
      </c>
      <c r="BF827" s="192">
        <f>IF(N827="snížená",J827,0)</f>
        <v>0</v>
      </c>
      <c r="BG827" s="192">
        <f>IF(N827="zákl. přenesená",J827,0)</f>
        <v>0</v>
      </c>
      <c r="BH827" s="192">
        <f>IF(N827="sníž. přenesená",J827,0)</f>
        <v>0</v>
      </c>
      <c r="BI827" s="192">
        <f>IF(N827="nulová",J827,0)</f>
        <v>0</v>
      </c>
      <c r="BJ827" s="19" t="s">
        <v>80</v>
      </c>
      <c r="BK827" s="192">
        <f>ROUND(I827*H827,2)</f>
        <v>0</v>
      </c>
      <c r="BL827" s="19" t="s">
        <v>261</v>
      </c>
      <c r="BM827" s="191" t="s">
        <v>2944</v>
      </c>
    </row>
    <row r="828" spans="1:65" s="13" customFormat="1" ht="11.25">
      <c r="B828" s="193"/>
      <c r="C828" s="194"/>
      <c r="D828" s="195" t="s">
        <v>180</v>
      </c>
      <c r="E828" s="196" t="s">
        <v>19</v>
      </c>
      <c r="F828" s="197" t="s">
        <v>2945</v>
      </c>
      <c r="G828" s="194"/>
      <c r="H828" s="198">
        <v>297.5</v>
      </c>
      <c r="I828" s="199"/>
      <c r="J828" s="194"/>
      <c r="K828" s="194"/>
      <c r="L828" s="200"/>
      <c r="M828" s="201"/>
      <c r="N828" s="202"/>
      <c r="O828" s="202"/>
      <c r="P828" s="202"/>
      <c r="Q828" s="202"/>
      <c r="R828" s="202"/>
      <c r="S828" s="202"/>
      <c r="T828" s="203"/>
      <c r="AT828" s="204" t="s">
        <v>180</v>
      </c>
      <c r="AU828" s="204" t="s">
        <v>82</v>
      </c>
      <c r="AV828" s="13" t="s">
        <v>82</v>
      </c>
      <c r="AW828" s="13" t="s">
        <v>34</v>
      </c>
      <c r="AX828" s="13" t="s">
        <v>73</v>
      </c>
      <c r="AY828" s="204" t="s">
        <v>170</v>
      </c>
    </row>
    <row r="829" spans="1:65" s="15" customFormat="1" ht="11.25">
      <c r="B829" s="226"/>
      <c r="C829" s="227"/>
      <c r="D829" s="195" t="s">
        <v>180</v>
      </c>
      <c r="E829" s="228" t="s">
        <v>19</v>
      </c>
      <c r="F829" s="229" t="s">
        <v>2946</v>
      </c>
      <c r="G829" s="227"/>
      <c r="H829" s="228" t="s">
        <v>19</v>
      </c>
      <c r="I829" s="230"/>
      <c r="J829" s="227"/>
      <c r="K829" s="227"/>
      <c r="L829" s="231"/>
      <c r="M829" s="232"/>
      <c r="N829" s="233"/>
      <c r="O829" s="233"/>
      <c r="P829" s="233"/>
      <c r="Q829" s="233"/>
      <c r="R829" s="233"/>
      <c r="S829" s="233"/>
      <c r="T829" s="234"/>
      <c r="AT829" s="235" t="s">
        <v>180</v>
      </c>
      <c r="AU829" s="235" t="s">
        <v>82</v>
      </c>
      <c r="AV829" s="15" t="s">
        <v>80</v>
      </c>
      <c r="AW829" s="15" t="s">
        <v>34</v>
      </c>
      <c r="AX829" s="15" t="s">
        <v>73</v>
      </c>
      <c r="AY829" s="235" t="s">
        <v>170</v>
      </c>
    </row>
    <row r="830" spans="1:65" s="13" customFormat="1" ht="11.25">
      <c r="B830" s="193"/>
      <c r="C830" s="194"/>
      <c r="D830" s="195" t="s">
        <v>180</v>
      </c>
      <c r="E830" s="196" t="s">
        <v>19</v>
      </c>
      <c r="F830" s="197" t="s">
        <v>2947</v>
      </c>
      <c r="G830" s="194"/>
      <c r="H830" s="198">
        <v>6.12</v>
      </c>
      <c r="I830" s="199"/>
      <c r="J830" s="194"/>
      <c r="K830" s="194"/>
      <c r="L830" s="200"/>
      <c r="M830" s="201"/>
      <c r="N830" s="202"/>
      <c r="O830" s="202"/>
      <c r="P830" s="202"/>
      <c r="Q830" s="202"/>
      <c r="R830" s="202"/>
      <c r="S830" s="202"/>
      <c r="T830" s="203"/>
      <c r="AT830" s="204" t="s">
        <v>180</v>
      </c>
      <c r="AU830" s="204" t="s">
        <v>82</v>
      </c>
      <c r="AV830" s="13" t="s">
        <v>82</v>
      </c>
      <c r="AW830" s="13" t="s">
        <v>34</v>
      </c>
      <c r="AX830" s="13" t="s">
        <v>73</v>
      </c>
      <c r="AY830" s="204" t="s">
        <v>170</v>
      </c>
    </row>
    <row r="831" spans="1:65" s="13" customFormat="1" ht="11.25">
      <c r="B831" s="193"/>
      <c r="C831" s="194"/>
      <c r="D831" s="195" t="s">
        <v>180</v>
      </c>
      <c r="E831" s="196" t="s">
        <v>19</v>
      </c>
      <c r="F831" s="197" t="s">
        <v>2948</v>
      </c>
      <c r="G831" s="194"/>
      <c r="H831" s="198">
        <v>4.2300000000000004</v>
      </c>
      <c r="I831" s="199"/>
      <c r="J831" s="194"/>
      <c r="K831" s="194"/>
      <c r="L831" s="200"/>
      <c r="M831" s="201"/>
      <c r="N831" s="202"/>
      <c r="O831" s="202"/>
      <c r="P831" s="202"/>
      <c r="Q831" s="202"/>
      <c r="R831" s="202"/>
      <c r="S831" s="202"/>
      <c r="T831" s="203"/>
      <c r="AT831" s="204" t="s">
        <v>180</v>
      </c>
      <c r="AU831" s="204" t="s">
        <v>82</v>
      </c>
      <c r="AV831" s="13" t="s">
        <v>82</v>
      </c>
      <c r="AW831" s="13" t="s">
        <v>34</v>
      </c>
      <c r="AX831" s="13" t="s">
        <v>73</v>
      </c>
      <c r="AY831" s="204" t="s">
        <v>170</v>
      </c>
    </row>
    <row r="832" spans="1:65" s="14" customFormat="1" ht="11.25">
      <c r="B832" s="205"/>
      <c r="C832" s="206"/>
      <c r="D832" s="195" t="s">
        <v>180</v>
      </c>
      <c r="E832" s="207" t="s">
        <v>19</v>
      </c>
      <c r="F832" s="208" t="s">
        <v>182</v>
      </c>
      <c r="G832" s="206"/>
      <c r="H832" s="209">
        <v>307.85000000000002</v>
      </c>
      <c r="I832" s="210"/>
      <c r="J832" s="206"/>
      <c r="K832" s="206"/>
      <c r="L832" s="211"/>
      <c r="M832" s="212"/>
      <c r="N832" s="213"/>
      <c r="O832" s="213"/>
      <c r="P832" s="213"/>
      <c r="Q832" s="213"/>
      <c r="R832" s="213"/>
      <c r="S832" s="213"/>
      <c r="T832" s="214"/>
      <c r="AT832" s="215" t="s">
        <v>180</v>
      </c>
      <c r="AU832" s="215" t="s">
        <v>82</v>
      </c>
      <c r="AV832" s="14" t="s">
        <v>178</v>
      </c>
      <c r="AW832" s="14" t="s">
        <v>34</v>
      </c>
      <c r="AX832" s="14" t="s">
        <v>80</v>
      </c>
      <c r="AY832" s="215" t="s">
        <v>170</v>
      </c>
    </row>
    <row r="833" spans="1:65" s="2" customFormat="1" ht="16.5" customHeight="1">
      <c r="A833" s="36"/>
      <c r="B833" s="37"/>
      <c r="C833" s="180" t="s">
        <v>1831</v>
      </c>
      <c r="D833" s="180" t="s">
        <v>173</v>
      </c>
      <c r="E833" s="181" t="s">
        <v>2949</v>
      </c>
      <c r="F833" s="182" t="s">
        <v>2950</v>
      </c>
      <c r="G833" s="183" t="s">
        <v>217</v>
      </c>
      <c r="H833" s="184">
        <v>297.5</v>
      </c>
      <c r="I833" s="185"/>
      <c r="J833" s="186">
        <f>ROUND(I833*H833,2)</f>
        <v>0</v>
      </c>
      <c r="K833" s="182" t="s">
        <v>177</v>
      </c>
      <c r="L833" s="41"/>
      <c r="M833" s="187" t="s">
        <v>19</v>
      </c>
      <c r="N833" s="188" t="s">
        <v>44</v>
      </c>
      <c r="O833" s="66"/>
      <c r="P833" s="189">
        <f>O833*H833</f>
        <v>0</v>
      </c>
      <c r="Q833" s="189">
        <v>8.8000000000000003E-4</v>
      </c>
      <c r="R833" s="189">
        <f>Q833*H833</f>
        <v>0.26180000000000003</v>
      </c>
      <c r="S833" s="189">
        <v>0</v>
      </c>
      <c r="T833" s="190">
        <f>S833*H833</f>
        <v>0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191" t="s">
        <v>261</v>
      </c>
      <c r="AT833" s="191" t="s">
        <v>173</v>
      </c>
      <c r="AU833" s="191" t="s">
        <v>82</v>
      </c>
      <c r="AY833" s="19" t="s">
        <v>170</v>
      </c>
      <c r="BE833" s="192">
        <f>IF(N833="základní",J833,0)</f>
        <v>0</v>
      </c>
      <c r="BF833" s="192">
        <f>IF(N833="snížená",J833,0)</f>
        <v>0</v>
      </c>
      <c r="BG833" s="192">
        <f>IF(N833="zákl. přenesená",J833,0)</f>
        <v>0</v>
      </c>
      <c r="BH833" s="192">
        <f>IF(N833="sníž. přenesená",J833,0)</f>
        <v>0</v>
      </c>
      <c r="BI833" s="192">
        <f>IF(N833="nulová",J833,0)</f>
        <v>0</v>
      </c>
      <c r="BJ833" s="19" t="s">
        <v>80</v>
      </c>
      <c r="BK833" s="192">
        <f>ROUND(I833*H833,2)</f>
        <v>0</v>
      </c>
      <c r="BL833" s="19" t="s">
        <v>261</v>
      </c>
      <c r="BM833" s="191" t="s">
        <v>2951</v>
      </c>
    </row>
    <row r="834" spans="1:65" s="13" customFormat="1" ht="11.25">
      <c r="B834" s="193"/>
      <c r="C834" s="194"/>
      <c r="D834" s="195" t="s">
        <v>180</v>
      </c>
      <c r="E834" s="196" t="s">
        <v>19</v>
      </c>
      <c r="F834" s="197" t="s">
        <v>2945</v>
      </c>
      <c r="G834" s="194"/>
      <c r="H834" s="198">
        <v>297.5</v>
      </c>
      <c r="I834" s="199"/>
      <c r="J834" s="194"/>
      <c r="K834" s="194"/>
      <c r="L834" s="200"/>
      <c r="M834" s="201"/>
      <c r="N834" s="202"/>
      <c r="O834" s="202"/>
      <c r="P834" s="202"/>
      <c r="Q834" s="202"/>
      <c r="R834" s="202"/>
      <c r="S834" s="202"/>
      <c r="T834" s="203"/>
      <c r="AT834" s="204" t="s">
        <v>180</v>
      </c>
      <c r="AU834" s="204" t="s">
        <v>82</v>
      </c>
      <c r="AV834" s="13" t="s">
        <v>82</v>
      </c>
      <c r="AW834" s="13" t="s">
        <v>34</v>
      </c>
      <c r="AX834" s="13" t="s">
        <v>80</v>
      </c>
      <c r="AY834" s="204" t="s">
        <v>170</v>
      </c>
    </row>
    <row r="835" spans="1:65" s="2" customFormat="1" ht="24">
      <c r="A835" s="36"/>
      <c r="B835" s="37"/>
      <c r="C835" s="216" t="s">
        <v>2952</v>
      </c>
      <c r="D835" s="216" t="s">
        <v>192</v>
      </c>
      <c r="E835" s="217" t="s">
        <v>2901</v>
      </c>
      <c r="F835" s="218" t="s">
        <v>2902</v>
      </c>
      <c r="G835" s="219" t="s">
        <v>217</v>
      </c>
      <c r="H835" s="220">
        <v>346.73599999999999</v>
      </c>
      <c r="I835" s="221"/>
      <c r="J835" s="222">
        <f>ROUND(I835*H835,2)</f>
        <v>0</v>
      </c>
      <c r="K835" s="218" t="s">
        <v>177</v>
      </c>
      <c r="L835" s="223"/>
      <c r="M835" s="224" t="s">
        <v>19</v>
      </c>
      <c r="N835" s="225" t="s">
        <v>44</v>
      </c>
      <c r="O835" s="66"/>
      <c r="P835" s="189">
        <f>O835*H835</f>
        <v>0</v>
      </c>
      <c r="Q835" s="189">
        <v>5.4000000000000003E-3</v>
      </c>
      <c r="R835" s="189">
        <f>Q835*H835</f>
        <v>1.8723744</v>
      </c>
      <c r="S835" s="189">
        <v>0</v>
      </c>
      <c r="T835" s="190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91" t="s">
        <v>346</v>
      </c>
      <c r="AT835" s="191" t="s">
        <v>192</v>
      </c>
      <c r="AU835" s="191" t="s">
        <v>82</v>
      </c>
      <c r="AY835" s="19" t="s">
        <v>170</v>
      </c>
      <c r="BE835" s="192">
        <f>IF(N835="základní",J835,0)</f>
        <v>0</v>
      </c>
      <c r="BF835" s="192">
        <f>IF(N835="snížená",J835,0)</f>
        <v>0</v>
      </c>
      <c r="BG835" s="192">
        <f>IF(N835="zákl. přenesená",J835,0)</f>
        <v>0</v>
      </c>
      <c r="BH835" s="192">
        <f>IF(N835="sníž. přenesená",J835,0)</f>
        <v>0</v>
      </c>
      <c r="BI835" s="192">
        <f>IF(N835="nulová",J835,0)</f>
        <v>0</v>
      </c>
      <c r="BJ835" s="19" t="s">
        <v>80</v>
      </c>
      <c r="BK835" s="192">
        <f>ROUND(I835*H835,2)</f>
        <v>0</v>
      </c>
      <c r="BL835" s="19" t="s">
        <v>261</v>
      </c>
      <c r="BM835" s="191" t="s">
        <v>2953</v>
      </c>
    </row>
    <row r="836" spans="1:65" s="13" customFormat="1" ht="11.25">
      <c r="B836" s="193"/>
      <c r="C836" s="194"/>
      <c r="D836" s="195" t="s">
        <v>180</v>
      </c>
      <c r="E836" s="194"/>
      <c r="F836" s="197" t="s">
        <v>2954</v>
      </c>
      <c r="G836" s="194"/>
      <c r="H836" s="198">
        <v>346.73599999999999</v>
      </c>
      <c r="I836" s="199"/>
      <c r="J836" s="194"/>
      <c r="K836" s="194"/>
      <c r="L836" s="200"/>
      <c r="M836" s="201"/>
      <c r="N836" s="202"/>
      <c r="O836" s="202"/>
      <c r="P836" s="202"/>
      <c r="Q836" s="202"/>
      <c r="R836" s="202"/>
      <c r="S836" s="202"/>
      <c r="T836" s="203"/>
      <c r="AT836" s="204" t="s">
        <v>180</v>
      </c>
      <c r="AU836" s="204" t="s">
        <v>82</v>
      </c>
      <c r="AV836" s="13" t="s">
        <v>82</v>
      </c>
      <c r="AW836" s="13" t="s">
        <v>4</v>
      </c>
      <c r="AX836" s="13" t="s">
        <v>80</v>
      </c>
      <c r="AY836" s="204" t="s">
        <v>170</v>
      </c>
    </row>
    <row r="837" spans="1:65" s="2" customFormat="1" ht="24">
      <c r="A837" s="36"/>
      <c r="B837" s="37"/>
      <c r="C837" s="180" t="s">
        <v>1835</v>
      </c>
      <c r="D837" s="180" t="s">
        <v>173</v>
      </c>
      <c r="E837" s="181" t="s">
        <v>2955</v>
      </c>
      <c r="F837" s="182" t="s">
        <v>2956</v>
      </c>
      <c r="G837" s="183" t="s">
        <v>217</v>
      </c>
      <c r="H837" s="184">
        <v>297.5</v>
      </c>
      <c r="I837" s="185"/>
      <c r="J837" s="186">
        <f>ROUND(I837*H837,2)</f>
        <v>0</v>
      </c>
      <c r="K837" s="182" t="s">
        <v>177</v>
      </c>
      <c r="L837" s="41"/>
      <c r="M837" s="187" t="s">
        <v>19</v>
      </c>
      <c r="N837" s="188" t="s">
        <v>44</v>
      </c>
      <c r="O837" s="66"/>
      <c r="P837" s="189">
        <f>O837*H837</f>
        <v>0</v>
      </c>
      <c r="Q837" s="189">
        <v>5.0000000000000002E-5</v>
      </c>
      <c r="R837" s="189">
        <f>Q837*H837</f>
        <v>1.4875000000000001E-2</v>
      </c>
      <c r="S837" s="189">
        <v>0</v>
      </c>
      <c r="T837" s="190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261</v>
      </c>
      <c r="AT837" s="191" t="s">
        <v>173</v>
      </c>
      <c r="AU837" s="191" t="s">
        <v>82</v>
      </c>
      <c r="AY837" s="19" t="s">
        <v>170</v>
      </c>
      <c r="BE837" s="192">
        <f>IF(N837="základní",J837,0)</f>
        <v>0</v>
      </c>
      <c r="BF837" s="192">
        <f>IF(N837="snížená",J837,0)</f>
        <v>0</v>
      </c>
      <c r="BG837" s="192">
        <f>IF(N837="zákl. přenesená",J837,0)</f>
        <v>0</v>
      </c>
      <c r="BH837" s="192">
        <f>IF(N837="sníž. přenesená",J837,0)</f>
        <v>0</v>
      </c>
      <c r="BI837" s="192">
        <f>IF(N837="nulová",J837,0)</f>
        <v>0</v>
      </c>
      <c r="BJ837" s="19" t="s">
        <v>80</v>
      </c>
      <c r="BK837" s="192">
        <f>ROUND(I837*H837,2)</f>
        <v>0</v>
      </c>
      <c r="BL837" s="19" t="s">
        <v>261</v>
      </c>
      <c r="BM837" s="191" t="s">
        <v>2957</v>
      </c>
    </row>
    <row r="838" spans="1:65" s="13" customFormat="1" ht="11.25">
      <c r="B838" s="193"/>
      <c r="C838" s="194"/>
      <c r="D838" s="195" t="s">
        <v>180</v>
      </c>
      <c r="E838" s="196" t="s">
        <v>19</v>
      </c>
      <c r="F838" s="197" t="s">
        <v>2945</v>
      </c>
      <c r="G838" s="194"/>
      <c r="H838" s="198">
        <v>297.5</v>
      </c>
      <c r="I838" s="199"/>
      <c r="J838" s="194"/>
      <c r="K838" s="194"/>
      <c r="L838" s="200"/>
      <c r="M838" s="201"/>
      <c r="N838" s="202"/>
      <c r="O838" s="202"/>
      <c r="P838" s="202"/>
      <c r="Q838" s="202"/>
      <c r="R838" s="202"/>
      <c r="S838" s="202"/>
      <c r="T838" s="203"/>
      <c r="AT838" s="204" t="s">
        <v>180</v>
      </c>
      <c r="AU838" s="204" t="s">
        <v>82</v>
      </c>
      <c r="AV838" s="13" t="s">
        <v>82</v>
      </c>
      <c r="AW838" s="13" t="s">
        <v>34</v>
      </c>
      <c r="AX838" s="13" t="s">
        <v>80</v>
      </c>
      <c r="AY838" s="204" t="s">
        <v>170</v>
      </c>
    </row>
    <row r="839" spans="1:65" s="2" customFormat="1" ht="16.5" customHeight="1">
      <c r="A839" s="36"/>
      <c r="B839" s="37"/>
      <c r="C839" s="216" t="s">
        <v>2958</v>
      </c>
      <c r="D839" s="216" t="s">
        <v>192</v>
      </c>
      <c r="E839" s="217" t="s">
        <v>2959</v>
      </c>
      <c r="F839" s="218" t="s">
        <v>2960</v>
      </c>
      <c r="G839" s="219" t="s">
        <v>217</v>
      </c>
      <c r="H839" s="220">
        <v>346.73599999999999</v>
      </c>
      <c r="I839" s="221"/>
      <c r="J839" s="222">
        <f>ROUND(I839*H839,2)</f>
        <v>0</v>
      </c>
      <c r="K839" s="218" t="s">
        <v>177</v>
      </c>
      <c r="L839" s="223"/>
      <c r="M839" s="224" t="s">
        <v>19</v>
      </c>
      <c r="N839" s="225" t="s">
        <v>44</v>
      </c>
      <c r="O839" s="66"/>
      <c r="P839" s="189">
        <f>O839*H839</f>
        <v>0</v>
      </c>
      <c r="Q839" s="189">
        <v>2.5400000000000002E-3</v>
      </c>
      <c r="R839" s="189">
        <f>Q839*H839</f>
        <v>0.88070944000000007</v>
      </c>
      <c r="S839" s="189">
        <v>0</v>
      </c>
      <c r="T839" s="190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1" t="s">
        <v>346</v>
      </c>
      <c r="AT839" s="191" t="s">
        <v>192</v>
      </c>
      <c r="AU839" s="191" t="s">
        <v>82</v>
      </c>
      <c r="AY839" s="19" t="s">
        <v>170</v>
      </c>
      <c r="BE839" s="192">
        <f>IF(N839="základní",J839,0)</f>
        <v>0</v>
      </c>
      <c r="BF839" s="192">
        <f>IF(N839="snížená",J839,0)</f>
        <v>0</v>
      </c>
      <c r="BG839" s="192">
        <f>IF(N839="zákl. přenesená",J839,0)</f>
        <v>0</v>
      </c>
      <c r="BH839" s="192">
        <f>IF(N839="sníž. přenesená",J839,0)</f>
        <v>0</v>
      </c>
      <c r="BI839" s="192">
        <f>IF(N839="nulová",J839,0)</f>
        <v>0</v>
      </c>
      <c r="BJ839" s="19" t="s">
        <v>80</v>
      </c>
      <c r="BK839" s="192">
        <f>ROUND(I839*H839,2)</f>
        <v>0</v>
      </c>
      <c r="BL839" s="19" t="s">
        <v>261</v>
      </c>
      <c r="BM839" s="191" t="s">
        <v>2961</v>
      </c>
    </row>
    <row r="840" spans="1:65" s="13" customFormat="1" ht="11.25">
      <c r="B840" s="193"/>
      <c r="C840" s="194"/>
      <c r="D840" s="195" t="s">
        <v>180</v>
      </c>
      <c r="E840" s="194"/>
      <c r="F840" s="197" t="s">
        <v>2954</v>
      </c>
      <c r="G840" s="194"/>
      <c r="H840" s="198">
        <v>346.73599999999999</v>
      </c>
      <c r="I840" s="199"/>
      <c r="J840" s="194"/>
      <c r="K840" s="194"/>
      <c r="L840" s="200"/>
      <c r="M840" s="201"/>
      <c r="N840" s="202"/>
      <c r="O840" s="202"/>
      <c r="P840" s="202"/>
      <c r="Q840" s="202"/>
      <c r="R840" s="202"/>
      <c r="S840" s="202"/>
      <c r="T840" s="203"/>
      <c r="AT840" s="204" t="s">
        <v>180</v>
      </c>
      <c r="AU840" s="204" t="s">
        <v>82</v>
      </c>
      <c r="AV840" s="13" t="s">
        <v>82</v>
      </c>
      <c r="AW840" s="13" t="s">
        <v>4</v>
      </c>
      <c r="AX840" s="13" t="s">
        <v>80</v>
      </c>
      <c r="AY840" s="204" t="s">
        <v>170</v>
      </c>
    </row>
    <row r="841" spans="1:65" s="2" customFormat="1" ht="24">
      <c r="A841" s="36"/>
      <c r="B841" s="37"/>
      <c r="C841" s="180" t="s">
        <v>1839</v>
      </c>
      <c r="D841" s="180" t="s">
        <v>173</v>
      </c>
      <c r="E841" s="181" t="s">
        <v>2962</v>
      </c>
      <c r="F841" s="182" t="s">
        <v>2963</v>
      </c>
      <c r="G841" s="183" t="s">
        <v>217</v>
      </c>
      <c r="H841" s="184">
        <v>10.35</v>
      </c>
      <c r="I841" s="185"/>
      <c r="J841" s="186">
        <f>ROUND(I841*H841,2)</f>
        <v>0</v>
      </c>
      <c r="K841" s="182" t="s">
        <v>177</v>
      </c>
      <c r="L841" s="41"/>
      <c r="M841" s="187" t="s">
        <v>19</v>
      </c>
      <c r="N841" s="188" t="s">
        <v>44</v>
      </c>
      <c r="O841" s="66"/>
      <c r="P841" s="189">
        <f>O841*H841</f>
        <v>0</v>
      </c>
      <c r="Q841" s="189">
        <v>1.8000000000000001E-4</v>
      </c>
      <c r="R841" s="189">
        <f>Q841*H841</f>
        <v>1.8630000000000001E-3</v>
      </c>
      <c r="S841" s="189">
        <v>0</v>
      </c>
      <c r="T841" s="190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261</v>
      </c>
      <c r="AT841" s="191" t="s">
        <v>173</v>
      </c>
      <c r="AU841" s="191" t="s">
        <v>82</v>
      </c>
      <c r="AY841" s="19" t="s">
        <v>170</v>
      </c>
      <c r="BE841" s="192">
        <f>IF(N841="základní",J841,0)</f>
        <v>0</v>
      </c>
      <c r="BF841" s="192">
        <f>IF(N841="snížená",J841,0)</f>
        <v>0</v>
      </c>
      <c r="BG841" s="192">
        <f>IF(N841="zákl. přenesená",J841,0)</f>
        <v>0</v>
      </c>
      <c r="BH841" s="192">
        <f>IF(N841="sníž. přenesená",J841,0)</f>
        <v>0</v>
      </c>
      <c r="BI841" s="192">
        <f>IF(N841="nulová",J841,0)</f>
        <v>0</v>
      </c>
      <c r="BJ841" s="19" t="s">
        <v>80</v>
      </c>
      <c r="BK841" s="192">
        <f>ROUND(I841*H841,2)</f>
        <v>0</v>
      </c>
      <c r="BL841" s="19" t="s">
        <v>261</v>
      </c>
      <c r="BM841" s="191" t="s">
        <v>2964</v>
      </c>
    </row>
    <row r="842" spans="1:65" s="13" customFormat="1" ht="11.25">
      <c r="B842" s="193"/>
      <c r="C842" s="194"/>
      <c r="D842" s="195" t="s">
        <v>180</v>
      </c>
      <c r="E842" s="196" t="s">
        <v>19</v>
      </c>
      <c r="F842" s="197" t="s">
        <v>2947</v>
      </c>
      <c r="G842" s="194"/>
      <c r="H842" s="198">
        <v>6.12</v>
      </c>
      <c r="I842" s="199"/>
      <c r="J842" s="194"/>
      <c r="K842" s="194"/>
      <c r="L842" s="200"/>
      <c r="M842" s="201"/>
      <c r="N842" s="202"/>
      <c r="O842" s="202"/>
      <c r="P842" s="202"/>
      <c r="Q842" s="202"/>
      <c r="R842" s="202"/>
      <c r="S842" s="202"/>
      <c r="T842" s="203"/>
      <c r="AT842" s="204" t="s">
        <v>180</v>
      </c>
      <c r="AU842" s="204" t="s">
        <v>82</v>
      </c>
      <c r="AV842" s="13" t="s">
        <v>82</v>
      </c>
      <c r="AW842" s="13" t="s">
        <v>34</v>
      </c>
      <c r="AX842" s="13" t="s">
        <v>73</v>
      </c>
      <c r="AY842" s="204" t="s">
        <v>170</v>
      </c>
    </row>
    <row r="843" spans="1:65" s="13" customFormat="1" ht="11.25">
      <c r="B843" s="193"/>
      <c r="C843" s="194"/>
      <c r="D843" s="195" t="s">
        <v>180</v>
      </c>
      <c r="E843" s="196" t="s">
        <v>19</v>
      </c>
      <c r="F843" s="197" t="s">
        <v>2948</v>
      </c>
      <c r="G843" s="194"/>
      <c r="H843" s="198">
        <v>4.2300000000000004</v>
      </c>
      <c r="I843" s="199"/>
      <c r="J843" s="194"/>
      <c r="K843" s="194"/>
      <c r="L843" s="200"/>
      <c r="M843" s="201"/>
      <c r="N843" s="202"/>
      <c r="O843" s="202"/>
      <c r="P843" s="202"/>
      <c r="Q843" s="202"/>
      <c r="R843" s="202"/>
      <c r="S843" s="202"/>
      <c r="T843" s="203"/>
      <c r="AT843" s="204" t="s">
        <v>180</v>
      </c>
      <c r="AU843" s="204" t="s">
        <v>82</v>
      </c>
      <c r="AV843" s="13" t="s">
        <v>82</v>
      </c>
      <c r="AW843" s="13" t="s">
        <v>34</v>
      </c>
      <c r="AX843" s="13" t="s">
        <v>73</v>
      </c>
      <c r="AY843" s="204" t="s">
        <v>170</v>
      </c>
    </row>
    <row r="844" spans="1:65" s="14" customFormat="1" ht="11.25">
      <c r="B844" s="205"/>
      <c r="C844" s="206"/>
      <c r="D844" s="195" t="s">
        <v>180</v>
      </c>
      <c r="E844" s="207" t="s">
        <v>19</v>
      </c>
      <c r="F844" s="208" t="s">
        <v>182</v>
      </c>
      <c r="G844" s="206"/>
      <c r="H844" s="209">
        <v>10.35</v>
      </c>
      <c r="I844" s="210"/>
      <c r="J844" s="206"/>
      <c r="K844" s="206"/>
      <c r="L844" s="211"/>
      <c r="M844" s="212"/>
      <c r="N844" s="213"/>
      <c r="O844" s="213"/>
      <c r="P844" s="213"/>
      <c r="Q844" s="213"/>
      <c r="R844" s="213"/>
      <c r="S844" s="213"/>
      <c r="T844" s="214"/>
      <c r="AT844" s="215" t="s">
        <v>180</v>
      </c>
      <c r="AU844" s="215" t="s">
        <v>82</v>
      </c>
      <c r="AV844" s="14" t="s">
        <v>178</v>
      </c>
      <c r="AW844" s="14" t="s">
        <v>34</v>
      </c>
      <c r="AX844" s="14" t="s">
        <v>80</v>
      </c>
      <c r="AY844" s="215" t="s">
        <v>170</v>
      </c>
    </row>
    <row r="845" spans="1:65" s="2" customFormat="1" ht="16.5" customHeight="1">
      <c r="A845" s="36"/>
      <c r="B845" s="37"/>
      <c r="C845" s="216" t="s">
        <v>2965</v>
      </c>
      <c r="D845" s="216" t="s">
        <v>192</v>
      </c>
      <c r="E845" s="217" t="s">
        <v>2959</v>
      </c>
      <c r="F845" s="218" t="s">
        <v>2960</v>
      </c>
      <c r="G845" s="219" t="s">
        <v>217</v>
      </c>
      <c r="H845" s="220">
        <v>11.903</v>
      </c>
      <c r="I845" s="221"/>
      <c r="J845" s="222">
        <f>ROUND(I845*H845,2)</f>
        <v>0</v>
      </c>
      <c r="K845" s="218" t="s">
        <v>177</v>
      </c>
      <c r="L845" s="223"/>
      <c r="M845" s="224" t="s">
        <v>19</v>
      </c>
      <c r="N845" s="225" t="s">
        <v>44</v>
      </c>
      <c r="O845" s="66"/>
      <c r="P845" s="189">
        <f>O845*H845</f>
        <v>0</v>
      </c>
      <c r="Q845" s="189">
        <v>2.5400000000000002E-3</v>
      </c>
      <c r="R845" s="189">
        <f>Q845*H845</f>
        <v>3.0233620000000003E-2</v>
      </c>
      <c r="S845" s="189">
        <v>0</v>
      </c>
      <c r="T845" s="190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91" t="s">
        <v>346</v>
      </c>
      <c r="AT845" s="191" t="s">
        <v>192</v>
      </c>
      <c r="AU845" s="191" t="s">
        <v>82</v>
      </c>
      <c r="AY845" s="19" t="s">
        <v>170</v>
      </c>
      <c r="BE845" s="192">
        <f>IF(N845="základní",J845,0)</f>
        <v>0</v>
      </c>
      <c r="BF845" s="192">
        <f>IF(N845="snížená",J845,0)</f>
        <v>0</v>
      </c>
      <c r="BG845" s="192">
        <f>IF(N845="zákl. přenesená",J845,0)</f>
        <v>0</v>
      </c>
      <c r="BH845" s="192">
        <f>IF(N845="sníž. přenesená",J845,0)</f>
        <v>0</v>
      </c>
      <c r="BI845" s="192">
        <f>IF(N845="nulová",J845,0)</f>
        <v>0</v>
      </c>
      <c r="BJ845" s="19" t="s">
        <v>80</v>
      </c>
      <c r="BK845" s="192">
        <f>ROUND(I845*H845,2)</f>
        <v>0</v>
      </c>
      <c r="BL845" s="19" t="s">
        <v>261</v>
      </c>
      <c r="BM845" s="191" t="s">
        <v>2966</v>
      </c>
    </row>
    <row r="846" spans="1:65" s="13" customFormat="1" ht="11.25">
      <c r="B846" s="193"/>
      <c r="C846" s="194"/>
      <c r="D846" s="195" t="s">
        <v>180</v>
      </c>
      <c r="E846" s="194"/>
      <c r="F846" s="197" t="s">
        <v>2967</v>
      </c>
      <c r="G846" s="194"/>
      <c r="H846" s="198">
        <v>11.903</v>
      </c>
      <c r="I846" s="199"/>
      <c r="J846" s="194"/>
      <c r="K846" s="194"/>
      <c r="L846" s="200"/>
      <c r="M846" s="201"/>
      <c r="N846" s="202"/>
      <c r="O846" s="202"/>
      <c r="P846" s="202"/>
      <c r="Q846" s="202"/>
      <c r="R846" s="202"/>
      <c r="S846" s="202"/>
      <c r="T846" s="203"/>
      <c r="AT846" s="204" t="s">
        <v>180</v>
      </c>
      <c r="AU846" s="204" t="s">
        <v>82</v>
      </c>
      <c r="AV846" s="13" t="s">
        <v>82</v>
      </c>
      <c r="AW846" s="13" t="s">
        <v>4</v>
      </c>
      <c r="AX846" s="13" t="s">
        <v>80</v>
      </c>
      <c r="AY846" s="204" t="s">
        <v>170</v>
      </c>
    </row>
    <row r="847" spans="1:65" s="2" customFormat="1" ht="16.5" customHeight="1">
      <c r="A847" s="36"/>
      <c r="B847" s="37"/>
      <c r="C847" s="180" t="s">
        <v>1843</v>
      </c>
      <c r="D847" s="180" t="s">
        <v>173</v>
      </c>
      <c r="E847" s="181" t="s">
        <v>2968</v>
      </c>
      <c r="F847" s="182" t="s">
        <v>2969</v>
      </c>
      <c r="G847" s="183" t="s">
        <v>310</v>
      </c>
      <c r="H847" s="184">
        <v>34.5</v>
      </c>
      <c r="I847" s="185"/>
      <c r="J847" s="186">
        <f>ROUND(I847*H847,2)</f>
        <v>0</v>
      </c>
      <c r="K847" s="182" t="s">
        <v>177</v>
      </c>
      <c r="L847" s="41"/>
      <c r="M847" s="187" t="s">
        <v>19</v>
      </c>
      <c r="N847" s="188" t="s">
        <v>44</v>
      </c>
      <c r="O847" s="66"/>
      <c r="P847" s="189">
        <f>O847*H847</f>
        <v>0</v>
      </c>
      <c r="Q847" s="189">
        <v>3.8000000000000002E-4</v>
      </c>
      <c r="R847" s="189">
        <f>Q847*H847</f>
        <v>1.311E-2</v>
      </c>
      <c r="S847" s="189">
        <v>0</v>
      </c>
      <c r="T847" s="190">
        <f>S847*H847</f>
        <v>0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191" t="s">
        <v>261</v>
      </c>
      <c r="AT847" s="191" t="s">
        <v>173</v>
      </c>
      <c r="AU847" s="191" t="s">
        <v>82</v>
      </c>
      <c r="AY847" s="19" t="s">
        <v>170</v>
      </c>
      <c r="BE847" s="192">
        <f>IF(N847="základní",J847,0)</f>
        <v>0</v>
      </c>
      <c r="BF847" s="192">
        <f>IF(N847="snížená",J847,0)</f>
        <v>0</v>
      </c>
      <c r="BG847" s="192">
        <f>IF(N847="zákl. přenesená",J847,0)</f>
        <v>0</v>
      </c>
      <c r="BH847" s="192">
        <f>IF(N847="sníž. přenesená",J847,0)</f>
        <v>0</v>
      </c>
      <c r="BI847" s="192">
        <f>IF(N847="nulová",J847,0)</f>
        <v>0</v>
      </c>
      <c r="BJ847" s="19" t="s">
        <v>80</v>
      </c>
      <c r="BK847" s="192">
        <f>ROUND(I847*H847,2)</f>
        <v>0</v>
      </c>
      <c r="BL847" s="19" t="s">
        <v>261</v>
      </c>
      <c r="BM847" s="191" t="s">
        <v>2970</v>
      </c>
    </row>
    <row r="848" spans="1:65" s="13" customFormat="1" ht="11.25">
      <c r="B848" s="193"/>
      <c r="C848" s="194"/>
      <c r="D848" s="195" t="s">
        <v>180</v>
      </c>
      <c r="E848" s="196" t="s">
        <v>19</v>
      </c>
      <c r="F848" s="197" t="s">
        <v>2971</v>
      </c>
      <c r="G848" s="194"/>
      <c r="H848" s="198">
        <v>20.399999999999999</v>
      </c>
      <c r="I848" s="199"/>
      <c r="J848" s="194"/>
      <c r="K848" s="194"/>
      <c r="L848" s="200"/>
      <c r="M848" s="201"/>
      <c r="N848" s="202"/>
      <c r="O848" s="202"/>
      <c r="P848" s="202"/>
      <c r="Q848" s="202"/>
      <c r="R848" s="202"/>
      <c r="S848" s="202"/>
      <c r="T848" s="203"/>
      <c r="AT848" s="204" t="s">
        <v>180</v>
      </c>
      <c r="AU848" s="204" t="s">
        <v>82</v>
      </c>
      <c r="AV848" s="13" t="s">
        <v>82</v>
      </c>
      <c r="AW848" s="13" t="s">
        <v>34</v>
      </c>
      <c r="AX848" s="13" t="s">
        <v>73</v>
      </c>
      <c r="AY848" s="204" t="s">
        <v>170</v>
      </c>
    </row>
    <row r="849" spans="1:65" s="13" customFormat="1" ht="11.25">
      <c r="B849" s="193"/>
      <c r="C849" s="194"/>
      <c r="D849" s="195" t="s">
        <v>180</v>
      </c>
      <c r="E849" s="196" t="s">
        <v>19</v>
      </c>
      <c r="F849" s="197" t="s">
        <v>2972</v>
      </c>
      <c r="G849" s="194"/>
      <c r="H849" s="198">
        <v>14.1</v>
      </c>
      <c r="I849" s="199"/>
      <c r="J849" s="194"/>
      <c r="K849" s="194"/>
      <c r="L849" s="200"/>
      <c r="M849" s="201"/>
      <c r="N849" s="202"/>
      <c r="O849" s="202"/>
      <c r="P849" s="202"/>
      <c r="Q849" s="202"/>
      <c r="R849" s="202"/>
      <c r="S849" s="202"/>
      <c r="T849" s="203"/>
      <c r="AT849" s="204" t="s">
        <v>180</v>
      </c>
      <c r="AU849" s="204" t="s">
        <v>82</v>
      </c>
      <c r="AV849" s="13" t="s">
        <v>82</v>
      </c>
      <c r="AW849" s="13" t="s">
        <v>34</v>
      </c>
      <c r="AX849" s="13" t="s">
        <v>73</v>
      </c>
      <c r="AY849" s="204" t="s">
        <v>170</v>
      </c>
    </row>
    <row r="850" spans="1:65" s="14" customFormat="1" ht="11.25">
      <c r="B850" s="205"/>
      <c r="C850" s="206"/>
      <c r="D850" s="195" t="s">
        <v>180</v>
      </c>
      <c r="E850" s="207" t="s">
        <v>19</v>
      </c>
      <c r="F850" s="208" t="s">
        <v>182</v>
      </c>
      <c r="G850" s="206"/>
      <c r="H850" s="209">
        <v>34.5</v>
      </c>
      <c r="I850" s="210"/>
      <c r="J850" s="206"/>
      <c r="K850" s="206"/>
      <c r="L850" s="211"/>
      <c r="M850" s="212"/>
      <c r="N850" s="213"/>
      <c r="O850" s="213"/>
      <c r="P850" s="213"/>
      <c r="Q850" s="213"/>
      <c r="R850" s="213"/>
      <c r="S850" s="213"/>
      <c r="T850" s="214"/>
      <c r="AT850" s="215" t="s">
        <v>180</v>
      </c>
      <c r="AU850" s="215" t="s">
        <v>82</v>
      </c>
      <c r="AV850" s="14" t="s">
        <v>178</v>
      </c>
      <c r="AW850" s="14" t="s">
        <v>34</v>
      </c>
      <c r="AX850" s="14" t="s">
        <v>80</v>
      </c>
      <c r="AY850" s="215" t="s">
        <v>170</v>
      </c>
    </row>
    <row r="851" spans="1:65" s="2" customFormat="1" ht="16.5" customHeight="1">
      <c r="A851" s="36"/>
      <c r="B851" s="37"/>
      <c r="C851" s="216" t="s">
        <v>2973</v>
      </c>
      <c r="D851" s="216" t="s">
        <v>192</v>
      </c>
      <c r="E851" s="217" t="s">
        <v>2974</v>
      </c>
      <c r="F851" s="218" t="s">
        <v>2975</v>
      </c>
      <c r="G851" s="219" t="s">
        <v>217</v>
      </c>
      <c r="H851" s="220">
        <v>20.7</v>
      </c>
      <c r="I851" s="221"/>
      <c r="J851" s="222">
        <f>ROUND(I851*H851,2)</f>
        <v>0</v>
      </c>
      <c r="K851" s="218" t="s">
        <v>177</v>
      </c>
      <c r="L851" s="223"/>
      <c r="M851" s="224" t="s">
        <v>19</v>
      </c>
      <c r="N851" s="225" t="s">
        <v>44</v>
      </c>
      <c r="O851" s="66"/>
      <c r="P851" s="189">
        <f>O851*H851</f>
        <v>0</v>
      </c>
      <c r="Q851" s="189">
        <v>1.5200000000000001E-3</v>
      </c>
      <c r="R851" s="189">
        <f>Q851*H851</f>
        <v>3.1463999999999999E-2</v>
      </c>
      <c r="S851" s="189">
        <v>0</v>
      </c>
      <c r="T851" s="190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91" t="s">
        <v>346</v>
      </c>
      <c r="AT851" s="191" t="s">
        <v>192</v>
      </c>
      <c r="AU851" s="191" t="s">
        <v>82</v>
      </c>
      <c r="AY851" s="19" t="s">
        <v>170</v>
      </c>
      <c r="BE851" s="192">
        <f>IF(N851="základní",J851,0)</f>
        <v>0</v>
      </c>
      <c r="BF851" s="192">
        <f>IF(N851="snížená",J851,0)</f>
        <v>0</v>
      </c>
      <c r="BG851" s="192">
        <f>IF(N851="zákl. přenesená",J851,0)</f>
        <v>0</v>
      </c>
      <c r="BH851" s="192">
        <f>IF(N851="sníž. přenesená",J851,0)</f>
        <v>0</v>
      </c>
      <c r="BI851" s="192">
        <f>IF(N851="nulová",J851,0)</f>
        <v>0</v>
      </c>
      <c r="BJ851" s="19" t="s">
        <v>80</v>
      </c>
      <c r="BK851" s="192">
        <f>ROUND(I851*H851,2)</f>
        <v>0</v>
      </c>
      <c r="BL851" s="19" t="s">
        <v>261</v>
      </c>
      <c r="BM851" s="191" t="s">
        <v>2976</v>
      </c>
    </row>
    <row r="852" spans="1:65" s="13" customFormat="1" ht="11.25">
      <c r="B852" s="193"/>
      <c r="C852" s="194"/>
      <c r="D852" s="195" t="s">
        <v>180</v>
      </c>
      <c r="E852" s="194"/>
      <c r="F852" s="197" t="s">
        <v>2977</v>
      </c>
      <c r="G852" s="194"/>
      <c r="H852" s="198">
        <v>20.7</v>
      </c>
      <c r="I852" s="199"/>
      <c r="J852" s="194"/>
      <c r="K852" s="194"/>
      <c r="L852" s="200"/>
      <c r="M852" s="201"/>
      <c r="N852" s="202"/>
      <c r="O852" s="202"/>
      <c r="P852" s="202"/>
      <c r="Q852" s="202"/>
      <c r="R852" s="202"/>
      <c r="S852" s="202"/>
      <c r="T852" s="203"/>
      <c r="AT852" s="204" t="s">
        <v>180</v>
      </c>
      <c r="AU852" s="204" t="s">
        <v>82</v>
      </c>
      <c r="AV852" s="13" t="s">
        <v>82</v>
      </c>
      <c r="AW852" s="13" t="s">
        <v>4</v>
      </c>
      <c r="AX852" s="13" t="s">
        <v>80</v>
      </c>
      <c r="AY852" s="204" t="s">
        <v>170</v>
      </c>
    </row>
    <row r="853" spans="1:65" s="2" customFormat="1" ht="24">
      <c r="A853" s="36"/>
      <c r="B853" s="37"/>
      <c r="C853" s="180" t="s">
        <v>1847</v>
      </c>
      <c r="D853" s="180" t="s">
        <v>173</v>
      </c>
      <c r="E853" s="181" t="s">
        <v>2978</v>
      </c>
      <c r="F853" s="182" t="s">
        <v>2979</v>
      </c>
      <c r="G853" s="183" t="s">
        <v>190</v>
      </c>
      <c r="H853" s="184">
        <v>3.214</v>
      </c>
      <c r="I853" s="185"/>
      <c r="J853" s="186">
        <f>ROUND(I853*H853,2)</f>
        <v>0</v>
      </c>
      <c r="K853" s="182" t="s">
        <v>177</v>
      </c>
      <c r="L853" s="41"/>
      <c r="M853" s="187" t="s">
        <v>19</v>
      </c>
      <c r="N853" s="188" t="s">
        <v>44</v>
      </c>
      <c r="O853" s="66"/>
      <c r="P853" s="189">
        <f>O853*H853</f>
        <v>0</v>
      </c>
      <c r="Q853" s="189">
        <v>0</v>
      </c>
      <c r="R853" s="189">
        <f>Q853*H853</f>
        <v>0</v>
      </c>
      <c r="S853" s="189">
        <v>0</v>
      </c>
      <c r="T853" s="190">
        <f>S853*H853</f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191" t="s">
        <v>261</v>
      </c>
      <c r="AT853" s="191" t="s">
        <v>173</v>
      </c>
      <c r="AU853" s="191" t="s">
        <v>82</v>
      </c>
      <c r="AY853" s="19" t="s">
        <v>170</v>
      </c>
      <c r="BE853" s="192">
        <f>IF(N853="základní",J853,0)</f>
        <v>0</v>
      </c>
      <c r="BF853" s="192">
        <f>IF(N853="snížená",J853,0)</f>
        <v>0</v>
      </c>
      <c r="BG853" s="192">
        <f>IF(N853="zákl. přenesená",J853,0)</f>
        <v>0</v>
      </c>
      <c r="BH853" s="192">
        <f>IF(N853="sníž. přenesená",J853,0)</f>
        <v>0</v>
      </c>
      <c r="BI853" s="192">
        <f>IF(N853="nulová",J853,0)</f>
        <v>0</v>
      </c>
      <c r="BJ853" s="19" t="s">
        <v>80</v>
      </c>
      <c r="BK853" s="192">
        <f>ROUND(I853*H853,2)</f>
        <v>0</v>
      </c>
      <c r="BL853" s="19" t="s">
        <v>261</v>
      </c>
      <c r="BM853" s="191" t="s">
        <v>2980</v>
      </c>
    </row>
    <row r="854" spans="1:65" s="12" customFormat="1" ht="22.9" customHeight="1">
      <c r="B854" s="164"/>
      <c r="C854" s="165"/>
      <c r="D854" s="166" t="s">
        <v>72</v>
      </c>
      <c r="E854" s="178" t="s">
        <v>2981</v>
      </c>
      <c r="F854" s="178" t="s">
        <v>2982</v>
      </c>
      <c r="G854" s="165"/>
      <c r="H854" s="165"/>
      <c r="I854" s="168"/>
      <c r="J854" s="179">
        <f>BK854</f>
        <v>0</v>
      </c>
      <c r="K854" s="165"/>
      <c r="L854" s="170"/>
      <c r="M854" s="171"/>
      <c r="N854" s="172"/>
      <c r="O854" s="172"/>
      <c r="P854" s="173">
        <f>SUM(P855:P904)</f>
        <v>0</v>
      </c>
      <c r="Q854" s="172"/>
      <c r="R854" s="173">
        <f>SUM(R855:R904)</f>
        <v>18.403291150000001</v>
      </c>
      <c r="S854" s="172"/>
      <c r="T854" s="174">
        <f>SUM(T855:T904)</f>
        <v>0</v>
      </c>
      <c r="AR854" s="175" t="s">
        <v>82</v>
      </c>
      <c r="AT854" s="176" t="s">
        <v>72</v>
      </c>
      <c r="AU854" s="176" t="s">
        <v>80</v>
      </c>
      <c r="AY854" s="175" t="s">
        <v>170</v>
      </c>
      <c r="BK854" s="177">
        <f>SUM(BK855:BK904)</f>
        <v>0</v>
      </c>
    </row>
    <row r="855" spans="1:65" s="2" customFormat="1" ht="24">
      <c r="A855" s="36"/>
      <c r="B855" s="37"/>
      <c r="C855" s="180" t="s">
        <v>2983</v>
      </c>
      <c r="D855" s="180" t="s">
        <v>173</v>
      </c>
      <c r="E855" s="181" t="s">
        <v>2984</v>
      </c>
      <c r="F855" s="182" t="s">
        <v>2985</v>
      </c>
      <c r="G855" s="183" t="s">
        <v>217</v>
      </c>
      <c r="H855" s="184">
        <v>117</v>
      </c>
      <c r="I855" s="185"/>
      <c r="J855" s="186">
        <f>ROUND(I855*H855,2)</f>
        <v>0</v>
      </c>
      <c r="K855" s="182" t="s">
        <v>177</v>
      </c>
      <c r="L855" s="41"/>
      <c r="M855" s="187" t="s">
        <v>19</v>
      </c>
      <c r="N855" s="188" t="s">
        <v>44</v>
      </c>
      <c r="O855" s="66"/>
      <c r="P855" s="189">
        <f>O855*H855</f>
        <v>0</v>
      </c>
      <c r="Q855" s="189">
        <v>0</v>
      </c>
      <c r="R855" s="189">
        <f>Q855*H855</f>
        <v>0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261</v>
      </c>
      <c r="AT855" s="191" t="s">
        <v>173</v>
      </c>
      <c r="AU855" s="191" t="s">
        <v>82</v>
      </c>
      <c r="AY855" s="19" t="s">
        <v>170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9" t="s">
        <v>80</v>
      </c>
      <c r="BK855" s="192">
        <f>ROUND(I855*H855,2)</f>
        <v>0</v>
      </c>
      <c r="BL855" s="19" t="s">
        <v>261</v>
      </c>
      <c r="BM855" s="191" t="s">
        <v>2986</v>
      </c>
    </row>
    <row r="856" spans="1:65" s="2" customFormat="1" ht="16.5" customHeight="1">
      <c r="A856" s="36"/>
      <c r="B856" s="37"/>
      <c r="C856" s="216" t="s">
        <v>1851</v>
      </c>
      <c r="D856" s="216" t="s">
        <v>192</v>
      </c>
      <c r="E856" s="217" t="s">
        <v>2987</v>
      </c>
      <c r="F856" s="218" t="s">
        <v>2988</v>
      </c>
      <c r="G856" s="219" t="s">
        <v>217</v>
      </c>
      <c r="H856" s="220">
        <v>33.558</v>
      </c>
      <c r="I856" s="221"/>
      <c r="J856" s="222">
        <f>ROUND(I856*H856,2)</f>
        <v>0</v>
      </c>
      <c r="K856" s="218" t="s">
        <v>177</v>
      </c>
      <c r="L856" s="223"/>
      <c r="M856" s="224" t="s">
        <v>19</v>
      </c>
      <c r="N856" s="225" t="s">
        <v>44</v>
      </c>
      <c r="O856" s="66"/>
      <c r="P856" s="189">
        <f>O856*H856</f>
        <v>0</v>
      </c>
      <c r="Q856" s="189">
        <v>3.0000000000000001E-3</v>
      </c>
      <c r="R856" s="189">
        <f>Q856*H856</f>
        <v>0.100674</v>
      </c>
      <c r="S856" s="189">
        <v>0</v>
      </c>
      <c r="T856" s="190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91" t="s">
        <v>346</v>
      </c>
      <c r="AT856" s="191" t="s">
        <v>192</v>
      </c>
      <c r="AU856" s="191" t="s">
        <v>82</v>
      </c>
      <c r="AY856" s="19" t="s">
        <v>170</v>
      </c>
      <c r="BE856" s="192">
        <f>IF(N856="základní",J856,0)</f>
        <v>0</v>
      </c>
      <c r="BF856" s="192">
        <f>IF(N856="snížená",J856,0)</f>
        <v>0</v>
      </c>
      <c r="BG856" s="192">
        <f>IF(N856="zákl. přenesená",J856,0)</f>
        <v>0</v>
      </c>
      <c r="BH856" s="192">
        <f>IF(N856="sníž. přenesená",J856,0)</f>
        <v>0</v>
      </c>
      <c r="BI856" s="192">
        <f>IF(N856="nulová",J856,0)</f>
        <v>0</v>
      </c>
      <c r="BJ856" s="19" t="s">
        <v>80</v>
      </c>
      <c r="BK856" s="192">
        <f>ROUND(I856*H856,2)</f>
        <v>0</v>
      </c>
      <c r="BL856" s="19" t="s">
        <v>261</v>
      </c>
      <c r="BM856" s="191" t="s">
        <v>2989</v>
      </c>
    </row>
    <row r="857" spans="1:65" s="13" customFormat="1" ht="11.25">
      <c r="B857" s="193"/>
      <c r="C857" s="194"/>
      <c r="D857" s="195" t="s">
        <v>180</v>
      </c>
      <c r="E857" s="196" t="s">
        <v>19</v>
      </c>
      <c r="F857" s="197" t="s">
        <v>2990</v>
      </c>
      <c r="G857" s="194"/>
      <c r="H857" s="198">
        <v>32.9</v>
      </c>
      <c r="I857" s="199"/>
      <c r="J857" s="194"/>
      <c r="K857" s="194"/>
      <c r="L857" s="200"/>
      <c r="M857" s="201"/>
      <c r="N857" s="202"/>
      <c r="O857" s="202"/>
      <c r="P857" s="202"/>
      <c r="Q857" s="202"/>
      <c r="R857" s="202"/>
      <c r="S857" s="202"/>
      <c r="T857" s="203"/>
      <c r="AT857" s="204" t="s">
        <v>180</v>
      </c>
      <c r="AU857" s="204" t="s">
        <v>82</v>
      </c>
      <c r="AV857" s="13" t="s">
        <v>82</v>
      </c>
      <c r="AW857" s="13" t="s">
        <v>34</v>
      </c>
      <c r="AX857" s="13" t="s">
        <v>80</v>
      </c>
      <c r="AY857" s="204" t="s">
        <v>170</v>
      </c>
    </row>
    <row r="858" spans="1:65" s="13" customFormat="1" ht="11.25">
      <c r="B858" s="193"/>
      <c r="C858" s="194"/>
      <c r="D858" s="195" t="s">
        <v>180</v>
      </c>
      <c r="E858" s="194"/>
      <c r="F858" s="197" t="s">
        <v>2991</v>
      </c>
      <c r="G858" s="194"/>
      <c r="H858" s="198">
        <v>33.558</v>
      </c>
      <c r="I858" s="199"/>
      <c r="J858" s="194"/>
      <c r="K858" s="194"/>
      <c r="L858" s="200"/>
      <c r="M858" s="201"/>
      <c r="N858" s="202"/>
      <c r="O858" s="202"/>
      <c r="P858" s="202"/>
      <c r="Q858" s="202"/>
      <c r="R858" s="202"/>
      <c r="S858" s="202"/>
      <c r="T858" s="203"/>
      <c r="AT858" s="204" t="s">
        <v>180</v>
      </c>
      <c r="AU858" s="204" t="s">
        <v>82</v>
      </c>
      <c r="AV858" s="13" t="s">
        <v>82</v>
      </c>
      <c r="AW858" s="13" t="s">
        <v>4</v>
      </c>
      <c r="AX858" s="13" t="s">
        <v>80</v>
      </c>
      <c r="AY858" s="204" t="s">
        <v>170</v>
      </c>
    </row>
    <row r="859" spans="1:65" s="2" customFormat="1" ht="16.5" customHeight="1">
      <c r="A859" s="36"/>
      <c r="B859" s="37"/>
      <c r="C859" s="216" t="s">
        <v>2992</v>
      </c>
      <c r="D859" s="216" t="s">
        <v>192</v>
      </c>
      <c r="E859" s="217" t="s">
        <v>2993</v>
      </c>
      <c r="F859" s="218" t="s">
        <v>2994</v>
      </c>
      <c r="G859" s="219" t="s">
        <v>217</v>
      </c>
      <c r="H859" s="220">
        <v>88.305000000000007</v>
      </c>
      <c r="I859" s="221"/>
      <c r="J859" s="222">
        <f>ROUND(I859*H859,2)</f>
        <v>0</v>
      </c>
      <c r="K859" s="218" t="s">
        <v>177</v>
      </c>
      <c r="L859" s="223"/>
      <c r="M859" s="224" t="s">
        <v>19</v>
      </c>
      <c r="N859" s="225" t="s">
        <v>44</v>
      </c>
      <c r="O859" s="66"/>
      <c r="P859" s="189">
        <f>O859*H859</f>
        <v>0</v>
      </c>
      <c r="Q859" s="189">
        <v>3.5999999999999999E-3</v>
      </c>
      <c r="R859" s="189">
        <f>Q859*H859</f>
        <v>0.31789800000000001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346</v>
      </c>
      <c r="AT859" s="191" t="s">
        <v>192</v>
      </c>
      <c r="AU859" s="191" t="s">
        <v>82</v>
      </c>
      <c r="AY859" s="19" t="s">
        <v>170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9" t="s">
        <v>80</v>
      </c>
      <c r="BK859" s="192">
        <f>ROUND(I859*H859,2)</f>
        <v>0</v>
      </c>
      <c r="BL859" s="19" t="s">
        <v>261</v>
      </c>
      <c r="BM859" s="191" t="s">
        <v>2995</v>
      </c>
    </row>
    <row r="860" spans="1:65" s="13" customFormat="1" ht="11.25">
      <c r="B860" s="193"/>
      <c r="C860" s="194"/>
      <c r="D860" s="195" t="s">
        <v>180</v>
      </c>
      <c r="E860" s="196" t="s">
        <v>19</v>
      </c>
      <c r="F860" s="197" t="s">
        <v>2512</v>
      </c>
      <c r="G860" s="194"/>
      <c r="H860" s="198">
        <v>84.1</v>
      </c>
      <c r="I860" s="199"/>
      <c r="J860" s="194"/>
      <c r="K860" s="194"/>
      <c r="L860" s="200"/>
      <c r="M860" s="201"/>
      <c r="N860" s="202"/>
      <c r="O860" s="202"/>
      <c r="P860" s="202"/>
      <c r="Q860" s="202"/>
      <c r="R860" s="202"/>
      <c r="S860" s="202"/>
      <c r="T860" s="203"/>
      <c r="AT860" s="204" t="s">
        <v>180</v>
      </c>
      <c r="AU860" s="204" t="s">
        <v>82</v>
      </c>
      <c r="AV860" s="13" t="s">
        <v>82</v>
      </c>
      <c r="AW860" s="13" t="s">
        <v>34</v>
      </c>
      <c r="AX860" s="13" t="s">
        <v>80</v>
      </c>
      <c r="AY860" s="204" t="s">
        <v>170</v>
      </c>
    </row>
    <row r="861" spans="1:65" s="13" customFormat="1" ht="11.25">
      <c r="B861" s="193"/>
      <c r="C861" s="194"/>
      <c r="D861" s="195" t="s">
        <v>180</v>
      </c>
      <c r="E861" s="194"/>
      <c r="F861" s="197" t="s">
        <v>2996</v>
      </c>
      <c r="G861" s="194"/>
      <c r="H861" s="198">
        <v>88.305000000000007</v>
      </c>
      <c r="I861" s="199"/>
      <c r="J861" s="194"/>
      <c r="K861" s="194"/>
      <c r="L861" s="200"/>
      <c r="M861" s="201"/>
      <c r="N861" s="202"/>
      <c r="O861" s="202"/>
      <c r="P861" s="202"/>
      <c r="Q861" s="202"/>
      <c r="R861" s="202"/>
      <c r="S861" s="202"/>
      <c r="T861" s="203"/>
      <c r="AT861" s="204" t="s">
        <v>180</v>
      </c>
      <c r="AU861" s="204" t="s">
        <v>82</v>
      </c>
      <c r="AV861" s="13" t="s">
        <v>82</v>
      </c>
      <c r="AW861" s="13" t="s">
        <v>4</v>
      </c>
      <c r="AX861" s="13" t="s">
        <v>80</v>
      </c>
      <c r="AY861" s="204" t="s">
        <v>170</v>
      </c>
    </row>
    <row r="862" spans="1:65" s="2" customFormat="1" ht="24">
      <c r="A862" s="36"/>
      <c r="B862" s="37"/>
      <c r="C862" s="180" t="s">
        <v>1857</v>
      </c>
      <c r="D862" s="180" t="s">
        <v>173</v>
      </c>
      <c r="E862" s="181" t="s">
        <v>2997</v>
      </c>
      <c r="F862" s="182" t="s">
        <v>2998</v>
      </c>
      <c r="G862" s="183" t="s">
        <v>217</v>
      </c>
      <c r="H862" s="184">
        <v>302.60000000000002</v>
      </c>
      <c r="I862" s="185"/>
      <c r="J862" s="186">
        <f>ROUND(I862*H862,2)</f>
        <v>0</v>
      </c>
      <c r="K862" s="182" t="s">
        <v>177</v>
      </c>
      <c r="L862" s="41"/>
      <c r="M862" s="187" t="s">
        <v>19</v>
      </c>
      <c r="N862" s="188" t="s">
        <v>44</v>
      </c>
      <c r="O862" s="66"/>
      <c r="P862" s="189">
        <f>O862*H862</f>
        <v>0</v>
      </c>
      <c r="Q862" s="189">
        <v>0</v>
      </c>
      <c r="R862" s="189">
        <f>Q862*H862</f>
        <v>0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261</v>
      </c>
      <c r="AT862" s="191" t="s">
        <v>173</v>
      </c>
      <c r="AU862" s="191" t="s">
        <v>82</v>
      </c>
      <c r="AY862" s="19" t="s">
        <v>170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9" t="s">
        <v>80</v>
      </c>
      <c r="BK862" s="192">
        <f>ROUND(I862*H862,2)</f>
        <v>0</v>
      </c>
      <c r="BL862" s="19" t="s">
        <v>261</v>
      </c>
      <c r="BM862" s="191" t="s">
        <v>2999</v>
      </c>
    </row>
    <row r="863" spans="1:65" s="13" customFormat="1" ht="11.25">
      <c r="B863" s="193"/>
      <c r="C863" s="194"/>
      <c r="D863" s="195" t="s">
        <v>180</v>
      </c>
      <c r="E863" s="196" t="s">
        <v>19</v>
      </c>
      <c r="F863" s="197" t="s">
        <v>3000</v>
      </c>
      <c r="G863" s="194"/>
      <c r="H863" s="198">
        <v>302.60000000000002</v>
      </c>
      <c r="I863" s="199"/>
      <c r="J863" s="194"/>
      <c r="K863" s="194"/>
      <c r="L863" s="200"/>
      <c r="M863" s="201"/>
      <c r="N863" s="202"/>
      <c r="O863" s="202"/>
      <c r="P863" s="202"/>
      <c r="Q863" s="202"/>
      <c r="R863" s="202"/>
      <c r="S863" s="202"/>
      <c r="T863" s="203"/>
      <c r="AT863" s="204" t="s">
        <v>180</v>
      </c>
      <c r="AU863" s="204" t="s">
        <v>82</v>
      </c>
      <c r="AV863" s="13" t="s">
        <v>82</v>
      </c>
      <c r="AW863" s="13" t="s">
        <v>34</v>
      </c>
      <c r="AX863" s="13" t="s">
        <v>80</v>
      </c>
      <c r="AY863" s="204" t="s">
        <v>170</v>
      </c>
    </row>
    <row r="864" spans="1:65" s="2" customFormat="1" ht="16.5" customHeight="1">
      <c r="A864" s="36"/>
      <c r="B864" s="37"/>
      <c r="C864" s="216" t="s">
        <v>3001</v>
      </c>
      <c r="D864" s="216" t="s">
        <v>192</v>
      </c>
      <c r="E864" s="217" t="s">
        <v>3002</v>
      </c>
      <c r="F864" s="218" t="s">
        <v>3003</v>
      </c>
      <c r="G864" s="219" t="s">
        <v>217</v>
      </c>
      <c r="H864" s="220">
        <v>308.65199999999999</v>
      </c>
      <c r="I864" s="221"/>
      <c r="J864" s="222">
        <f>ROUND(I864*H864,2)</f>
        <v>0</v>
      </c>
      <c r="K864" s="218" t="s">
        <v>19</v>
      </c>
      <c r="L864" s="223"/>
      <c r="M864" s="224" t="s">
        <v>19</v>
      </c>
      <c r="N864" s="225" t="s">
        <v>44</v>
      </c>
      <c r="O864" s="66"/>
      <c r="P864" s="189">
        <f>O864*H864</f>
        <v>0</v>
      </c>
      <c r="Q864" s="189">
        <v>6.4999999999999997E-3</v>
      </c>
      <c r="R864" s="189">
        <f>Q864*H864</f>
        <v>2.0062379999999997</v>
      </c>
      <c r="S864" s="189">
        <v>0</v>
      </c>
      <c r="T864" s="190">
        <f>S864*H864</f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191" t="s">
        <v>346</v>
      </c>
      <c r="AT864" s="191" t="s">
        <v>192</v>
      </c>
      <c r="AU864" s="191" t="s">
        <v>82</v>
      </c>
      <c r="AY864" s="19" t="s">
        <v>170</v>
      </c>
      <c r="BE864" s="192">
        <f>IF(N864="základní",J864,0)</f>
        <v>0</v>
      </c>
      <c r="BF864" s="192">
        <f>IF(N864="snížená",J864,0)</f>
        <v>0</v>
      </c>
      <c r="BG864" s="192">
        <f>IF(N864="zákl. přenesená",J864,0)</f>
        <v>0</v>
      </c>
      <c r="BH864" s="192">
        <f>IF(N864="sníž. přenesená",J864,0)</f>
        <v>0</v>
      </c>
      <c r="BI864" s="192">
        <f>IF(N864="nulová",J864,0)</f>
        <v>0</v>
      </c>
      <c r="BJ864" s="19" t="s">
        <v>80</v>
      </c>
      <c r="BK864" s="192">
        <f>ROUND(I864*H864,2)</f>
        <v>0</v>
      </c>
      <c r="BL864" s="19" t="s">
        <v>261</v>
      </c>
      <c r="BM864" s="191" t="s">
        <v>3004</v>
      </c>
    </row>
    <row r="865" spans="1:65" s="13" customFormat="1" ht="11.25">
      <c r="B865" s="193"/>
      <c r="C865" s="194"/>
      <c r="D865" s="195" t="s">
        <v>180</v>
      </c>
      <c r="E865" s="194"/>
      <c r="F865" s="197" t="s">
        <v>3005</v>
      </c>
      <c r="G865" s="194"/>
      <c r="H865" s="198">
        <v>308.65199999999999</v>
      </c>
      <c r="I865" s="199"/>
      <c r="J865" s="194"/>
      <c r="K865" s="194"/>
      <c r="L865" s="200"/>
      <c r="M865" s="201"/>
      <c r="N865" s="202"/>
      <c r="O865" s="202"/>
      <c r="P865" s="202"/>
      <c r="Q865" s="202"/>
      <c r="R865" s="202"/>
      <c r="S865" s="202"/>
      <c r="T865" s="203"/>
      <c r="AT865" s="204" t="s">
        <v>180</v>
      </c>
      <c r="AU865" s="204" t="s">
        <v>82</v>
      </c>
      <c r="AV865" s="13" t="s">
        <v>82</v>
      </c>
      <c r="AW865" s="13" t="s">
        <v>4</v>
      </c>
      <c r="AX865" s="13" t="s">
        <v>80</v>
      </c>
      <c r="AY865" s="204" t="s">
        <v>170</v>
      </c>
    </row>
    <row r="866" spans="1:65" s="2" customFormat="1" ht="24">
      <c r="A866" s="36"/>
      <c r="B866" s="37"/>
      <c r="C866" s="180" t="s">
        <v>1861</v>
      </c>
      <c r="D866" s="180" t="s">
        <v>173</v>
      </c>
      <c r="E866" s="181" t="s">
        <v>3006</v>
      </c>
      <c r="F866" s="182" t="s">
        <v>3007</v>
      </c>
      <c r="G866" s="183" t="s">
        <v>217</v>
      </c>
      <c r="H866" s="184">
        <v>41.6</v>
      </c>
      <c r="I866" s="185"/>
      <c r="J866" s="186">
        <f>ROUND(I866*H866,2)</f>
        <v>0</v>
      </c>
      <c r="K866" s="182" t="s">
        <v>19</v>
      </c>
      <c r="L866" s="41"/>
      <c r="M866" s="187" t="s">
        <v>19</v>
      </c>
      <c r="N866" s="188" t="s">
        <v>44</v>
      </c>
      <c r="O866" s="66"/>
      <c r="P866" s="189">
        <f>O866*H866</f>
        <v>0</v>
      </c>
      <c r="Q866" s="189">
        <v>0</v>
      </c>
      <c r="R866" s="189">
        <f>Q866*H866</f>
        <v>0</v>
      </c>
      <c r="S866" s="189">
        <v>0</v>
      </c>
      <c r="T866" s="190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91" t="s">
        <v>261</v>
      </c>
      <c r="AT866" s="191" t="s">
        <v>173</v>
      </c>
      <c r="AU866" s="191" t="s">
        <v>82</v>
      </c>
      <c r="AY866" s="19" t="s">
        <v>170</v>
      </c>
      <c r="BE866" s="192">
        <f>IF(N866="základní",J866,0)</f>
        <v>0</v>
      </c>
      <c r="BF866" s="192">
        <f>IF(N866="snížená",J866,0)</f>
        <v>0</v>
      </c>
      <c r="BG866" s="192">
        <f>IF(N866="zákl. přenesená",J866,0)</f>
        <v>0</v>
      </c>
      <c r="BH866" s="192">
        <f>IF(N866="sníž. přenesená",J866,0)</f>
        <v>0</v>
      </c>
      <c r="BI866" s="192">
        <f>IF(N866="nulová",J866,0)</f>
        <v>0</v>
      </c>
      <c r="BJ866" s="19" t="s">
        <v>80</v>
      </c>
      <c r="BK866" s="192">
        <f>ROUND(I866*H866,2)</f>
        <v>0</v>
      </c>
      <c r="BL866" s="19" t="s">
        <v>261</v>
      </c>
      <c r="BM866" s="191" t="s">
        <v>3008</v>
      </c>
    </row>
    <row r="867" spans="1:65" s="2" customFormat="1" ht="16.5" customHeight="1">
      <c r="A867" s="36"/>
      <c r="B867" s="37"/>
      <c r="C867" s="216" t="s">
        <v>3009</v>
      </c>
      <c r="D867" s="216" t="s">
        <v>192</v>
      </c>
      <c r="E867" s="217" t="s">
        <v>3010</v>
      </c>
      <c r="F867" s="218" t="s">
        <v>3011</v>
      </c>
      <c r="G867" s="219" t="s">
        <v>217</v>
      </c>
      <c r="H867" s="220">
        <v>43.68</v>
      </c>
      <c r="I867" s="221"/>
      <c r="J867" s="222">
        <f>ROUND(I867*H867,2)</f>
        <v>0</v>
      </c>
      <c r="K867" s="218" t="s">
        <v>177</v>
      </c>
      <c r="L867" s="223"/>
      <c r="M867" s="224" t="s">
        <v>19</v>
      </c>
      <c r="N867" s="225" t="s">
        <v>44</v>
      </c>
      <c r="O867" s="66"/>
      <c r="P867" s="189">
        <f>O867*H867</f>
        <v>0</v>
      </c>
      <c r="Q867" s="189">
        <v>2.0000000000000001E-4</v>
      </c>
      <c r="R867" s="189">
        <f>Q867*H867</f>
        <v>8.7360000000000007E-3</v>
      </c>
      <c r="S867" s="189">
        <v>0</v>
      </c>
      <c r="T867" s="190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91" t="s">
        <v>195</v>
      </c>
      <c r="AT867" s="191" t="s">
        <v>192</v>
      </c>
      <c r="AU867" s="191" t="s">
        <v>82</v>
      </c>
      <c r="AY867" s="19" t="s">
        <v>170</v>
      </c>
      <c r="BE867" s="192">
        <f>IF(N867="základní",J867,0)</f>
        <v>0</v>
      </c>
      <c r="BF867" s="192">
        <f>IF(N867="snížená",J867,0)</f>
        <v>0</v>
      </c>
      <c r="BG867" s="192">
        <f>IF(N867="zákl. přenesená",J867,0)</f>
        <v>0</v>
      </c>
      <c r="BH867" s="192">
        <f>IF(N867="sníž. přenesená",J867,0)</f>
        <v>0</v>
      </c>
      <c r="BI867" s="192">
        <f>IF(N867="nulová",J867,0)</f>
        <v>0</v>
      </c>
      <c r="BJ867" s="19" t="s">
        <v>80</v>
      </c>
      <c r="BK867" s="192">
        <f>ROUND(I867*H867,2)</f>
        <v>0</v>
      </c>
      <c r="BL867" s="19" t="s">
        <v>178</v>
      </c>
      <c r="BM867" s="191" t="s">
        <v>3012</v>
      </c>
    </row>
    <row r="868" spans="1:65" s="13" customFormat="1" ht="11.25">
      <c r="B868" s="193"/>
      <c r="C868" s="194"/>
      <c r="D868" s="195" t="s">
        <v>180</v>
      </c>
      <c r="E868" s="196" t="s">
        <v>19</v>
      </c>
      <c r="F868" s="197" t="s">
        <v>3013</v>
      </c>
      <c r="G868" s="194"/>
      <c r="H868" s="198">
        <v>5.6</v>
      </c>
      <c r="I868" s="199"/>
      <c r="J868" s="194"/>
      <c r="K868" s="194"/>
      <c r="L868" s="200"/>
      <c r="M868" s="201"/>
      <c r="N868" s="202"/>
      <c r="O868" s="202"/>
      <c r="P868" s="202"/>
      <c r="Q868" s="202"/>
      <c r="R868" s="202"/>
      <c r="S868" s="202"/>
      <c r="T868" s="203"/>
      <c r="AT868" s="204" t="s">
        <v>180</v>
      </c>
      <c r="AU868" s="204" t="s">
        <v>82</v>
      </c>
      <c r="AV868" s="13" t="s">
        <v>82</v>
      </c>
      <c r="AW868" s="13" t="s">
        <v>34</v>
      </c>
      <c r="AX868" s="13" t="s">
        <v>73</v>
      </c>
      <c r="AY868" s="204" t="s">
        <v>170</v>
      </c>
    </row>
    <row r="869" spans="1:65" s="13" customFormat="1" ht="11.25">
      <c r="B869" s="193"/>
      <c r="C869" s="194"/>
      <c r="D869" s="195" t="s">
        <v>180</v>
      </c>
      <c r="E869" s="196" t="s">
        <v>19</v>
      </c>
      <c r="F869" s="197" t="s">
        <v>3014</v>
      </c>
      <c r="G869" s="194"/>
      <c r="H869" s="198">
        <v>36</v>
      </c>
      <c r="I869" s="199"/>
      <c r="J869" s="194"/>
      <c r="K869" s="194"/>
      <c r="L869" s="200"/>
      <c r="M869" s="201"/>
      <c r="N869" s="202"/>
      <c r="O869" s="202"/>
      <c r="P869" s="202"/>
      <c r="Q869" s="202"/>
      <c r="R869" s="202"/>
      <c r="S869" s="202"/>
      <c r="T869" s="203"/>
      <c r="AT869" s="204" t="s">
        <v>180</v>
      </c>
      <c r="AU869" s="204" t="s">
        <v>82</v>
      </c>
      <c r="AV869" s="13" t="s">
        <v>82</v>
      </c>
      <c r="AW869" s="13" t="s">
        <v>34</v>
      </c>
      <c r="AX869" s="13" t="s">
        <v>73</v>
      </c>
      <c r="AY869" s="204" t="s">
        <v>170</v>
      </c>
    </row>
    <row r="870" spans="1:65" s="14" customFormat="1" ht="11.25">
      <c r="B870" s="205"/>
      <c r="C870" s="206"/>
      <c r="D870" s="195" t="s">
        <v>180</v>
      </c>
      <c r="E870" s="207" t="s">
        <v>19</v>
      </c>
      <c r="F870" s="208" t="s">
        <v>182</v>
      </c>
      <c r="G870" s="206"/>
      <c r="H870" s="209">
        <v>41.6</v>
      </c>
      <c r="I870" s="210"/>
      <c r="J870" s="206"/>
      <c r="K870" s="206"/>
      <c r="L870" s="211"/>
      <c r="M870" s="212"/>
      <c r="N870" s="213"/>
      <c r="O870" s="213"/>
      <c r="P870" s="213"/>
      <c r="Q870" s="213"/>
      <c r="R870" s="213"/>
      <c r="S870" s="213"/>
      <c r="T870" s="214"/>
      <c r="AT870" s="215" t="s">
        <v>180</v>
      </c>
      <c r="AU870" s="215" t="s">
        <v>82</v>
      </c>
      <c r="AV870" s="14" t="s">
        <v>178</v>
      </c>
      <c r="AW870" s="14" t="s">
        <v>34</v>
      </c>
      <c r="AX870" s="14" t="s">
        <v>80</v>
      </c>
      <c r="AY870" s="215" t="s">
        <v>170</v>
      </c>
    </row>
    <row r="871" spans="1:65" s="13" customFormat="1" ht="11.25">
      <c r="B871" s="193"/>
      <c r="C871" s="194"/>
      <c r="D871" s="195" t="s">
        <v>180</v>
      </c>
      <c r="E871" s="194"/>
      <c r="F871" s="197" t="s">
        <v>3015</v>
      </c>
      <c r="G871" s="194"/>
      <c r="H871" s="198">
        <v>43.68</v>
      </c>
      <c r="I871" s="199"/>
      <c r="J871" s="194"/>
      <c r="K871" s="194"/>
      <c r="L871" s="200"/>
      <c r="M871" s="201"/>
      <c r="N871" s="202"/>
      <c r="O871" s="202"/>
      <c r="P871" s="202"/>
      <c r="Q871" s="202"/>
      <c r="R871" s="202"/>
      <c r="S871" s="202"/>
      <c r="T871" s="203"/>
      <c r="AT871" s="204" t="s">
        <v>180</v>
      </c>
      <c r="AU871" s="204" t="s">
        <v>82</v>
      </c>
      <c r="AV871" s="13" t="s">
        <v>82</v>
      </c>
      <c r="AW871" s="13" t="s">
        <v>4</v>
      </c>
      <c r="AX871" s="13" t="s">
        <v>80</v>
      </c>
      <c r="AY871" s="204" t="s">
        <v>170</v>
      </c>
    </row>
    <row r="872" spans="1:65" s="2" customFormat="1" ht="24">
      <c r="A872" s="36"/>
      <c r="B872" s="37"/>
      <c r="C872" s="180" t="s">
        <v>1865</v>
      </c>
      <c r="D872" s="180" t="s">
        <v>173</v>
      </c>
      <c r="E872" s="181" t="s">
        <v>3016</v>
      </c>
      <c r="F872" s="182" t="s">
        <v>3017</v>
      </c>
      <c r="G872" s="183" t="s">
        <v>217</v>
      </c>
      <c r="H872" s="184">
        <v>297.5</v>
      </c>
      <c r="I872" s="185"/>
      <c r="J872" s="186">
        <f>ROUND(I872*H872,2)</f>
        <v>0</v>
      </c>
      <c r="K872" s="182" t="s">
        <v>177</v>
      </c>
      <c r="L872" s="41"/>
      <c r="M872" s="187" t="s">
        <v>19</v>
      </c>
      <c r="N872" s="188" t="s">
        <v>44</v>
      </c>
      <c r="O872" s="66"/>
      <c r="P872" s="189">
        <f>O872*H872</f>
        <v>0</v>
      </c>
      <c r="Q872" s="189">
        <v>1.16E-3</v>
      </c>
      <c r="R872" s="189">
        <f>Q872*H872</f>
        <v>0.34510000000000002</v>
      </c>
      <c r="S872" s="189">
        <v>0</v>
      </c>
      <c r="T872" s="190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91" t="s">
        <v>261</v>
      </c>
      <c r="AT872" s="191" t="s">
        <v>173</v>
      </c>
      <c r="AU872" s="191" t="s">
        <v>82</v>
      </c>
      <c r="AY872" s="19" t="s">
        <v>170</v>
      </c>
      <c r="BE872" s="192">
        <f>IF(N872="základní",J872,0)</f>
        <v>0</v>
      </c>
      <c r="BF872" s="192">
        <f>IF(N872="snížená",J872,0)</f>
        <v>0</v>
      </c>
      <c r="BG872" s="192">
        <f>IF(N872="zákl. přenesená",J872,0)</f>
        <v>0</v>
      </c>
      <c r="BH872" s="192">
        <f>IF(N872="sníž. přenesená",J872,0)</f>
        <v>0</v>
      </c>
      <c r="BI872" s="192">
        <f>IF(N872="nulová",J872,0)</f>
        <v>0</v>
      </c>
      <c r="BJ872" s="19" t="s">
        <v>80</v>
      </c>
      <c r="BK872" s="192">
        <f>ROUND(I872*H872,2)</f>
        <v>0</v>
      </c>
      <c r="BL872" s="19" t="s">
        <v>261</v>
      </c>
      <c r="BM872" s="191" t="s">
        <v>3018</v>
      </c>
    </row>
    <row r="873" spans="1:65" s="2" customFormat="1" ht="16.5" customHeight="1">
      <c r="A873" s="36"/>
      <c r="B873" s="37"/>
      <c r="C873" s="216" t="s">
        <v>3019</v>
      </c>
      <c r="D873" s="216" t="s">
        <v>192</v>
      </c>
      <c r="E873" s="217" t="s">
        <v>3020</v>
      </c>
      <c r="F873" s="218" t="s">
        <v>3021</v>
      </c>
      <c r="G873" s="219" t="s">
        <v>217</v>
      </c>
      <c r="H873" s="220">
        <v>312.375</v>
      </c>
      <c r="I873" s="221"/>
      <c r="J873" s="222">
        <f>ROUND(I873*H873,2)</f>
        <v>0</v>
      </c>
      <c r="K873" s="218" t="s">
        <v>177</v>
      </c>
      <c r="L873" s="223"/>
      <c r="M873" s="224" t="s">
        <v>19</v>
      </c>
      <c r="N873" s="225" t="s">
        <v>44</v>
      </c>
      <c r="O873" s="66"/>
      <c r="P873" s="189">
        <f>O873*H873</f>
        <v>0</v>
      </c>
      <c r="Q873" s="189">
        <v>4.8999999999999998E-3</v>
      </c>
      <c r="R873" s="189">
        <f>Q873*H873</f>
        <v>1.5306374999999999</v>
      </c>
      <c r="S873" s="189">
        <v>0</v>
      </c>
      <c r="T873" s="190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91" t="s">
        <v>346</v>
      </c>
      <c r="AT873" s="191" t="s">
        <v>192</v>
      </c>
      <c r="AU873" s="191" t="s">
        <v>82</v>
      </c>
      <c r="AY873" s="19" t="s">
        <v>170</v>
      </c>
      <c r="BE873" s="192">
        <f>IF(N873="základní",J873,0)</f>
        <v>0</v>
      </c>
      <c r="BF873" s="192">
        <f>IF(N873="snížená",J873,0)</f>
        <v>0</v>
      </c>
      <c r="BG873" s="192">
        <f>IF(N873="zákl. přenesená",J873,0)</f>
        <v>0</v>
      </c>
      <c r="BH873" s="192">
        <f>IF(N873="sníž. přenesená",J873,0)</f>
        <v>0</v>
      </c>
      <c r="BI873" s="192">
        <f>IF(N873="nulová",J873,0)</f>
        <v>0</v>
      </c>
      <c r="BJ873" s="19" t="s">
        <v>80</v>
      </c>
      <c r="BK873" s="192">
        <f>ROUND(I873*H873,2)</f>
        <v>0</v>
      </c>
      <c r="BL873" s="19" t="s">
        <v>261</v>
      </c>
      <c r="BM873" s="191" t="s">
        <v>3022</v>
      </c>
    </row>
    <row r="874" spans="1:65" s="13" customFormat="1" ht="11.25">
      <c r="B874" s="193"/>
      <c r="C874" s="194"/>
      <c r="D874" s="195" t="s">
        <v>180</v>
      </c>
      <c r="E874" s="194"/>
      <c r="F874" s="197" t="s">
        <v>3023</v>
      </c>
      <c r="G874" s="194"/>
      <c r="H874" s="198">
        <v>312.375</v>
      </c>
      <c r="I874" s="199"/>
      <c r="J874" s="194"/>
      <c r="K874" s="194"/>
      <c r="L874" s="200"/>
      <c r="M874" s="201"/>
      <c r="N874" s="202"/>
      <c r="O874" s="202"/>
      <c r="P874" s="202"/>
      <c r="Q874" s="202"/>
      <c r="R874" s="202"/>
      <c r="S874" s="202"/>
      <c r="T874" s="203"/>
      <c r="AT874" s="204" t="s">
        <v>180</v>
      </c>
      <c r="AU874" s="204" t="s">
        <v>82</v>
      </c>
      <c r="AV874" s="13" t="s">
        <v>82</v>
      </c>
      <c r="AW874" s="13" t="s">
        <v>4</v>
      </c>
      <c r="AX874" s="13" t="s">
        <v>80</v>
      </c>
      <c r="AY874" s="204" t="s">
        <v>170</v>
      </c>
    </row>
    <row r="875" spans="1:65" s="2" customFormat="1" ht="16.5" customHeight="1">
      <c r="A875" s="36"/>
      <c r="B875" s="37"/>
      <c r="C875" s="180" t="s">
        <v>1869</v>
      </c>
      <c r="D875" s="180" t="s">
        <v>173</v>
      </c>
      <c r="E875" s="181" t="s">
        <v>3024</v>
      </c>
      <c r="F875" s="182" t="s">
        <v>3025</v>
      </c>
      <c r="G875" s="183" t="s">
        <v>217</v>
      </c>
      <c r="H875" s="184">
        <v>32.9</v>
      </c>
      <c r="I875" s="185"/>
      <c r="J875" s="186">
        <f>ROUND(I875*H875,2)</f>
        <v>0</v>
      </c>
      <c r="K875" s="182" t="s">
        <v>177</v>
      </c>
      <c r="L875" s="41"/>
      <c r="M875" s="187" t="s">
        <v>19</v>
      </c>
      <c r="N875" s="188" t="s">
        <v>44</v>
      </c>
      <c r="O875" s="66"/>
      <c r="P875" s="189">
        <f>O875*H875</f>
        <v>0</v>
      </c>
      <c r="Q875" s="189">
        <v>0</v>
      </c>
      <c r="R875" s="189">
        <f>Q875*H875</f>
        <v>0</v>
      </c>
      <c r="S875" s="189">
        <v>0</v>
      </c>
      <c r="T875" s="190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91" t="s">
        <v>261</v>
      </c>
      <c r="AT875" s="191" t="s">
        <v>173</v>
      </c>
      <c r="AU875" s="191" t="s">
        <v>82</v>
      </c>
      <c r="AY875" s="19" t="s">
        <v>170</v>
      </c>
      <c r="BE875" s="192">
        <f>IF(N875="základní",J875,0)</f>
        <v>0</v>
      </c>
      <c r="BF875" s="192">
        <f>IF(N875="snížená",J875,0)</f>
        <v>0</v>
      </c>
      <c r="BG875" s="192">
        <f>IF(N875="zákl. přenesená",J875,0)</f>
        <v>0</v>
      </c>
      <c r="BH875" s="192">
        <f>IF(N875="sníž. přenesená",J875,0)</f>
        <v>0</v>
      </c>
      <c r="BI875" s="192">
        <f>IF(N875="nulová",J875,0)</f>
        <v>0</v>
      </c>
      <c r="BJ875" s="19" t="s">
        <v>80</v>
      </c>
      <c r="BK875" s="192">
        <f>ROUND(I875*H875,2)</f>
        <v>0</v>
      </c>
      <c r="BL875" s="19" t="s">
        <v>261</v>
      </c>
      <c r="BM875" s="191" t="s">
        <v>3026</v>
      </c>
    </row>
    <row r="876" spans="1:65" s="13" customFormat="1" ht="11.25">
      <c r="B876" s="193"/>
      <c r="C876" s="194"/>
      <c r="D876" s="195" t="s">
        <v>180</v>
      </c>
      <c r="E876" s="196" t="s">
        <v>19</v>
      </c>
      <c r="F876" s="197" t="s">
        <v>2990</v>
      </c>
      <c r="G876" s="194"/>
      <c r="H876" s="198">
        <v>32.9</v>
      </c>
      <c r="I876" s="199"/>
      <c r="J876" s="194"/>
      <c r="K876" s="194"/>
      <c r="L876" s="200"/>
      <c r="M876" s="201"/>
      <c r="N876" s="202"/>
      <c r="O876" s="202"/>
      <c r="P876" s="202"/>
      <c r="Q876" s="202"/>
      <c r="R876" s="202"/>
      <c r="S876" s="202"/>
      <c r="T876" s="203"/>
      <c r="AT876" s="204" t="s">
        <v>180</v>
      </c>
      <c r="AU876" s="204" t="s">
        <v>82</v>
      </c>
      <c r="AV876" s="13" t="s">
        <v>82</v>
      </c>
      <c r="AW876" s="13" t="s">
        <v>34</v>
      </c>
      <c r="AX876" s="13" t="s">
        <v>80</v>
      </c>
      <c r="AY876" s="204" t="s">
        <v>170</v>
      </c>
    </row>
    <row r="877" spans="1:65" s="2" customFormat="1" ht="16.5" customHeight="1">
      <c r="A877" s="36"/>
      <c r="B877" s="37"/>
      <c r="C877" s="216" t="s">
        <v>3027</v>
      </c>
      <c r="D877" s="216" t="s">
        <v>192</v>
      </c>
      <c r="E877" s="217" t="s">
        <v>3028</v>
      </c>
      <c r="F877" s="218" t="s">
        <v>3029</v>
      </c>
      <c r="G877" s="219" t="s">
        <v>185</v>
      </c>
      <c r="H877" s="220">
        <v>3.1259999999999999</v>
      </c>
      <c r="I877" s="221"/>
      <c r="J877" s="222">
        <f>ROUND(I877*H877,2)</f>
        <v>0</v>
      </c>
      <c r="K877" s="218" t="s">
        <v>177</v>
      </c>
      <c r="L877" s="223"/>
      <c r="M877" s="224" t="s">
        <v>19</v>
      </c>
      <c r="N877" s="225" t="s">
        <v>44</v>
      </c>
      <c r="O877" s="66"/>
      <c r="P877" s="189">
        <f>O877*H877</f>
        <v>0</v>
      </c>
      <c r="Q877" s="189">
        <v>2.5000000000000001E-2</v>
      </c>
      <c r="R877" s="189">
        <f>Q877*H877</f>
        <v>7.8149999999999997E-2</v>
      </c>
      <c r="S877" s="189">
        <v>0</v>
      </c>
      <c r="T877" s="190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91" t="s">
        <v>346</v>
      </c>
      <c r="AT877" s="191" t="s">
        <v>192</v>
      </c>
      <c r="AU877" s="191" t="s">
        <v>82</v>
      </c>
      <c r="AY877" s="19" t="s">
        <v>170</v>
      </c>
      <c r="BE877" s="192">
        <f>IF(N877="základní",J877,0)</f>
        <v>0</v>
      </c>
      <c r="BF877" s="192">
        <f>IF(N877="snížená",J877,0)</f>
        <v>0</v>
      </c>
      <c r="BG877" s="192">
        <f>IF(N877="zákl. přenesená",J877,0)</f>
        <v>0</v>
      </c>
      <c r="BH877" s="192">
        <f>IF(N877="sníž. přenesená",J877,0)</f>
        <v>0</v>
      </c>
      <c r="BI877" s="192">
        <f>IF(N877="nulová",J877,0)</f>
        <v>0</v>
      </c>
      <c r="BJ877" s="19" t="s">
        <v>80</v>
      </c>
      <c r="BK877" s="192">
        <f>ROUND(I877*H877,2)</f>
        <v>0</v>
      </c>
      <c r="BL877" s="19" t="s">
        <v>261</v>
      </c>
      <c r="BM877" s="191" t="s">
        <v>3030</v>
      </c>
    </row>
    <row r="878" spans="1:65" s="13" customFormat="1" ht="11.25">
      <c r="B878" s="193"/>
      <c r="C878" s="194"/>
      <c r="D878" s="195" t="s">
        <v>180</v>
      </c>
      <c r="E878" s="196" t="s">
        <v>19</v>
      </c>
      <c r="F878" s="197" t="s">
        <v>3031</v>
      </c>
      <c r="G878" s="194"/>
      <c r="H878" s="198">
        <v>3.1259999999999999</v>
      </c>
      <c r="I878" s="199"/>
      <c r="J878" s="194"/>
      <c r="K878" s="194"/>
      <c r="L878" s="200"/>
      <c r="M878" s="201"/>
      <c r="N878" s="202"/>
      <c r="O878" s="202"/>
      <c r="P878" s="202"/>
      <c r="Q878" s="202"/>
      <c r="R878" s="202"/>
      <c r="S878" s="202"/>
      <c r="T878" s="203"/>
      <c r="AT878" s="204" t="s">
        <v>180</v>
      </c>
      <c r="AU878" s="204" t="s">
        <v>82</v>
      </c>
      <c r="AV878" s="13" t="s">
        <v>82</v>
      </c>
      <c r="AW878" s="13" t="s">
        <v>34</v>
      </c>
      <c r="AX878" s="13" t="s">
        <v>80</v>
      </c>
      <c r="AY878" s="204" t="s">
        <v>170</v>
      </c>
    </row>
    <row r="879" spans="1:65" s="2" customFormat="1" ht="16.5" customHeight="1">
      <c r="A879" s="36"/>
      <c r="B879" s="37"/>
      <c r="C879" s="180" t="s">
        <v>1873</v>
      </c>
      <c r="D879" s="180" t="s">
        <v>173</v>
      </c>
      <c r="E879" s="181" t="s">
        <v>3032</v>
      </c>
      <c r="F879" s="182" t="s">
        <v>3033</v>
      </c>
      <c r="G879" s="183" t="s">
        <v>217</v>
      </c>
      <c r="H879" s="184">
        <v>297.5</v>
      </c>
      <c r="I879" s="185"/>
      <c r="J879" s="186">
        <f>ROUND(I879*H879,2)</f>
        <v>0</v>
      </c>
      <c r="K879" s="182" t="s">
        <v>177</v>
      </c>
      <c r="L879" s="41"/>
      <c r="M879" s="187" t="s">
        <v>19</v>
      </c>
      <c r="N879" s="188" t="s">
        <v>44</v>
      </c>
      <c r="O879" s="66"/>
      <c r="P879" s="189">
        <f>O879*H879</f>
        <v>0</v>
      </c>
      <c r="Q879" s="189">
        <v>5.8E-4</v>
      </c>
      <c r="R879" s="189">
        <f>Q879*H879</f>
        <v>0.17255000000000001</v>
      </c>
      <c r="S879" s="189">
        <v>0</v>
      </c>
      <c r="T879" s="190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91" t="s">
        <v>261</v>
      </c>
      <c r="AT879" s="191" t="s">
        <v>173</v>
      </c>
      <c r="AU879" s="191" t="s">
        <v>82</v>
      </c>
      <c r="AY879" s="19" t="s">
        <v>170</v>
      </c>
      <c r="BE879" s="192">
        <f>IF(N879="základní",J879,0)</f>
        <v>0</v>
      </c>
      <c r="BF879" s="192">
        <f>IF(N879="snížená",J879,0)</f>
        <v>0</v>
      </c>
      <c r="BG879" s="192">
        <f>IF(N879="zákl. přenesená",J879,0)</f>
        <v>0</v>
      </c>
      <c r="BH879" s="192">
        <f>IF(N879="sníž. přenesená",J879,0)</f>
        <v>0</v>
      </c>
      <c r="BI879" s="192">
        <f>IF(N879="nulová",J879,0)</f>
        <v>0</v>
      </c>
      <c r="BJ879" s="19" t="s">
        <v>80</v>
      </c>
      <c r="BK879" s="192">
        <f>ROUND(I879*H879,2)</f>
        <v>0</v>
      </c>
      <c r="BL879" s="19" t="s">
        <v>261</v>
      </c>
      <c r="BM879" s="191" t="s">
        <v>3034</v>
      </c>
    </row>
    <row r="880" spans="1:65" s="13" customFormat="1" ht="11.25">
      <c r="B880" s="193"/>
      <c r="C880" s="194"/>
      <c r="D880" s="195" t="s">
        <v>180</v>
      </c>
      <c r="E880" s="196" t="s">
        <v>19</v>
      </c>
      <c r="F880" s="197" t="s">
        <v>2945</v>
      </c>
      <c r="G880" s="194"/>
      <c r="H880" s="198">
        <v>297.5</v>
      </c>
      <c r="I880" s="199"/>
      <c r="J880" s="194"/>
      <c r="K880" s="194"/>
      <c r="L880" s="200"/>
      <c r="M880" s="201"/>
      <c r="N880" s="202"/>
      <c r="O880" s="202"/>
      <c r="P880" s="202"/>
      <c r="Q880" s="202"/>
      <c r="R880" s="202"/>
      <c r="S880" s="202"/>
      <c r="T880" s="203"/>
      <c r="AT880" s="204" t="s">
        <v>180</v>
      </c>
      <c r="AU880" s="204" t="s">
        <v>82</v>
      </c>
      <c r="AV880" s="13" t="s">
        <v>82</v>
      </c>
      <c r="AW880" s="13" t="s">
        <v>34</v>
      </c>
      <c r="AX880" s="13" t="s">
        <v>80</v>
      </c>
      <c r="AY880" s="204" t="s">
        <v>170</v>
      </c>
    </row>
    <row r="881" spans="1:65" s="2" customFormat="1" ht="16.5" customHeight="1">
      <c r="A881" s="36"/>
      <c r="B881" s="37"/>
      <c r="C881" s="216" t="s">
        <v>3035</v>
      </c>
      <c r="D881" s="216" t="s">
        <v>192</v>
      </c>
      <c r="E881" s="217" t="s">
        <v>3036</v>
      </c>
      <c r="F881" s="218" t="s">
        <v>3037</v>
      </c>
      <c r="G881" s="219" t="s">
        <v>185</v>
      </c>
      <c r="H881" s="220">
        <v>71.400000000000006</v>
      </c>
      <c r="I881" s="221"/>
      <c r="J881" s="222">
        <f>ROUND(I881*H881,2)</f>
        <v>0</v>
      </c>
      <c r="K881" s="218" t="s">
        <v>177</v>
      </c>
      <c r="L881" s="223"/>
      <c r="M881" s="224" t="s">
        <v>19</v>
      </c>
      <c r="N881" s="225" t="s">
        <v>44</v>
      </c>
      <c r="O881" s="66"/>
      <c r="P881" s="189">
        <f>O881*H881</f>
        <v>0</v>
      </c>
      <c r="Q881" s="189">
        <v>0.02</v>
      </c>
      <c r="R881" s="189">
        <f>Q881*H881</f>
        <v>1.4280000000000002</v>
      </c>
      <c r="S881" s="189">
        <v>0</v>
      </c>
      <c r="T881" s="190">
        <f>S881*H881</f>
        <v>0</v>
      </c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R881" s="191" t="s">
        <v>346</v>
      </c>
      <c r="AT881" s="191" t="s">
        <v>192</v>
      </c>
      <c r="AU881" s="191" t="s">
        <v>82</v>
      </c>
      <c r="AY881" s="19" t="s">
        <v>170</v>
      </c>
      <c r="BE881" s="192">
        <f>IF(N881="základní",J881,0)</f>
        <v>0</v>
      </c>
      <c r="BF881" s="192">
        <f>IF(N881="snížená",J881,0)</f>
        <v>0</v>
      </c>
      <c r="BG881" s="192">
        <f>IF(N881="zákl. přenesená",J881,0)</f>
        <v>0</v>
      </c>
      <c r="BH881" s="192">
        <f>IF(N881="sníž. přenesená",J881,0)</f>
        <v>0</v>
      </c>
      <c r="BI881" s="192">
        <f>IF(N881="nulová",J881,0)</f>
        <v>0</v>
      </c>
      <c r="BJ881" s="19" t="s">
        <v>80</v>
      </c>
      <c r="BK881" s="192">
        <f>ROUND(I881*H881,2)</f>
        <v>0</v>
      </c>
      <c r="BL881" s="19" t="s">
        <v>261</v>
      </c>
      <c r="BM881" s="191" t="s">
        <v>3038</v>
      </c>
    </row>
    <row r="882" spans="1:65" s="13" customFormat="1" ht="11.25">
      <c r="B882" s="193"/>
      <c r="C882" s="194"/>
      <c r="D882" s="195" t="s">
        <v>180</v>
      </c>
      <c r="E882" s="196" t="s">
        <v>19</v>
      </c>
      <c r="F882" s="197" t="s">
        <v>3039</v>
      </c>
      <c r="G882" s="194"/>
      <c r="H882" s="198">
        <v>71.400000000000006</v>
      </c>
      <c r="I882" s="199"/>
      <c r="J882" s="194"/>
      <c r="K882" s="194"/>
      <c r="L882" s="200"/>
      <c r="M882" s="201"/>
      <c r="N882" s="202"/>
      <c r="O882" s="202"/>
      <c r="P882" s="202"/>
      <c r="Q882" s="202"/>
      <c r="R882" s="202"/>
      <c r="S882" s="202"/>
      <c r="T882" s="203"/>
      <c r="AT882" s="204" t="s">
        <v>180</v>
      </c>
      <c r="AU882" s="204" t="s">
        <v>82</v>
      </c>
      <c r="AV882" s="13" t="s">
        <v>82</v>
      </c>
      <c r="AW882" s="13" t="s">
        <v>34</v>
      </c>
      <c r="AX882" s="13" t="s">
        <v>80</v>
      </c>
      <c r="AY882" s="204" t="s">
        <v>170</v>
      </c>
    </row>
    <row r="883" spans="1:65" s="2" customFormat="1" ht="24">
      <c r="A883" s="36"/>
      <c r="B883" s="37"/>
      <c r="C883" s="180" t="s">
        <v>1876</v>
      </c>
      <c r="D883" s="180" t="s">
        <v>173</v>
      </c>
      <c r="E883" s="181" t="s">
        <v>3040</v>
      </c>
      <c r="F883" s="182" t="s">
        <v>3041</v>
      </c>
      <c r="G883" s="183" t="s">
        <v>310</v>
      </c>
      <c r="H883" s="184">
        <v>72.599999999999994</v>
      </c>
      <c r="I883" s="185"/>
      <c r="J883" s="186">
        <f>ROUND(I883*H883,2)</f>
        <v>0</v>
      </c>
      <c r="K883" s="182" t="s">
        <v>177</v>
      </c>
      <c r="L883" s="41"/>
      <c r="M883" s="187" t="s">
        <v>19</v>
      </c>
      <c r="N883" s="188" t="s">
        <v>44</v>
      </c>
      <c r="O883" s="66"/>
      <c r="P883" s="189">
        <f>O883*H883</f>
        <v>0</v>
      </c>
      <c r="Q883" s="189">
        <v>1.6000000000000001E-4</v>
      </c>
      <c r="R883" s="189">
        <f>Q883*H883</f>
        <v>1.1616E-2</v>
      </c>
      <c r="S883" s="189">
        <v>0</v>
      </c>
      <c r="T883" s="190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91" t="s">
        <v>261</v>
      </c>
      <c r="AT883" s="191" t="s">
        <v>173</v>
      </c>
      <c r="AU883" s="191" t="s">
        <v>82</v>
      </c>
      <c r="AY883" s="19" t="s">
        <v>170</v>
      </c>
      <c r="BE883" s="192">
        <f>IF(N883="základní",J883,0)</f>
        <v>0</v>
      </c>
      <c r="BF883" s="192">
        <f>IF(N883="snížená",J883,0)</f>
        <v>0</v>
      </c>
      <c r="BG883" s="192">
        <f>IF(N883="zákl. přenesená",J883,0)</f>
        <v>0</v>
      </c>
      <c r="BH883" s="192">
        <f>IF(N883="sníž. přenesená",J883,0)</f>
        <v>0</v>
      </c>
      <c r="BI883" s="192">
        <f>IF(N883="nulová",J883,0)</f>
        <v>0</v>
      </c>
      <c r="BJ883" s="19" t="s">
        <v>80</v>
      </c>
      <c r="BK883" s="192">
        <f>ROUND(I883*H883,2)</f>
        <v>0</v>
      </c>
      <c r="BL883" s="19" t="s">
        <v>261</v>
      </c>
      <c r="BM883" s="191" t="s">
        <v>3042</v>
      </c>
    </row>
    <row r="884" spans="1:65" s="13" customFormat="1" ht="11.25">
      <c r="B884" s="193"/>
      <c r="C884" s="194"/>
      <c r="D884" s="195" t="s">
        <v>180</v>
      </c>
      <c r="E884" s="196" t="s">
        <v>19</v>
      </c>
      <c r="F884" s="197" t="s">
        <v>3043</v>
      </c>
      <c r="G884" s="194"/>
      <c r="H884" s="198">
        <v>72.599999999999994</v>
      </c>
      <c r="I884" s="199"/>
      <c r="J884" s="194"/>
      <c r="K884" s="194"/>
      <c r="L884" s="200"/>
      <c r="M884" s="201"/>
      <c r="N884" s="202"/>
      <c r="O884" s="202"/>
      <c r="P884" s="202"/>
      <c r="Q884" s="202"/>
      <c r="R884" s="202"/>
      <c r="S884" s="202"/>
      <c r="T884" s="203"/>
      <c r="AT884" s="204" t="s">
        <v>180</v>
      </c>
      <c r="AU884" s="204" t="s">
        <v>82</v>
      </c>
      <c r="AV884" s="13" t="s">
        <v>82</v>
      </c>
      <c r="AW884" s="13" t="s">
        <v>34</v>
      </c>
      <c r="AX884" s="13" t="s">
        <v>80</v>
      </c>
      <c r="AY884" s="204" t="s">
        <v>170</v>
      </c>
    </row>
    <row r="885" spans="1:65" s="2" customFormat="1" ht="16.5" customHeight="1">
      <c r="A885" s="36"/>
      <c r="B885" s="37"/>
      <c r="C885" s="216" t="s">
        <v>3044</v>
      </c>
      <c r="D885" s="216" t="s">
        <v>192</v>
      </c>
      <c r="E885" s="217" t="s">
        <v>3045</v>
      </c>
      <c r="F885" s="218" t="s">
        <v>3046</v>
      </c>
      <c r="G885" s="219" t="s">
        <v>217</v>
      </c>
      <c r="H885" s="220">
        <v>18.149999999999999</v>
      </c>
      <c r="I885" s="221"/>
      <c r="J885" s="222">
        <f>ROUND(I885*H885,2)</f>
        <v>0</v>
      </c>
      <c r="K885" s="218" t="s">
        <v>177</v>
      </c>
      <c r="L885" s="223"/>
      <c r="M885" s="224" t="s">
        <v>19</v>
      </c>
      <c r="N885" s="225" t="s">
        <v>44</v>
      </c>
      <c r="O885" s="66"/>
      <c r="P885" s="189">
        <f>O885*H885</f>
        <v>0</v>
      </c>
      <c r="Q885" s="189">
        <v>4.7999999999999996E-3</v>
      </c>
      <c r="R885" s="189">
        <f>Q885*H885</f>
        <v>8.7119999999999989E-2</v>
      </c>
      <c r="S885" s="189">
        <v>0</v>
      </c>
      <c r="T885" s="190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191" t="s">
        <v>346</v>
      </c>
      <c r="AT885" s="191" t="s">
        <v>192</v>
      </c>
      <c r="AU885" s="191" t="s">
        <v>82</v>
      </c>
      <c r="AY885" s="19" t="s">
        <v>170</v>
      </c>
      <c r="BE885" s="192">
        <f>IF(N885="základní",J885,0)</f>
        <v>0</v>
      </c>
      <c r="BF885" s="192">
        <f>IF(N885="snížená",J885,0)</f>
        <v>0</v>
      </c>
      <c r="BG885" s="192">
        <f>IF(N885="zákl. přenesená",J885,0)</f>
        <v>0</v>
      </c>
      <c r="BH885" s="192">
        <f>IF(N885="sníž. přenesená",J885,0)</f>
        <v>0</v>
      </c>
      <c r="BI885" s="192">
        <f>IF(N885="nulová",J885,0)</f>
        <v>0</v>
      </c>
      <c r="BJ885" s="19" t="s">
        <v>80</v>
      </c>
      <c r="BK885" s="192">
        <f>ROUND(I885*H885,2)</f>
        <v>0</v>
      </c>
      <c r="BL885" s="19" t="s">
        <v>261</v>
      </c>
      <c r="BM885" s="191" t="s">
        <v>3047</v>
      </c>
    </row>
    <row r="886" spans="1:65" s="13" customFormat="1" ht="11.25">
      <c r="B886" s="193"/>
      <c r="C886" s="194"/>
      <c r="D886" s="195" t="s">
        <v>180</v>
      </c>
      <c r="E886" s="196" t="s">
        <v>19</v>
      </c>
      <c r="F886" s="197" t="s">
        <v>3048</v>
      </c>
      <c r="G886" s="194"/>
      <c r="H886" s="198">
        <v>18.149999999999999</v>
      </c>
      <c r="I886" s="199"/>
      <c r="J886" s="194"/>
      <c r="K886" s="194"/>
      <c r="L886" s="200"/>
      <c r="M886" s="201"/>
      <c r="N886" s="202"/>
      <c r="O886" s="202"/>
      <c r="P886" s="202"/>
      <c r="Q886" s="202"/>
      <c r="R886" s="202"/>
      <c r="S886" s="202"/>
      <c r="T886" s="203"/>
      <c r="AT886" s="204" t="s">
        <v>180</v>
      </c>
      <c r="AU886" s="204" t="s">
        <v>82</v>
      </c>
      <c r="AV886" s="13" t="s">
        <v>82</v>
      </c>
      <c r="AW886" s="13" t="s">
        <v>34</v>
      </c>
      <c r="AX886" s="13" t="s">
        <v>80</v>
      </c>
      <c r="AY886" s="204" t="s">
        <v>170</v>
      </c>
    </row>
    <row r="887" spans="1:65" s="2" customFormat="1" ht="16.5" customHeight="1">
      <c r="A887" s="36"/>
      <c r="B887" s="37"/>
      <c r="C887" s="216" t="s">
        <v>1880</v>
      </c>
      <c r="D887" s="216" t="s">
        <v>192</v>
      </c>
      <c r="E887" s="217" t="s">
        <v>3049</v>
      </c>
      <c r="F887" s="218" t="s">
        <v>3050</v>
      </c>
      <c r="G887" s="219" t="s">
        <v>217</v>
      </c>
      <c r="H887" s="220">
        <v>58.08</v>
      </c>
      <c r="I887" s="221"/>
      <c r="J887" s="222">
        <f>ROUND(I887*H887,2)</f>
        <v>0</v>
      </c>
      <c r="K887" s="218" t="s">
        <v>177</v>
      </c>
      <c r="L887" s="223"/>
      <c r="M887" s="224" t="s">
        <v>19</v>
      </c>
      <c r="N887" s="225" t="s">
        <v>44</v>
      </c>
      <c r="O887" s="66"/>
      <c r="P887" s="189">
        <f>O887*H887</f>
        <v>0</v>
      </c>
      <c r="Q887" s="189">
        <v>1.49E-2</v>
      </c>
      <c r="R887" s="189">
        <f>Q887*H887</f>
        <v>0.86539199999999994</v>
      </c>
      <c r="S887" s="189">
        <v>0</v>
      </c>
      <c r="T887" s="190">
        <f>S887*H887</f>
        <v>0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191" t="s">
        <v>346</v>
      </c>
      <c r="AT887" s="191" t="s">
        <v>192</v>
      </c>
      <c r="AU887" s="191" t="s">
        <v>82</v>
      </c>
      <c r="AY887" s="19" t="s">
        <v>170</v>
      </c>
      <c r="BE887" s="192">
        <f>IF(N887="základní",J887,0)</f>
        <v>0</v>
      </c>
      <c r="BF887" s="192">
        <f>IF(N887="snížená",J887,0)</f>
        <v>0</v>
      </c>
      <c r="BG887" s="192">
        <f>IF(N887="zákl. přenesená",J887,0)</f>
        <v>0</v>
      </c>
      <c r="BH887" s="192">
        <f>IF(N887="sníž. přenesená",J887,0)</f>
        <v>0</v>
      </c>
      <c r="BI887" s="192">
        <f>IF(N887="nulová",J887,0)</f>
        <v>0</v>
      </c>
      <c r="BJ887" s="19" t="s">
        <v>80</v>
      </c>
      <c r="BK887" s="192">
        <f>ROUND(I887*H887,2)</f>
        <v>0</v>
      </c>
      <c r="BL887" s="19" t="s">
        <v>261</v>
      </c>
      <c r="BM887" s="191" t="s">
        <v>3051</v>
      </c>
    </row>
    <row r="888" spans="1:65" s="13" customFormat="1" ht="11.25">
      <c r="B888" s="193"/>
      <c r="C888" s="194"/>
      <c r="D888" s="195" t="s">
        <v>180</v>
      </c>
      <c r="E888" s="196" t="s">
        <v>19</v>
      </c>
      <c r="F888" s="197" t="s">
        <v>3052</v>
      </c>
      <c r="G888" s="194"/>
      <c r="H888" s="198">
        <v>58.08</v>
      </c>
      <c r="I888" s="199"/>
      <c r="J888" s="194"/>
      <c r="K888" s="194"/>
      <c r="L888" s="200"/>
      <c r="M888" s="201"/>
      <c r="N888" s="202"/>
      <c r="O888" s="202"/>
      <c r="P888" s="202"/>
      <c r="Q888" s="202"/>
      <c r="R888" s="202"/>
      <c r="S888" s="202"/>
      <c r="T888" s="203"/>
      <c r="AT888" s="204" t="s">
        <v>180</v>
      </c>
      <c r="AU888" s="204" t="s">
        <v>82</v>
      </c>
      <c r="AV888" s="13" t="s">
        <v>82</v>
      </c>
      <c r="AW888" s="13" t="s">
        <v>34</v>
      </c>
      <c r="AX888" s="13" t="s">
        <v>80</v>
      </c>
      <c r="AY888" s="204" t="s">
        <v>170</v>
      </c>
    </row>
    <row r="889" spans="1:65" s="2" customFormat="1" ht="24">
      <c r="A889" s="36"/>
      <c r="B889" s="37"/>
      <c r="C889" s="180" t="s">
        <v>3053</v>
      </c>
      <c r="D889" s="180" t="s">
        <v>173</v>
      </c>
      <c r="E889" s="181" t="s">
        <v>3054</v>
      </c>
      <c r="F889" s="182" t="s">
        <v>3055</v>
      </c>
      <c r="G889" s="183" t="s">
        <v>217</v>
      </c>
      <c r="H889" s="184">
        <v>1176.92</v>
      </c>
      <c r="I889" s="185"/>
      <c r="J889" s="186">
        <f>ROUND(I889*H889,2)</f>
        <v>0</v>
      </c>
      <c r="K889" s="182" t="s">
        <v>177</v>
      </c>
      <c r="L889" s="41"/>
      <c r="M889" s="187" t="s">
        <v>19</v>
      </c>
      <c r="N889" s="188" t="s">
        <v>44</v>
      </c>
      <c r="O889" s="66"/>
      <c r="P889" s="189">
        <f>O889*H889</f>
        <v>0</v>
      </c>
      <c r="Q889" s="189">
        <v>1.1E-4</v>
      </c>
      <c r="R889" s="189">
        <f>Q889*H889</f>
        <v>0.12946120000000003</v>
      </c>
      <c r="S889" s="189">
        <v>0</v>
      </c>
      <c r="T889" s="190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91" t="s">
        <v>261</v>
      </c>
      <c r="AT889" s="191" t="s">
        <v>173</v>
      </c>
      <c r="AU889" s="191" t="s">
        <v>82</v>
      </c>
      <c r="AY889" s="19" t="s">
        <v>170</v>
      </c>
      <c r="BE889" s="192">
        <f>IF(N889="základní",J889,0)</f>
        <v>0</v>
      </c>
      <c r="BF889" s="192">
        <f>IF(N889="snížená",J889,0)</f>
        <v>0</v>
      </c>
      <c r="BG889" s="192">
        <f>IF(N889="zákl. přenesená",J889,0)</f>
        <v>0</v>
      </c>
      <c r="BH889" s="192">
        <f>IF(N889="sníž. přenesená",J889,0)</f>
        <v>0</v>
      </c>
      <c r="BI889" s="192">
        <f>IF(N889="nulová",J889,0)</f>
        <v>0</v>
      </c>
      <c r="BJ889" s="19" t="s">
        <v>80</v>
      </c>
      <c r="BK889" s="192">
        <f>ROUND(I889*H889,2)</f>
        <v>0</v>
      </c>
      <c r="BL889" s="19" t="s">
        <v>261</v>
      </c>
      <c r="BM889" s="191" t="s">
        <v>3056</v>
      </c>
    </row>
    <row r="890" spans="1:65" s="2" customFormat="1" ht="21.75" customHeight="1">
      <c r="A890" s="36"/>
      <c r="B890" s="37"/>
      <c r="C890" s="216" t="s">
        <v>1884</v>
      </c>
      <c r="D890" s="216" t="s">
        <v>192</v>
      </c>
      <c r="E890" s="217" t="s">
        <v>3057</v>
      </c>
      <c r="F890" s="218" t="s">
        <v>3058</v>
      </c>
      <c r="G890" s="219" t="s">
        <v>217</v>
      </c>
      <c r="H890" s="220">
        <v>1138.442</v>
      </c>
      <c r="I890" s="221"/>
      <c r="J890" s="222">
        <f>ROUND(I890*H890,2)</f>
        <v>0</v>
      </c>
      <c r="K890" s="218" t="s">
        <v>177</v>
      </c>
      <c r="L890" s="223"/>
      <c r="M890" s="224" t="s">
        <v>19</v>
      </c>
      <c r="N890" s="225" t="s">
        <v>44</v>
      </c>
      <c r="O890" s="66"/>
      <c r="P890" s="189">
        <f>O890*H890</f>
        <v>0</v>
      </c>
      <c r="Q890" s="189">
        <v>3.0000000000000001E-3</v>
      </c>
      <c r="R890" s="189">
        <f>Q890*H890</f>
        <v>3.4153260000000003</v>
      </c>
      <c r="S890" s="189">
        <v>0</v>
      </c>
      <c r="T890" s="190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91" t="s">
        <v>346</v>
      </c>
      <c r="AT890" s="191" t="s">
        <v>192</v>
      </c>
      <c r="AU890" s="191" t="s">
        <v>82</v>
      </c>
      <c r="AY890" s="19" t="s">
        <v>170</v>
      </c>
      <c r="BE890" s="192">
        <f>IF(N890="základní",J890,0)</f>
        <v>0</v>
      </c>
      <c r="BF890" s="192">
        <f>IF(N890="snížená",J890,0)</f>
        <v>0</v>
      </c>
      <c r="BG890" s="192">
        <f>IF(N890="zákl. přenesená",J890,0)</f>
        <v>0</v>
      </c>
      <c r="BH890" s="192">
        <f>IF(N890="sníž. přenesená",J890,0)</f>
        <v>0</v>
      </c>
      <c r="BI890" s="192">
        <f>IF(N890="nulová",J890,0)</f>
        <v>0</v>
      </c>
      <c r="BJ890" s="19" t="s">
        <v>80</v>
      </c>
      <c r="BK890" s="192">
        <f>ROUND(I890*H890,2)</f>
        <v>0</v>
      </c>
      <c r="BL890" s="19" t="s">
        <v>261</v>
      </c>
      <c r="BM890" s="191" t="s">
        <v>3059</v>
      </c>
    </row>
    <row r="891" spans="1:65" s="13" customFormat="1" ht="11.25">
      <c r="B891" s="193"/>
      <c r="C891" s="194"/>
      <c r="D891" s="195" t="s">
        <v>180</v>
      </c>
      <c r="E891" s="196" t="s">
        <v>19</v>
      </c>
      <c r="F891" s="197" t="s">
        <v>3060</v>
      </c>
      <c r="G891" s="194"/>
      <c r="H891" s="198">
        <v>502.32</v>
      </c>
      <c r="I891" s="199"/>
      <c r="J891" s="194"/>
      <c r="K891" s="194"/>
      <c r="L891" s="200"/>
      <c r="M891" s="201"/>
      <c r="N891" s="202"/>
      <c r="O891" s="202"/>
      <c r="P891" s="202"/>
      <c r="Q891" s="202"/>
      <c r="R891" s="202"/>
      <c r="S891" s="202"/>
      <c r="T891" s="203"/>
      <c r="AT891" s="204" t="s">
        <v>180</v>
      </c>
      <c r="AU891" s="204" t="s">
        <v>82</v>
      </c>
      <c r="AV891" s="13" t="s">
        <v>82</v>
      </c>
      <c r="AW891" s="13" t="s">
        <v>34</v>
      </c>
      <c r="AX891" s="13" t="s">
        <v>73</v>
      </c>
      <c r="AY891" s="204" t="s">
        <v>170</v>
      </c>
    </row>
    <row r="892" spans="1:65" s="13" customFormat="1" ht="11.25">
      <c r="B892" s="193"/>
      <c r="C892" s="194"/>
      <c r="D892" s="195" t="s">
        <v>180</v>
      </c>
      <c r="E892" s="196" t="s">
        <v>19</v>
      </c>
      <c r="F892" s="197" t="s">
        <v>3061</v>
      </c>
      <c r="G892" s="194"/>
      <c r="H892" s="198">
        <v>613.79999999999995</v>
      </c>
      <c r="I892" s="199"/>
      <c r="J892" s="194"/>
      <c r="K892" s="194"/>
      <c r="L892" s="200"/>
      <c r="M892" s="201"/>
      <c r="N892" s="202"/>
      <c r="O892" s="202"/>
      <c r="P892" s="202"/>
      <c r="Q892" s="202"/>
      <c r="R892" s="202"/>
      <c r="S892" s="202"/>
      <c r="T892" s="203"/>
      <c r="AT892" s="204" t="s">
        <v>180</v>
      </c>
      <c r="AU892" s="204" t="s">
        <v>82</v>
      </c>
      <c r="AV892" s="13" t="s">
        <v>82</v>
      </c>
      <c r="AW892" s="13" t="s">
        <v>34</v>
      </c>
      <c r="AX892" s="13" t="s">
        <v>73</v>
      </c>
      <c r="AY892" s="204" t="s">
        <v>170</v>
      </c>
    </row>
    <row r="893" spans="1:65" s="14" customFormat="1" ht="11.25">
      <c r="B893" s="205"/>
      <c r="C893" s="206"/>
      <c r="D893" s="195" t="s">
        <v>180</v>
      </c>
      <c r="E893" s="207" t="s">
        <v>19</v>
      </c>
      <c r="F893" s="208" t="s">
        <v>182</v>
      </c>
      <c r="G893" s="206"/>
      <c r="H893" s="209">
        <v>1116.1199999999999</v>
      </c>
      <c r="I893" s="210"/>
      <c r="J893" s="206"/>
      <c r="K893" s="206"/>
      <c r="L893" s="211"/>
      <c r="M893" s="212"/>
      <c r="N893" s="213"/>
      <c r="O893" s="213"/>
      <c r="P893" s="213"/>
      <c r="Q893" s="213"/>
      <c r="R893" s="213"/>
      <c r="S893" s="213"/>
      <c r="T893" s="214"/>
      <c r="AT893" s="215" t="s">
        <v>180</v>
      </c>
      <c r="AU893" s="215" t="s">
        <v>82</v>
      </c>
      <c r="AV893" s="14" t="s">
        <v>178</v>
      </c>
      <c r="AW893" s="14" t="s">
        <v>34</v>
      </c>
      <c r="AX893" s="14" t="s">
        <v>80</v>
      </c>
      <c r="AY893" s="215" t="s">
        <v>170</v>
      </c>
    </row>
    <row r="894" spans="1:65" s="13" customFormat="1" ht="11.25">
      <c r="B894" s="193"/>
      <c r="C894" s="194"/>
      <c r="D894" s="195" t="s">
        <v>180</v>
      </c>
      <c r="E894" s="194"/>
      <c r="F894" s="197" t="s">
        <v>3062</v>
      </c>
      <c r="G894" s="194"/>
      <c r="H894" s="198">
        <v>1138.442</v>
      </c>
      <c r="I894" s="199"/>
      <c r="J894" s="194"/>
      <c r="K894" s="194"/>
      <c r="L894" s="200"/>
      <c r="M894" s="201"/>
      <c r="N894" s="202"/>
      <c r="O894" s="202"/>
      <c r="P894" s="202"/>
      <c r="Q894" s="202"/>
      <c r="R894" s="202"/>
      <c r="S894" s="202"/>
      <c r="T894" s="203"/>
      <c r="AT894" s="204" t="s">
        <v>180</v>
      </c>
      <c r="AU894" s="204" t="s">
        <v>82</v>
      </c>
      <c r="AV894" s="13" t="s">
        <v>82</v>
      </c>
      <c r="AW894" s="13" t="s">
        <v>4</v>
      </c>
      <c r="AX894" s="13" t="s">
        <v>80</v>
      </c>
      <c r="AY894" s="204" t="s">
        <v>170</v>
      </c>
    </row>
    <row r="895" spans="1:65" s="2" customFormat="1" ht="21.75" customHeight="1">
      <c r="A895" s="36"/>
      <c r="B895" s="37"/>
      <c r="C895" s="216" t="s">
        <v>3063</v>
      </c>
      <c r="D895" s="216" t="s">
        <v>192</v>
      </c>
      <c r="E895" s="217" t="s">
        <v>3064</v>
      </c>
      <c r="F895" s="218" t="s">
        <v>3065</v>
      </c>
      <c r="G895" s="219" t="s">
        <v>217</v>
      </c>
      <c r="H895" s="220">
        <v>62.015999999999998</v>
      </c>
      <c r="I895" s="221"/>
      <c r="J895" s="222">
        <f>ROUND(I895*H895,2)</f>
        <v>0</v>
      </c>
      <c r="K895" s="218" t="s">
        <v>177</v>
      </c>
      <c r="L895" s="223"/>
      <c r="M895" s="224" t="s">
        <v>19</v>
      </c>
      <c r="N895" s="225" t="s">
        <v>44</v>
      </c>
      <c r="O895" s="66"/>
      <c r="P895" s="189">
        <f>O895*H895</f>
        <v>0</v>
      </c>
      <c r="Q895" s="189">
        <v>4.7999999999999996E-3</v>
      </c>
      <c r="R895" s="189">
        <f>Q895*H895</f>
        <v>0.29767679999999996</v>
      </c>
      <c r="S895" s="189">
        <v>0</v>
      </c>
      <c r="T895" s="190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91" t="s">
        <v>346</v>
      </c>
      <c r="AT895" s="191" t="s">
        <v>192</v>
      </c>
      <c r="AU895" s="191" t="s">
        <v>82</v>
      </c>
      <c r="AY895" s="19" t="s">
        <v>170</v>
      </c>
      <c r="BE895" s="192">
        <f>IF(N895="základní",J895,0)</f>
        <v>0</v>
      </c>
      <c r="BF895" s="192">
        <f>IF(N895="snížená",J895,0)</f>
        <v>0</v>
      </c>
      <c r="BG895" s="192">
        <f>IF(N895="zákl. přenesená",J895,0)</f>
        <v>0</v>
      </c>
      <c r="BH895" s="192">
        <f>IF(N895="sníž. přenesená",J895,0)</f>
        <v>0</v>
      </c>
      <c r="BI895" s="192">
        <f>IF(N895="nulová",J895,0)</f>
        <v>0</v>
      </c>
      <c r="BJ895" s="19" t="s">
        <v>80</v>
      </c>
      <c r="BK895" s="192">
        <f>ROUND(I895*H895,2)</f>
        <v>0</v>
      </c>
      <c r="BL895" s="19" t="s">
        <v>261</v>
      </c>
      <c r="BM895" s="191" t="s">
        <v>3066</v>
      </c>
    </row>
    <row r="896" spans="1:65" s="13" customFormat="1" ht="11.25">
      <c r="B896" s="193"/>
      <c r="C896" s="194"/>
      <c r="D896" s="195" t="s">
        <v>180</v>
      </c>
      <c r="E896" s="196" t="s">
        <v>19</v>
      </c>
      <c r="F896" s="197" t="s">
        <v>3067</v>
      </c>
      <c r="G896" s="194"/>
      <c r="H896" s="198">
        <v>60.8</v>
      </c>
      <c r="I896" s="199"/>
      <c r="J896" s="194"/>
      <c r="K896" s="194"/>
      <c r="L896" s="200"/>
      <c r="M896" s="201"/>
      <c r="N896" s="202"/>
      <c r="O896" s="202"/>
      <c r="P896" s="202"/>
      <c r="Q896" s="202"/>
      <c r="R896" s="202"/>
      <c r="S896" s="202"/>
      <c r="T896" s="203"/>
      <c r="AT896" s="204" t="s">
        <v>180</v>
      </c>
      <c r="AU896" s="204" t="s">
        <v>82</v>
      </c>
      <c r="AV896" s="13" t="s">
        <v>82</v>
      </c>
      <c r="AW896" s="13" t="s">
        <v>34</v>
      </c>
      <c r="AX896" s="13" t="s">
        <v>80</v>
      </c>
      <c r="AY896" s="204" t="s">
        <v>170</v>
      </c>
    </row>
    <row r="897" spans="1:65" s="13" customFormat="1" ht="11.25">
      <c r="B897" s="193"/>
      <c r="C897" s="194"/>
      <c r="D897" s="195" t="s">
        <v>180</v>
      </c>
      <c r="E897" s="194"/>
      <c r="F897" s="197" t="s">
        <v>3068</v>
      </c>
      <c r="G897" s="194"/>
      <c r="H897" s="198">
        <v>62.015999999999998</v>
      </c>
      <c r="I897" s="199"/>
      <c r="J897" s="194"/>
      <c r="K897" s="194"/>
      <c r="L897" s="200"/>
      <c r="M897" s="201"/>
      <c r="N897" s="202"/>
      <c r="O897" s="202"/>
      <c r="P897" s="202"/>
      <c r="Q897" s="202"/>
      <c r="R897" s="202"/>
      <c r="S897" s="202"/>
      <c r="T897" s="203"/>
      <c r="AT897" s="204" t="s">
        <v>180</v>
      </c>
      <c r="AU897" s="204" t="s">
        <v>82</v>
      </c>
      <c r="AV897" s="13" t="s">
        <v>82</v>
      </c>
      <c r="AW897" s="13" t="s">
        <v>4</v>
      </c>
      <c r="AX897" s="13" t="s">
        <v>80</v>
      </c>
      <c r="AY897" s="204" t="s">
        <v>170</v>
      </c>
    </row>
    <row r="898" spans="1:65" s="2" customFormat="1" ht="33" customHeight="1">
      <c r="A898" s="36"/>
      <c r="B898" s="37"/>
      <c r="C898" s="180" t="s">
        <v>1888</v>
      </c>
      <c r="D898" s="180" t="s">
        <v>173</v>
      </c>
      <c r="E898" s="181" t="s">
        <v>3069</v>
      </c>
      <c r="F898" s="182" t="s">
        <v>3070</v>
      </c>
      <c r="G898" s="183" t="s">
        <v>217</v>
      </c>
      <c r="H898" s="184">
        <v>1379.64</v>
      </c>
      <c r="I898" s="185"/>
      <c r="J898" s="186">
        <f>ROUND(I898*H898,2)</f>
        <v>0</v>
      </c>
      <c r="K898" s="182" t="s">
        <v>177</v>
      </c>
      <c r="L898" s="41"/>
      <c r="M898" s="187" t="s">
        <v>19</v>
      </c>
      <c r="N898" s="188" t="s">
        <v>44</v>
      </c>
      <c r="O898" s="66"/>
      <c r="P898" s="189">
        <f>O898*H898</f>
        <v>0</v>
      </c>
      <c r="Q898" s="189">
        <v>1.6000000000000001E-4</v>
      </c>
      <c r="R898" s="189">
        <f>Q898*H898</f>
        <v>0.22074240000000003</v>
      </c>
      <c r="S898" s="189">
        <v>0</v>
      </c>
      <c r="T898" s="190">
        <f>S898*H898</f>
        <v>0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91" t="s">
        <v>261</v>
      </c>
      <c r="AT898" s="191" t="s">
        <v>173</v>
      </c>
      <c r="AU898" s="191" t="s">
        <v>82</v>
      </c>
      <c r="AY898" s="19" t="s">
        <v>170</v>
      </c>
      <c r="BE898" s="192">
        <f>IF(N898="základní",J898,0)</f>
        <v>0</v>
      </c>
      <c r="BF898" s="192">
        <f>IF(N898="snížená",J898,0)</f>
        <v>0</v>
      </c>
      <c r="BG898" s="192">
        <f>IF(N898="zákl. přenesená",J898,0)</f>
        <v>0</v>
      </c>
      <c r="BH898" s="192">
        <f>IF(N898="sníž. přenesená",J898,0)</f>
        <v>0</v>
      </c>
      <c r="BI898" s="192">
        <f>IF(N898="nulová",J898,0)</f>
        <v>0</v>
      </c>
      <c r="BJ898" s="19" t="s">
        <v>80</v>
      </c>
      <c r="BK898" s="192">
        <f>ROUND(I898*H898,2)</f>
        <v>0</v>
      </c>
      <c r="BL898" s="19" t="s">
        <v>261</v>
      </c>
      <c r="BM898" s="191" t="s">
        <v>3071</v>
      </c>
    </row>
    <row r="899" spans="1:65" s="13" customFormat="1" ht="11.25">
      <c r="B899" s="193"/>
      <c r="C899" s="194"/>
      <c r="D899" s="195" t="s">
        <v>180</v>
      </c>
      <c r="E899" s="196" t="s">
        <v>19</v>
      </c>
      <c r="F899" s="197" t="s">
        <v>3072</v>
      </c>
      <c r="G899" s="194"/>
      <c r="H899" s="198">
        <v>635.04</v>
      </c>
      <c r="I899" s="199"/>
      <c r="J899" s="194"/>
      <c r="K899" s="194"/>
      <c r="L899" s="200"/>
      <c r="M899" s="201"/>
      <c r="N899" s="202"/>
      <c r="O899" s="202"/>
      <c r="P899" s="202"/>
      <c r="Q899" s="202"/>
      <c r="R899" s="202"/>
      <c r="S899" s="202"/>
      <c r="T899" s="203"/>
      <c r="AT899" s="204" t="s">
        <v>180</v>
      </c>
      <c r="AU899" s="204" t="s">
        <v>82</v>
      </c>
      <c r="AV899" s="13" t="s">
        <v>82</v>
      </c>
      <c r="AW899" s="13" t="s">
        <v>34</v>
      </c>
      <c r="AX899" s="13" t="s">
        <v>73</v>
      </c>
      <c r="AY899" s="204" t="s">
        <v>170</v>
      </c>
    </row>
    <row r="900" spans="1:65" s="13" customFormat="1" ht="11.25">
      <c r="B900" s="193"/>
      <c r="C900" s="194"/>
      <c r="D900" s="195" t="s">
        <v>180</v>
      </c>
      <c r="E900" s="196" t="s">
        <v>19</v>
      </c>
      <c r="F900" s="197" t="s">
        <v>3073</v>
      </c>
      <c r="G900" s="194"/>
      <c r="H900" s="198">
        <v>744.6</v>
      </c>
      <c r="I900" s="199"/>
      <c r="J900" s="194"/>
      <c r="K900" s="194"/>
      <c r="L900" s="200"/>
      <c r="M900" s="201"/>
      <c r="N900" s="202"/>
      <c r="O900" s="202"/>
      <c r="P900" s="202"/>
      <c r="Q900" s="202"/>
      <c r="R900" s="202"/>
      <c r="S900" s="202"/>
      <c r="T900" s="203"/>
      <c r="AT900" s="204" t="s">
        <v>180</v>
      </c>
      <c r="AU900" s="204" t="s">
        <v>82</v>
      </c>
      <c r="AV900" s="13" t="s">
        <v>82</v>
      </c>
      <c r="AW900" s="13" t="s">
        <v>34</v>
      </c>
      <c r="AX900" s="13" t="s">
        <v>73</v>
      </c>
      <c r="AY900" s="204" t="s">
        <v>170</v>
      </c>
    </row>
    <row r="901" spans="1:65" s="14" customFormat="1" ht="11.25">
      <c r="B901" s="205"/>
      <c r="C901" s="206"/>
      <c r="D901" s="195" t="s">
        <v>180</v>
      </c>
      <c r="E901" s="207" t="s">
        <v>19</v>
      </c>
      <c r="F901" s="208" t="s">
        <v>182</v>
      </c>
      <c r="G901" s="206"/>
      <c r="H901" s="209">
        <v>1379.64</v>
      </c>
      <c r="I901" s="210"/>
      <c r="J901" s="206"/>
      <c r="K901" s="206"/>
      <c r="L901" s="211"/>
      <c r="M901" s="212"/>
      <c r="N901" s="213"/>
      <c r="O901" s="213"/>
      <c r="P901" s="213"/>
      <c r="Q901" s="213"/>
      <c r="R901" s="213"/>
      <c r="S901" s="213"/>
      <c r="T901" s="214"/>
      <c r="AT901" s="215" t="s">
        <v>180</v>
      </c>
      <c r="AU901" s="215" t="s">
        <v>82</v>
      </c>
      <c r="AV901" s="14" t="s">
        <v>178</v>
      </c>
      <c r="AW901" s="14" t="s">
        <v>34</v>
      </c>
      <c r="AX901" s="14" t="s">
        <v>80</v>
      </c>
      <c r="AY901" s="215" t="s">
        <v>170</v>
      </c>
    </row>
    <row r="902" spans="1:65" s="2" customFormat="1" ht="16.5" customHeight="1">
      <c r="A902" s="36"/>
      <c r="B902" s="37"/>
      <c r="C902" s="216" t="s">
        <v>3074</v>
      </c>
      <c r="D902" s="216" t="s">
        <v>192</v>
      </c>
      <c r="E902" s="217" t="s">
        <v>3075</v>
      </c>
      <c r="F902" s="218" t="s">
        <v>3076</v>
      </c>
      <c r="G902" s="219" t="s">
        <v>217</v>
      </c>
      <c r="H902" s="220">
        <v>1407.2329999999999</v>
      </c>
      <c r="I902" s="221"/>
      <c r="J902" s="222">
        <f>ROUND(I902*H902,2)</f>
        <v>0</v>
      </c>
      <c r="K902" s="218" t="s">
        <v>177</v>
      </c>
      <c r="L902" s="223"/>
      <c r="M902" s="224" t="s">
        <v>19</v>
      </c>
      <c r="N902" s="225" t="s">
        <v>44</v>
      </c>
      <c r="O902" s="66"/>
      <c r="P902" s="189">
        <f>O902*H902</f>
        <v>0</v>
      </c>
      <c r="Q902" s="189">
        <v>5.2500000000000003E-3</v>
      </c>
      <c r="R902" s="189">
        <f>Q902*H902</f>
        <v>7.3879732499999999</v>
      </c>
      <c r="S902" s="189">
        <v>0</v>
      </c>
      <c r="T902" s="190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1" t="s">
        <v>346</v>
      </c>
      <c r="AT902" s="191" t="s">
        <v>192</v>
      </c>
      <c r="AU902" s="191" t="s">
        <v>82</v>
      </c>
      <c r="AY902" s="19" t="s">
        <v>170</v>
      </c>
      <c r="BE902" s="192">
        <f>IF(N902="základní",J902,0)</f>
        <v>0</v>
      </c>
      <c r="BF902" s="192">
        <f>IF(N902="snížená",J902,0)</f>
        <v>0</v>
      </c>
      <c r="BG902" s="192">
        <f>IF(N902="zákl. přenesená",J902,0)</f>
        <v>0</v>
      </c>
      <c r="BH902" s="192">
        <f>IF(N902="sníž. přenesená",J902,0)</f>
        <v>0</v>
      </c>
      <c r="BI902" s="192">
        <f>IF(N902="nulová",J902,0)</f>
        <v>0</v>
      </c>
      <c r="BJ902" s="19" t="s">
        <v>80</v>
      </c>
      <c r="BK902" s="192">
        <f>ROUND(I902*H902,2)</f>
        <v>0</v>
      </c>
      <c r="BL902" s="19" t="s">
        <v>261</v>
      </c>
      <c r="BM902" s="191" t="s">
        <v>3077</v>
      </c>
    </row>
    <row r="903" spans="1:65" s="13" customFormat="1" ht="11.25">
      <c r="B903" s="193"/>
      <c r="C903" s="194"/>
      <c r="D903" s="195" t="s">
        <v>180</v>
      </c>
      <c r="E903" s="194"/>
      <c r="F903" s="197" t="s">
        <v>3078</v>
      </c>
      <c r="G903" s="194"/>
      <c r="H903" s="198">
        <v>1407.2329999999999</v>
      </c>
      <c r="I903" s="199"/>
      <c r="J903" s="194"/>
      <c r="K903" s="194"/>
      <c r="L903" s="200"/>
      <c r="M903" s="201"/>
      <c r="N903" s="202"/>
      <c r="O903" s="202"/>
      <c r="P903" s="202"/>
      <c r="Q903" s="202"/>
      <c r="R903" s="202"/>
      <c r="S903" s="202"/>
      <c r="T903" s="203"/>
      <c r="AT903" s="204" t="s">
        <v>180</v>
      </c>
      <c r="AU903" s="204" t="s">
        <v>82</v>
      </c>
      <c r="AV903" s="13" t="s">
        <v>82</v>
      </c>
      <c r="AW903" s="13" t="s">
        <v>4</v>
      </c>
      <c r="AX903" s="13" t="s">
        <v>80</v>
      </c>
      <c r="AY903" s="204" t="s">
        <v>170</v>
      </c>
    </row>
    <row r="904" spans="1:65" s="2" customFormat="1" ht="24">
      <c r="A904" s="36"/>
      <c r="B904" s="37"/>
      <c r="C904" s="180" t="s">
        <v>1892</v>
      </c>
      <c r="D904" s="180" t="s">
        <v>173</v>
      </c>
      <c r="E904" s="181" t="s">
        <v>3079</v>
      </c>
      <c r="F904" s="182" t="s">
        <v>3080</v>
      </c>
      <c r="G904" s="183" t="s">
        <v>190</v>
      </c>
      <c r="H904" s="184">
        <v>18.395</v>
      </c>
      <c r="I904" s="185"/>
      <c r="J904" s="186">
        <f>ROUND(I904*H904,2)</f>
        <v>0</v>
      </c>
      <c r="K904" s="182" t="s">
        <v>177</v>
      </c>
      <c r="L904" s="41"/>
      <c r="M904" s="187" t="s">
        <v>19</v>
      </c>
      <c r="N904" s="188" t="s">
        <v>44</v>
      </c>
      <c r="O904" s="66"/>
      <c r="P904" s="189">
        <f>O904*H904</f>
        <v>0</v>
      </c>
      <c r="Q904" s="189">
        <v>0</v>
      </c>
      <c r="R904" s="189">
        <f>Q904*H904</f>
        <v>0</v>
      </c>
      <c r="S904" s="189">
        <v>0</v>
      </c>
      <c r="T904" s="190">
        <f>S904*H904</f>
        <v>0</v>
      </c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R904" s="191" t="s">
        <v>261</v>
      </c>
      <c r="AT904" s="191" t="s">
        <v>173</v>
      </c>
      <c r="AU904" s="191" t="s">
        <v>82</v>
      </c>
      <c r="AY904" s="19" t="s">
        <v>170</v>
      </c>
      <c r="BE904" s="192">
        <f>IF(N904="základní",J904,0)</f>
        <v>0</v>
      </c>
      <c r="BF904" s="192">
        <f>IF(N904="snížená",J904,0)</f>
        <v>0</v>
      </c>
      <c r="BG904" s="192">
        <f>IF(N904="zákl. přenesená",J904,0)</f>
        <v>0</v>
      </c>
      <c r="BH904" s="192">
        <f>IF(N904="sníž. přenesená",J904,0)</f>
        <v>0</v>
      </c>
      <c r="BI904" s="192">
        <f>IF(N904="nulová",J904,0)</f>
        <v>0</v>
      </c>
      <c r="BJ904" s="19" t="s">
        <v>80</v>
      </c>
      <c r="BK904" s="192">
        <f>ROUND(I904*H904,2)</f>
        <v>0</v>
      </c>
      <c r="BL904" s="19" t="s">
        <v>261</v>
      </c>
      <c r="BM904" s="191" t="s">
        <v>3081</v>
      </c>
    </row>
    <row r="905" spans="1:65" s="12" customFormat="1" ht="22.9" customHeight="1">
      <c r="B905" s="164"/>
      <c r="C905" s="165"/>
      <c r="D905" s="166" t="s">
        <v>72</v>
      </c>
      <c r="E905" s="178" t="s">
        <v>3082</v>
      </c>
      <c r="F905" s="178" t="s">
        <v>3083</v>
      </c>
      <c r="G905" s="165"/>
      <c r="H905" s="165"/>
      <c r="I905" s="168"/>
      <c r="J905" s="179">
        <f>BK905</f>
        <v>0</v>
      </c>
      <c r="K905" s="165"/>
      <c r="L905" s="170"/>
      <c r="M905" s="171"/>
      <c r="N905" s="172"/>
      <c r="O905" s="172"/>
      <c r="P905" s="173">
        <f>SUM(P906:P919)</f>
        <v>0</v>
      </c>
      <c r="Q905" s="172"/>
      <c r="R905" s="173">
        <f>SUM(R906:R919)</f>
        <v>0.97383755000000005</v>
      </c>
      <c r="S905" s="172"/>
      <c r="T905" s="174">
        <f>SUM(T906:T919)</f>
        <v>0</v>
      </c>
      <c r="AR905" s="175" t="s">
        <v>82</v>
      </c>
      <c r="AT905" s="176" t="s">
        <v>72</v>
      </c>
      <c r="AU905" s="176" t="s">
        <v>80</v>
      </c>
      <c r="AY905" s="175" t="s">
        <v>170</v>
      </c>
      <c r="BK905" s="177">
        <f>SUM(BK906:BK919)</f>
        <v>0</v>
      </c>
    </row>
    <row r="906" spans="1:65" s="2" customFormat="1" ht="16.5" customHeight="1">
      <c r="A906" s="36"/>
      <c r="B906" s="37"/>
      <c r="C906" s="180" t="s">
        <v>3084</v>
      </c>
      <c r="D906" s="180" t="s">
        <v>173</v>
      </c>
      <c r="E906" s="181" t="s">
        <v>3085</v>
      </c>
      <c r="F906" s="182" t="s">
        <v>3086</v>
      </c>
      <c r="G906" s="183" t="s">
        <v>217</v>
      </c>
      <c r="H906" s="184">
        <v>167.3</v>
      </c>
      <c r="I906" s="185"/>
      <c r="J906" s="186">
        <f>ROUND(I906*H906,2)</f>
        <v>0</v>
      </c>
      <c r="K906" s="182" t="s">
        <v>177</v>
      </c>
      <c r="L906" s="41"/>
      <c r="M906" s="187" t="s">
        <v>19</v>
      </c>
      <c r="N906" s="188" t="s">
        <v>44</v>
      </c>
      <c r="O906" s="66"/>
      <c r="P906" s="189">
        <f>O906*H906</f>
        <v>0</v>
      </c>
      <c r="Q906" s="189">
        <v>8.0999999999999996E-4</v>
      </c>
      <c r="R906" s="189">
        <f>Q906*H906</f>
        <v>0.13551299999999999</v>
      </c>
      <c r="S906" s="189">
        <v>0</v>
      </c>
      <c r="T906" s="190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191" t="s">
        <v>261</v>
      </c>
      <c r="AT906" s="191" t="s">
        <v>173</v>
      </c>
      <c r="AU906" s="191" t="s">
        <v>82</v>
      </c>
      <c r="AY906" s="19" t="s">
        <v>170</v>
      </c>
      <c r="BE906" s="192">
        <f>IF(N906="základní",J906,0)</f>
        <v>0</v>
      </c>
      <c r="BF906" s="192">
        <f>IF(N906="snížená",J906,0)</f>
        <v>0</v>
      </c>
      <c r="BG906" s="192">
        <f>IF(N906="zákl. přenesená",J906,0)</f>
        <v>0</v>
      </c>
      <c r="BH906" s="192">
        <f>IF(N906="sníž. přenesená",J906,0)</f>
        <v>0</v>
      </c>
      <c r="BI906" s="192">
        <f>IF(N906="nulová",J906,0)</f>
        <v>0</v>
      </c>
      <c r="BJ906" s="19" t="s">
        <v>80</v>
      </c>
      <c r="BK906" s="192">
        <f>ROUND(I906*H906,2)</f>
        <v>0</v>
      </c>
      <c r="BL906" s="19" t="s">
        <v>261</v>
      </c>
      <c r="BM906" s="191" t="s">
        <v>3087</v>
      </c>
    </row>
    <row r="907" spans="1:65" s="2" customFormat="1" ht="16.5" customHeight="1">
      <c r="A907" s="36"/>
      <c r="B907" s="37"/>
      <c r="C907" s="216" t="s">
        <v>1894</v>
      </c>
      <c r="D907" s="216" t="s">
        <v>192</v>
      </c>
      <c r="E907" s="217" t="s">
        <v>3088</v>
      </c>
      <c r="F907" s="218" t="s">
        <v>3089</v>
      </c>
      <c r="G907" s="219" t="s">
        <v>217</v>
      </c>
      <c r="H907" s="220">
        <v>74.97</v>
      </c>
      <c r="I907" s="221"/>
      <c r="J907" s="222">
        <f>ROUND(I907*H907,2)</f>
        <v>0</v>
      </c>
      <c r="K907" s="218" t="s">
        <v>19</v>
      </c>
      <c r="L907" s="223"/>
      <c r="M907" s="224" t="s">
        <v>19</v>
      </c>
      <c r="N907" s="225" t="s">
        <v>44</v>
      </c>
      <c r="O907" s="66"/>
      <c r="P907" s="189">
        <f>O907*H907</f>
        <v>0</v>
      </c>
      <c r="Q907" s="189">
        <v>4.4000000000000003E-3</v>
      </c>
      <c r="R907" s="189">
        <f>Q907*H907</f>
        <v>0.32986799999999999</v>
      </c>
      <c r="S907" s="189">
        <v>0</v>
      </c>
      <c r="T907" s="190">
        <f>S907*H907</f>
        <v>0</v>
      </c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R907" s="191" t="s">
        <v>346</v>
      </c>
      <c r="AT907" s="191" t="s">
        <v>192</v>
      </c>
      <c r="AU907" s="191" t="s">
        <v>82</v>
      </c>
      <c r="AY907" s="19" t="s">
        <v>170</v>
      </c>
      <c r="BE907" s="192">
        <f>IF(N907="základní",J907,0)</f>
        <v>0</v>
      </c>
      <c r="BF907" s="192">
        <f>IF(N907="snížená",J907,0)</f>
        <v>0</v>
      </c>
      <c r="BG907" s="192">
        <f>IF(N907="zákl. přenesená",J907,0)</f>
        <v>0</v>
      </c>
      <c r="BH907" s="192">
        <f>IF(N907="sníž. přenesená",J907,0)</f>
        <v>0</v>
      </c>
      <c r="BI907" s="192">
        <f>IF(N907="nulová",J907,0)</f>
        <v>0</v>
      </c>
      <c r="BJ907" s="19" t="s">
        <v>80</v>
      </c>
      <c r="BK907" s="192">
        <f>ROUND(I907*H907,2)</f>
        <v>0</v>
      </c>
      <c r="BL907" s="19" t="s">
        <v>261</v>
      </c>
      <c r="BM907" s="191" t="s">
        <v>3090</v>
      </c>
    </row>
    <row r="908" spans="1:65" s="13" customFormat="1" ht="11.25">
      <c r="B908" s="193"/>
      <c r="C908" s="194"/>
      <c r="D908" s="195" t="s">
        <v>180</v>
      </c>
      <c r="E908" s="196" t="s">
        <v>19</v>
      </c>
      <c r="F908" s="197" t="s">
        <v>3091</v>
      </c>
      <c r="G908" s="194"/>
      <c r="H908" s="198">
        <v>71.400000000000006</v>
      </c>
      <c r="I908" s="199"/>
      <c r="J908" s="194"/>
      <c r="K908" s="194"/>
      <c r="L908" s="200"/>
      <c r="M908" s="201"/>
      <c r="N908" s="202"/>
      <c r="O908" s="202"/>
      <c r="P908" s="202"/>
      <c r="Q908" s="202"/>
      <c r="R908" s="202"/>
      <c r="S908" s="202"/>
      <c r="T908" s="203"/>
      <c r="AT908" s="204" t="s">
        <v>180</v>
      </c>
      <c r="AU908" s="204" t="s">
        <v>82</v>
      </c>
      <c r="AV908" s="13" t="s">
        <v>82</v>
      </c>
      <c r="AW908" s="13" t="s">
        <v>34</v>
      </c>
      <c r="AX908" s="13" t="s">
        <v>80</v>
      </c>
      <c r="AY908" s="204" t="s">
        <v>170</v>
      </c>
    </row>
    <row r="909" spans="1:65" s="13" customFormat="1" ht="11.25">
      <c r="B909" s="193"/>
      <c r="C909" s="194"/>
      <c r="D909" s="195" t="s">
        <v>180</v>
      </c>
      <c r="E909" s="194"/>
      <c r="F909" s="197" t="s">
        <v>3092</v>
      </c>
      <c r="G909" s="194"/>
      <c r="H909" s="198">
        <v>74.97</v>
      </c>
      <c r="I909" s="199"/>
      <c r="J909" s="194"/>
      <c r="K909" s="194"/>
      <c r="L909" s="200"/>
      <c r="M909" s="201"/>
      <c r="N909" s="202"/>
      <c r="O909" s="202"/>
      <c r="P909" s="202"/>
      <c r="Q909" s="202"/>
      <c r="R909" s="202"/>
      <c r="S909" s="202"/>
      <c r="T909" s="203"/>
      <c r="AT909" s="204" t="s">
        <v>180</v>
      </c>
      <c r="AU909" s="204" t="s">
        <v>82</v>
      </c>
      <c r="AV909" s="13" t="s">
        <v>82</v>
      </c>
      <c r="AW909" s="13" t="s">
        <v>4</v>
      </c>
      <c r="AX909" s="13" t="s">
        <v>80</v>
      </c>
      <c r="AY909" s="204" t="s">
        <v>170</v>
      </c>
    </row>
    <row r="910" spans="1:65" s="2" customFormat="1" ht="16.5" customHeight="1">
      <c r="A910" s="36"/>
      <c r="B910" s="37"/>
      <c r="C910" s="216" t="s">
        <v>3093</v>
      </c>
      <c r="D910" s="216" t="s">
        <v>192</v>
      </c>
      <c r="E910" s="217" t="s">
        <v>3094</v>
      </c>
      <c r="F910" s="218" t="s">
        <v>3095</v>
      </c>
      <c r="G910" s="219" t="s">
        <v>217</v>
      </c>
      <c r="H910" s="220">
        <v>22.68</v>
      </c>
      <c r="I910" s="221"/>
      <c r="J910" s="222">
        <f>ROUND(I910*H910,2)</f>
        <v>0</v>
      </c>
      <c r="K910" s="218" t="s">
        <v>19</v>
      </c>
      <c r="L910" s="223"/>
      <c r="M910" s="224" t="s">
        <v>19</v>
      </c>
      <c r="N910" s="225" t="s">
        <v>44</v>
      </c>
      <c r="O910" s="66"/>
      <c r="P910" s="189">
        <f>O910*H910</f>
        <v>0</v>
      </c>
      <c r="Q910" s="189">
        <v>4.4000000000000003E-3</v>
      </c>
      <c r="R910" s="189">
        <f>Q910*H910</f>
        <v>9.9792000000000006E-2</v>
      </c>
      <c r="S910" s="189">
        <v>0</v>
      </c>
      <c r="T910" s="190">
        <f>S910*H910</f>
        <v>0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91" t="s">
        <v>346</v>
      </c>
      <c r="AT910" s="191" t="s">
        <v>192</v>
      </c>
      <c r="AU910" s="191" t="s">
        <v>82</v>
      </c>
      <c r="AY910" s="19" t="s">
        <v>170</v>
      </c>
      <c r="BE910" s="192">
        <f>IF(N910="základní",J910,0)</f>
        <v>0</v>
      </c>
      <c r="BF910" s="192">
        <f>IF(N910="snížená",J910,0)</f>
        <v>0</v>
      </c>
      <c r="BG910" s="192">
        <f>IF(N910="zákl. přenesená",J910,0)</f>
        <v>0</v>
      </c>
      <c r="BH910" s="192">
        <f>IF(N910="sníž. přenesená",J910,0)</f>
        <v>0</v>
      </c>
      <c r="BI910" s="192">
        <f>IF(N910="nulová",J910,0)</f>
        <v>0</v>
      </c>
      <c r="BJ910" s="19" t="s">
        <v>80</v>
      </c>
      <c r="BK910" s="192">
        <f>ROUND(I910*H910,2)</f>
        <v>0</v>
      </c>
      <c r="BL910" s="19" t="s">
        <v>261</v>
      </c>
      <c r="BM910" s="191" t="s">
        <v>3096</v>
      </c>
    </row>
    <row r="911" spans="1:65" s="13" customFormat="1" ht="11.25">
      <c r="B911" s="193"/>
      <c r="C911" s="194"/>
      <c r="D911" s="195" t="s">
        <v>180</v>
      </c>
      <c r="E911" s="196" t="s">
        <v>19</v>
      </c>
      <c r="F911" s="197" t="s">
        <v>3097</v>
      </c>
      <c r="G911" s="194"/>
      <c r="H911" s="198">
        <v>21.6</v>
      </c>
      <c r="I911" s="199"/>
      <c r="J911" s="194"/>
      <c r="K911" s="194"/>
      <c r="L911" s="200"/>
      <c r="M911" s="201"/>
      <c r="N911" s="202"/>
      <c r="O911" s="202"/>
      <c r="P911" s="202"/>
      <c r="Q911" s="202"/>
      <c r="R911" s="202"/>
      <c r="S911" s="202"/>
      <c r="T911" s="203"/>
      <c r="AT911" s="204" t="s">
        <v>180</v>
      </c>
      <c r="AU911" s="204" t="s">
        <v>82</v>
      </c>
      <c r="AV911" s="13" t="s">
        <v>82</v>
      </c>
      <c r="AW911" s="13" t="s">
        <v>34</v>
      </c>
      <c r="AX911" s="13" t="s">
        <v>80</v>
      </c>
      <c r="AY911" s="204" t="s">
        <v>170</v>
      </c>
    </row>
    <row r="912" spans="1:65" s="13" customFormat="1" ht="11.25">
      <c r="B912" s="193"/>
      <c r="C912" s="194"/>
      <c r="D912" s="195" t="s">
        <v>180</v>
      </c>
      <c r="E912" s="194"/>
      <c r="F912" s="197" t="s">
        <v>3098</v>
      </c>
      <c r="G912" s="194"/>
      <c r="H912" s="198">
        <v>22.68</v>
      </c>
      <c r="I912" s="199"/>
      <c r="J912" s="194"/>
      <c r="K912" s="194"/>
      <c r="L912" s="200"/>
      <c r="M912" s="201"/>
      <c r="N912" s="202"/>
      <c r="O912" s="202"/>
      <c r="P912" s="202"/>
      <c r="Q912" s="202"/>
      <c r="R912" s="202"/>
      <c r="S912" s="202"/>
      <c r="T912" s="203"/>
      <c r="AT912" s="204" t="s">
        <v>180</v>
      </c>
      <c r="AU912" s="204" t="s">
        <v>82</v>
      </c>
      <c r="AV912" s="13" t="s">
        <v>82</v>
      </c>
      <c r="AW912" s="13" t="s">
        <v>4</v>
      </c>
      <c r="AX912" s="13" t="s">
        <v>80</v>
      </c>
      <c r="AY912" s="204" t="s">
        <v>170</v>
      </c>
    </row>
    <row r="913" spans="1:65" s="2" customFormat="1" ht="21.75" customHeight="1">
      <c r="A913" s="36"/>
      <c r="B913" s="37"/>
      <c r="C913" s="216" t="s">
        <v>1898</v>
      </c>
      <c r="D913" s="216" t="s">
        <v>192</v>
      </c>
      <c r="E913" s="217" t="s">
        <v>3099</v>
      </c>
      <c r="F913" s="218" t="s">
        <v>3100</v>
      </c>
      <c r="G913" s="219" t="s">
        <v>217</v>
      </c>
      <c r="H913" s="220">
        <v>78.015000000000001</v>
      </c>
      <c r="I913" s="221"/>
      <c r="J913" s="222">
        <f>ROUND(I913*H913,2)</f>
        <v>0</v>
      </c>
      <c r="K913" s="218" t="s">
        <v>177</v>
      </c>
      <c r="L913" s="223"/>
      <c r="M913" s="224" t="s">
        <v>19</v>
      </c>
      <c r="N913" s="225" t="s">
        <v>44</v>
      </c>
      <c r="O913" s="66"/>
      <c r="P913" s="189">
        <f>O913*H913</f>
        <v>0</v>
      </c>
      <c r="Q913" s="189">
        <v>2.97E-3</v>
      </c>
      <c r="R913" s="189">
        <f>Q913*H913</f>
        <v>0.23170455000000001</v>
      </c>
      <c r="S913" s="189">
        <v>0</v>
      </c>
      <c r="T913" s="190">
        <f>S913*H913</f>
        <v>0</v>
      </c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R913" s="191" t="s">
        <v>346</v>
      </c>
      <c r="AT913" s="191" t="s">
        <v>192</v>
      </c>
      <c r="AU913" s="191" t="s">
        <v>82</v>
      </c>
      <c r="AY913" s="19" t="s">
        <v>170</v>
      </c>
      <c r="BE913" s="192">
        <f>IF(N913="základní",J913,0)</f>
        <v>0</v>
      </c>
      <c r="BF913" s="192">
        <f>IF(N913="snížená",J913,0)</f>
        <v>0</v>
      </c>
      <c r="BG913" s="192">
        <f>IF(N913="zákl. přenesená",J913,0)</f>
        <v>0</v>
      </c>
      <c r="BH913" s="192">
        <f>IF(N913="sníž. přenesená",J913,0)</f>
        <v>0</v>
      </c>
      <c r="BI913" s="192">
        <f>IF(N913="nulová",J913,0)</f>
        <v>0</v>
      </c>
      <c r="BJ913" s="19" t="s">
        <v>80</v>
      </c>
      <c r="BK913" s="192">
        <f>ROUND(I913*H913,2)</f>
        <v>0</v>
      </c>
      <c r="BL913" s="19" t="s">
        <v>261</v>
      </c>
      <c r="BM913" s="191" t="s">
        <v>3101</v>
      </c>
    </row>
    <row r="914" spans="1:65" s="13" customFormat="1" ht="11.25">
      <c r="B914" s="193"/>
      <c r="C914" s="194"/>
      <c r="D914" s="195" t="s">
        <v>180</v>
      </c>
      <c r="E914" s="196" t="s">
        <v>19</v>
      </c>
      <c r="F914" s="197" t="s">
        <v>3102</v>
      </c>
      <c r="G914" s="194"/>
      <c r="H914" s="198">
        <v>74.3</v>
      </c>
      <c r="I914" s="199"/>
      <c r="J914" s="194"/>
      <c r="K914" s="194"/>
      <c r="L914" s="200"/>
      <c r="M914" s="201"/>
      <c r="N914" s="202"/>
      <c r="O914" s="202"/>
      <c r="P914" s="202"/>
      <c r="Q914" s="202"/>
      <c r="R914" s="202"/>
      <c r="S914" s="202"/>
      <c r="T914" s="203"/>
      <c r="AT914" s="204" t="s">
        <v>180</v>
      </c>
      <c r="AU914" s="204" t="s">
        <v>82</v>
      </c>
      <c r="AV914" s="13" t="s">
        <v>82</v>
      </c>
      <c r="AW914" s="13" t="s">
        <v>34</v>
      </c>
      <c r="AX914" s="13" t="s">
        <v>80</v>
      </c>
      <c r="AY914" s="204" t="s">
        <v>170</v>
      </c>
    </row>
    <row r="915" spans="1:65" s="13" customFormat="1" ht="11.25">
      <c r="B915" s="193"/>
      <c r="C915" s="194"/>
      <c r="D915" s="195" t="s">
        <v>180</v>
      </c>
      <c r="E915" s="194"/>
      <c r="F915" s="197" t="s">
        <v>3103</v>
      </c>
      <c r="G915" s="194"/>
      <c r="H915" s="198">
        <v>78.015000000000001</v>
      </c>
      <c r="I915" s="199"/>
      <c r="J915" s="194"/>
      <c r="K915" s="194"/>
      <c r="L915" s="200"/>
      <c r="M915" s="201"/>
      <c r="N915" s="202"/>
      <c r="O915" s="202"/>
      <c r="P915" s="202"/>
      <c r="Q915" s="202"/>
      <c r="R915" s="202"/>
      <c r="S915" s="202"/>
      <c r="T915" s="203"/>
      <c r="AT915" s="204" t="s">
        <v>180</v>
      </c>
      <c r="AU915" s="204" t="s">
        <v>82</v>
      </c>
      <c r="AV915" s="13" t="s">
        <v>82</v>
      </c>
      <c r="AW915" s="13" t="s">
        <v>4</v>
      </c>
      <c r="AX915" s="13" t="s">
        <v>80</v>
      </c>
      <c r="AY915" s="204" t="s">
        <v>170</v>
      </c>
    </row>
    <row r="916" spans="1:65" s="2" customFormat="1" ht="16.5" customHeight="1">
      <c r="A916" s="36"/>
      <c r="B916" s="37"/>
      <c r="C916" s="180" t="s">
        <v>3104</v>
      </c>
      <c r="D916" s="180" t="s">
        <v>173</v>
      </c>
      <c r="E916" s="181" t="s">
        <v>3105</v>
      </c>
      <c r="F916" s="182" t="s">
        <v>3106</v>
      </c>
      <c r="G916" s="183" t="s">
        <v>217</v>
      </c>
      <c r="H916" s="184">
        <v>32</v>
      </c>
      <c r="I916" s="185"/>
      <c r="J916" s="186">
        <f>ROUND(I916*H916,2)</f>
        <v>0</v>
      </c>
      <c r="K916" s="182" t="s">
        <v>177</v>
      </c>
      <c r="L916" s="41"/>
      <c r="M916" s="187" t="s">
        <v>19</v>
      </c>
      <c r="N916" s="188" t="s">
        <v>44</v>
      </c>
      <c r="O916" s="66"/>
      <c r="P916" s="189">
        <f>O916*H916</f>
        <v>0</v>
      </c>
      <c r="Q916" s="189">
        <v>9.1E-4</v>
      </c>
      <c r="R916" s="189">
        <f>Q916*H916</f>
        <v>2.912E-2</v>
      </c>
      <c r="S916" s="189">
        <v>0</v>
      </c>
      <c r="T916" s="190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91" t="s">
        <v>261</v>
      </c>
      <c r="AT916" s="191" t="s">
        <v>173</v>
      </c>
      <c r="AU916" s="191" t="s">
        <v>82</v>
      </c>
      <c r="AY916" s="19" t="s">
        <v>170</v>
      </c>
      <c r="BE916" s="192">
        <f>IF(N916="základní",J916,0)</f>
        <v>0</v>
      </c>
      <c r="BF916" s="192">
        <f>IF(N916="snížená",J916,0)</f>
        <v>0</v>
      </c>
      <c r="BG916" s="192">
        <f>IF(N916="zákl. přenesená",J916,0)</f>
        <v>0</v>
      </c>
      <c r="BH916" s="192">
        <f>IF(N916="sníž. přenesená",J916,0)</f>
        <v>0</v>
      </c>
      <c r="BI916" s="192">
        <f>IF(N916="nulová",J916,0)</f>
        <v>0</v>
      </c>
      <c r="BJ916" s="19" t="s">
        <v>80</v>
      </c>
      <c r="BK916" s="192">
        <f>ROUND(I916*H916,2)</f>
        <v>0</v>
      </c>
      <c r="BL916" s="19" t="s">
        <v>261</v>
      </c>
      <c r="BM916" s="191" t="s">
        <v>3107</v>
      </c>
    </row>
    <row r="917" spans="1:65" s="2" customFormat="1" ht="16.5" customHeight="1">
      <c r="A917" s="36"/>
      <c r="B917" s="37"/>
      <c r="C917" s="216" t="s">
        <v>1902</v>
      </c>
      <c r="D917" s="216" t="s">
        <v>192</v>
      </c>
      <c r="E917" s="217" t="s">
        <v>3108</v>
      </c>
      <c r="F917" s="218" t="s">
        <v>3109</v>
      </c>
      <c r="G917" s="219" t="s">
        <v>217</v>
      </c>
      <c r="H917" s="220">
        <v>33.6</v>
      </c>
      <c r="I917" s="221"/>
      <c r="J917" s="222">
        <f>ROUND(I917*H917,2)</f>
        <v>0</v>
      </c>
      <c r="K917" s="218" t="s">
        <v>19</v>
      </c>
      <c r="L917" s="223"/>
      <c r="M917" s="224" t="s">
        <v>19</v>
      </c>
      <c r="N917" s="225" t="s">
        <v>44</v>
      </c>
      <c r="O917" s="66"/>
      <c r="P917" s="189">
        <f>O917*H917</f>
        <v>0</v>
      </c>
      <c r="Q917" s="189">
        <v>4.4000000000000003E-3</v>
      </c>
      <c r="R917" s="189">
        <f>Q917*H917</f>
        <v>0.14784000000000003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346</v>
      </c>
      <c r="AT917" s="191" t="s">
        <v>192</v>
      </c>
      <c r="AU917" s="191" t="s">
        <v>82</v>
      </c>
      <c r="AY917" s="19" t="s">
        <v>170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9" t="s">
        <v>80</v>
      </c>
      <c r="BK917" s="192">
        <f>ROUND(I917*H917,2)</f>
        <v>0</v>
      </c>
      <c r="BL917" s="19" t="s">
        <v>261</v>
      </c>
      <c r="BM917" s="191" t="s">
        <v>3110</v>
      </c>
    </row>
    <row r="918" spans="1:65" s="13" customFormat="1" ht="11.25">
      <c r="B918" s="193"/>
      <c r="C918" s="194"/>
      <c r="D918" s="195" t="s">
        <v>180</v>
      </c>
      <c r="E918" s="196" t="s">
        <v>19</v>
      </c>
      <c r="F918" s="197" t="s">
        <v>181</v>
      </c>
      <c r="G918" s="194"/>
      <c r="H918" s="198">
        <v>32</v>
      </c>
      <c r="I918" s="199"/>
      <c r="J918" s="194"/>
      <c r="K918" s="194"/>
      <c r="L918" s="200"/>
      <c r="M918" s="201"/>
      <c r="N918" s="202"/>
      <c r="O918" s="202"/>
      <c r="P918" s="202"/>
      <c r="Q918" s="202"/>
      <c r="R918" s="202"/>
      <c r="S918" s="202"/>
      <c r="T918" s="203"/>
      <c r="AT918" s="204" t="s">
        <v>180</v>
      </c>
      <c r="AU918" s="204" t="s">
        <v>82</v>
      </c>
      <c r="AV918" s="13" t="s">
        <v>82</v>
      </c>
      <c r="AW918" s="13" t="s">
        <v>34</v>
      </c>
      <c r="AX918" s="13" t="s">
        <v>80</v>
      </c>
      <c r="AY918" s="204" t="s">
        <v>170</v>
      </c>
    </row>
    <row r="919" spans="1:65" s="13" customFormat="1" ht="11.25">
      <c r="B919" s="193"/>
      <c r="C919" s="194"/>
      <c r="D919" s="195" t="s">
        <v>180</v>
      </c>
      <c r="E919" s="194"/>
      <c r="F919" s="197" t="s">
        <v>3111</v>
      </c>
      <c r="G919" s="194"/>
      <c r="H919" s="198">
        <v>33.6</v>
      </c>
      <c r="I919" s="199"/>
      <c r="J919" s="194"/>
      <c r="K919" s="194"/>
      <c r="L919" s="200"/>
      <c r="M919" s="201"/>
      <c r="N919" s="202"/>
      <c r="O919" s="202"/>
      <c r="P919" s="202"/>
      <c r="Q919" s="202"/>
      <c r="R919" s="202"/>
      <c r="S919" s="202"/>
      <c r="T919" s="203"/>
      <c r="AT919" s="204" t="s">
        <v>180</v>
      </c>
      <c r="AU919" s="204" t="s">
        <v>82</v>
      </c>
      <c r="AV919" s="13" t="s">
        <v>82</v>
      </c>
      <c r="AW919" s="13" t="s">
        <v>4</v>
      </c>
      <c r="AX919" s="13" t="s">
        <v>80</v>
      </c>
      <c r="AY919" s="204" t="s">
        <v>170</v>
      </c>
    </row>
    <row r="920" spans="1:65" s="12" customFormat="1" ht="22.9" customHeight="1">
      <c r="B920" s="164"/>
      <c r="C920" s="165"/>
      <c r="D920" s="166" t="s">
        <v>72</v>
      </c>
      <c r="E920" s="178" t="s">
        <v>498</v>
      </c>
      <c r="F920" s="178" t="s">
        <v>499</v>
      </c>
      <c r="G920" s="165"/>
      <c r="H920" s="165"/>
      <c r="I920" s="168"/>
      <c r="J920" s="179">
        <f>BK920</f>
        <v>0</v>
      </c>
      <c r="K920" s="165"/>
      <c r="L920" s="170"/>
      <c r="M920" s="171"/>
      <c r="N920" s="172"/>
      <c r="O920" s="172"/>
      <c r="P920" s="173">
        <f>SUM(P921:P922)</f>
        <v>0</v>
      </c>
      <c r="Q920" s="172"/>
      <c r="R920" s="173">
        <f>SUM(R921:R922)</f>
        <v>9.3000000000000005E-4</v>
      </c>
      <c r="S920" s="172"/>
      <c r="T920" s="174">
        <f>SUM(T921:T922)</f>
        <v>0</v>
      </c>
      <c r="AR920" s="175" t="s">
        <v>82</v>
      </c>
      <c r="AT920" s="176" t="s">
        <v>72</v>
      </c>
      <c r="AU920" s="176" t="s">
        <v>80</v>
      </c>
      <c r="AY920" s="175" t="s">
        <v>170</v>
      </c>
      <c r="BK920" s="177">
        <f>SUM(BK921:BK922)</f>
        <v>0</v>
      </c>
    </row>
    <row r="921" spans="1:65" s="2" customFormat="1" ht="16.5" customHeight="1">
      <c r="A921" s="36"/>
      <c r="B921" s="37"/>
      <c r="C921" s="180" t="s">
        <v>3112</v>
      </c>
      <c r="D921" s="180" t="s">
        <v>173</v>
      </c>
      <c r="E921" s="181" t="s">
        <v>3113</v>
      </c>
      <c r="F921" s="182" t="s">
        <v>3114</v>
      </c>
      <c r="G921" s="183" t="s">
        <v>176</v>
      </c>
      <c r="H921" s="184">
        <v>1</v>
      </c>
      <c r="I921" s="185"/>
      <c r="J921" s="186">
        <f>ROUND(I921*H921,2)</f>
        <v>0</v>
      </c>
      <c r="K921" s="182" t="s">
        <v>177</v>
      </c>
      <c r="L921" s="41"/>
      <c r="M921" s="187" t="s">
        <v>19</v>
      </c>
      <c r="N921" s="188" t="s">
        <v>44</v>
      </c>
      <c r="O921" s="66"/>
      <c r="P921" s="189">
        <f>O921*H921</f>
        <v>0</v>
      </c>
      <c r="Q921" s="189">
        <v>9.3000000000000005E-4</v>
      </c>
      <c r="R921" s="189">
        <f>Q921*H921</f>
        <v>9.3000000000000005E-4</v>
      </c>
      <c r="S921" s="189">
        <v>0</v>
      </c>
      <c r="T921" s="190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1" t="s">
        <v>261</v>
      </c>
      <c r="AT921" s="191" t="s">
        <v>173</v>
      </c>
      <c r="AU921" s="191" t="s">
        <v>82</v>
      </c>
      <c r="AY921" s="19" t="s">
        <v>170</v>
      </c>
      <c r="BE921" s="192">
        <f>IF(N921="základní",J921,0)</f>
        <v>0</v>
      </c>
      <c r="BF921" s="192">
        <f>IF(N921="snížená",J921,0)</f>
        <v>0</v>
      </c>
      <c r="BG921" s="192">
        <f>IF(N921="zákl. přenesená",J921,0)</f>
        <v>0</v>
      </c>
      <c r="BH921" s="192">
        <f>IF(N921="sníž. přenesená",J921,0)</f>
        <v>0</v>
      </c>
      <c r="BI921" s="192">
        <f>IF(N921="nulová",J921,0)</f>
        <v>0</v>
      </c>
      <c r="BJ921" s="19" t="s">
        <v>80</v>
      </c>
      <c r="BK921" s="192">
        <f>ROUND(I921*H921,2)</f>
        <v>0</v>
      </c>
      <c r="BL921" s="19" t="s">
        <v>261</v>
      </c>
      <c r="BM921" s="191" t="s">
        <v>3115</v>
      </c>
    </row>
    <row r="922" spans="1:65" s="2" customFormat="1" ht="24">
      <c r="A922" s="36"/>
      <c r="B922" s="37"/>
      <c r="C922" s="180" t="s">
        <v>1906</v>
      </c>
      <c r="D922" s="180" t="s">
        <v>173</v>
      </c>
      <c r="E922" s="181" t="s">
        <v>3116</v>
      </c>
      <c r="F922" s="182" t="s">
        <v>3117</v>
      </c>
      <c r="G922" s="183" t="s">
        <v>190</v>
      </c>
      <c r="H922" s="184">
        <v>1E-3</v>
      </c>
      <c r="I922" s="185"/>
      <c r="J922" s="186">
        <f>ROUND(I922*H922,2)</f>
        <v>0</v>
      </c>
      <c r="K922" s="182" t="s">
        <v>177</v>
      </c>
      <c r="L922" s="41"/>
      <c r="M922" s="187" t="s">
        <v>19</v>
      </c>
      <c r="N922" s="188" t="s">
        <v>44</v>
      </c>
      <c r="O922" s="66"/>
      <c r="P922" s="189">
        <f>O922*H922</f>
        <v>0</v>
      </c>
      <c r="Q922" s="189">
        <v>0</v>
      </c>
      <c r="R922" s="189">
        <f>Q922*H922</f>
        <v>0</v>
      </c>
      <c r="S922" s="189">
        <v>0</v>
      </c>
      <c r="T922" s="190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91" t="s">
        <v>261</v>
      </c>
      <c r="AT922" s="191" t="s">
        <v>173</v>
      </c>
      <c r="AU922" s="191" t="s">
        <v>82</v>
      </c>
      <c r="AY922" s="19" t="s">
        <v>170</v>
      </c>
      <c r="BE922" s="192">
        <f>IF(N922="základní",J922,0)</f>
        <v>0</v>
      </c>
      <c r="BF922" s="192">
        <f>IF(N922="snížená",J922,0)</f>
        <v>0</v>
      </c>
      <c r="BG922" s="192">
        <f>IF(N922="zákl. přenesená",J922,0)</f>
        <v>0</v>
      </c>
      <c r="BH922" s="192">
        <f>IF(N922="sníž. přenesená",J922,0)</f>
        <v>0</v>
      </c>
      <c r="BI922" s="192">
        <f>IF(N922="nulová",J922,0)</f>
        <v>0</v>
      </c>
      <c r="BJ922" s="19" t="s">
        <v>80</v>
      </c>
      <c r="BK922" s="192">
        <f>ROUND(I922*H922,2)</f>
        <v>0</v>
      </c>
      <c r="BL922" s="19" t="s">
        <v>261</v>
      </c>
      <c r="BM922" s="191" t="s">
        <v>3118</v>
      </c>
    </row>
    <row r="923" spans="1:65" s="12" customFormat="1" ht="22.9" customHeight="1">
      <c r="B923" s="164"/>
      <c r="C923" s="165"/>
      <c r="D923" s="166" t="s">
        <v>72</v>
      </c>
      <c r="E923" s="178" t="s">
        <v>540</v>
      </c>
      <c r="F923" s="178" t="s">
        <v>541</v>
      </c>
      <c r="G923" s="165"/>
      <c r="H923" s="165"/>
      <c r="I923" s="168"/>
      <c r="J923" s="179">
        <f>BK923</f>
        <v>0</v>
      </c>
      <c r="K923" s="165"/>
      <c r="L923" s="170"/>
      <c r="M923" s="171"/>
      <c r="N923" s="172"/>
      <c r="O923" s="172"/>
      <c r="P923" s="173">
        <f>SUM(P924:P965)</f>
        <v>0</v>
      </c>
      <c r="Q923" s="172"/>
      <c r="R923" s="173">
        <f>SUM(R924:R965)</f>
        <v>5.7169999999999999E-2</v>
      </c>
      <c r="S923" s="172"/>
      <c r="T923" s="174">
        <f>SUM(T924:T965)</f>
        <v>0.33573999999999998</v>
      </c>
      <c r="AR923" s="175" t="s">
        <v>82</v>
      </c>
      <c r="AT923" s="176" t="s">
        <v>72</v>
      </c>
      <c r="AU923" s="176" t="s">
        <v>80</v>
      </c>
      <c r="AY923" s="175" t="s">
        <v>170</v>
      </c>
      <c r="BK923" s="177">
        <f>SUM(BK924:BK965)</f>
        <v>0</v>
      </c>
    </row>
    <row r="924" spans="1:65" s="2" customFormat="1" ht="16.5" customHeight="1">
      <c r="A924" s="36"/>
      <c r="B924" s="37"/>
      <c r="C924" s="180" t="s">
        <v>3119</v>
      </c>
      <c r="D924" s="180" t="s">
        <v>173</v>
      </c>
      <c r="E924" s="181" t="s">
        <v>3120</v>
      </c>
      <c r="F924" s="182" t="s">
        <v>3121</v>
      </c>
      <c r="G924" s="183" t="s">
        <v>545</v>
      </c>
      <c r="H924" s="184">
        <v>6</v>
      </c>
      <c r="I924" s="185"/>
      <c r="J924" s="186">
        <f>ROUND(I924*H924,2)</f>
        <v>0</v>
      </c>
      <c r="K924" s="182" t="s">
        <v>19</v>
      </c>
      <c r="L924" s="41"/>
      <c r="M924" s="187" t="s">
        <v>19</v>
      </c>
      <c r="N924" s="188" t="s">
        <v>44</v>
      </c>
      <c r="O924" s="66"/>
      <c r="P924" s="189">
        <f>O924*H924</f>
        <v>0</v>
      </c>
      <c r="Q924" s="189">
        <v>0</v>
      </c>
      <c r="R924" s="189">
        <f>Q924*H924</f>
        <v>0</v>
      </c>
      <c r="S924" s="189">
        <v>1.933E-2</v>
      </c>
      <c r="T924" s="190">
        <f>S924*H924</f>
        <v>0.11598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91" t="s">
        <v>261</v>
      </c>
      <c r="AT924" s="191" t="s">
        <v>173</v>
      </c>
      <c r="AU924" s="191" t="s">
        <v>82</v>
      </c>
      <c r="AY924" s="19" t="s">
        <v>170</v>
      </c>
      <c r="BE924" s="192">
        <f>IF(N924="základní",J924,0)</f>
        <v>0</v>
      </c>
      <c r="BF924" s="192">
        <f>IF(N924="snížená",J924,0)</f>
        <v>0</v>
      </c>
      <c r="BG924" s="192">
        <f>IF(N924="zákl. přenesená",J924,0)</f>
        <v>0</v>
      </c>
      <c r="BH924" s="192">
        <f>IF(N924="sníž. přenesená",J924,0)</f>
        <v>0</v>
      </c>
      <c r="BI924" s="192">
        <f>IF(N924="nulová",J924,0)</f>
        <v>0</v>
      </c>
      <c r="BJ924" s="19" t="s">
        <v>80</v>
      </c>
      <c r="BK924" s="192">
        <f>ROUND(I924*H924,2)</f>
        <v>0</v>
      </c>
      <c r="BL924" s="19" t="s">
        <v>261</v>
      </c>
      <c r="BM924" s="191" t="s">
        <v>3122</v>
      </c>
    </row>
    <row r="925" spans="1:65" s="2" customFormat="1" ht="19.5">
      <c r="A925" s="36"/>
      <c r="B925" s="37"/>
      <c r="C925" s="38"/>
      <c r="D925" s="195" t="s">
        <v>363</v>
      </c>
      <c r="E925" s="38"/>
      <c r="F925" s="236" t="s">
        <v>3123</v>
      </c>
      <c r="G925" s="38"/>
      <c r="H925" s="38"/>
      <c r="I925" s="237"/>
      <c r="J925" s="38"/>
      <c r="K925" s="38"/>
      <c r="L925" s="41"/>
      <c r="M925" s="238"/>
      <c r="N925" s="239"/>
      <c r="O925" s="66"/>
      <c r="P925" s="66"/>
      <c r="Q925" s="66"/>
      <c r="R925" s="66"/>
      <c r="S925" s="66"/>
      <c r="T925" s="67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T925" s="19" t="s">
        <v>363</v>
      </c>
      <c r="AU925" s="19" t="s">
        <v>82</v>
      </c>
    </row>
    <row r="926" spans="1:65" s="13" customFormat="1" ht="11.25">
      <c r="B926" s="193"/>
      <c r="C926" s="194"/>
      <c r="D926" s="195" t="s">
        <v>180</v>
      </c>
      <c r="E926" s="196" t="s">
        <v>19</v>
      </c>
      <c r="F926" s="197" t="s">
        <v>3124</v>
      </c>
      <c r="G926" s="194"/>
      <c r="H926" s="198">
        <v>6</v>
      </c>
      <c r="I926" s="199"/>
      <c r="J926" s="194"/>
      <c r="K926" s="194"/>
      <c r="L926" s="200"/>
      <c r="M926" s="201"/>
      <c r="N926" s="202"/>
      <c r="O926" s="202"/>
      <c r="P926" s="202"/>
      <c r="Q926" s="202"/>
      <c r="R926" s="202"/>
      <c r="S926" s="202"/>
      <c r="T926" s="203"/>
      <c r="AT926" s="204" t="s">
        <v>180</v>
      </c>
      <c r="AU926" s="204" t="s">
        <v>82</v>
      </c>
      <c r="AV926" s="13" t="s">
        <v>82</v>
      </c>
      <c r="AW926" s="13" t="s">
        <v>34</v>
      </c>
      <c r="AX926" s="13" t="s">
        <v>80</v>
      </c>
      <c r="AY926" s="204" t="s">
        <v>170</v>
      </c>
    </row>
    <row r="927" spans="1:65" s="2" customFormat="1" ht="16.5" customHeight="1">
      <c r="A927" s="36"/>
      <c r="B927" s="37"/>
      <c r="C927" s="180" t="s">
        <v>1909</v>
      </c>
      <c r="D927" s="180" t="s">
        <v>173</v>
      </c>
      <c r="E927" s="181" t="s">
        <v>3125</v>
      </c>
      <c r="F927" s="182" t="s">
        <v>3126</v>
      </c>
      <c r="G927" s="183" t="s">
        <v>176</v>
      </c>
      <c r="H927" s="184">
        <v>6</v>
      </c>
      <c r="I927" s="185"/>
      <c r="J927" s="186">
        <f>ROUND(I927*H927,2)</f>
        <v>0</v>
      </c>
      <c r="K927" s="182" t="s">
        <v>177</v>
      </c>
      <c r="L927" s="41"/>
      <c r="M927" s="187" t="s">
        <v>19</v>
      </c>
      <c r="N927" s="188" t="s">
        <v>44</v>
      </c>
      <c r="O927" s="66"/>
      <c r="P927" s="189">
        <f>O927*H927</f>
        <v>0</v>
      </c>
      <c r="Q927" s="189">
        <v>2.47E-3</v>
      </c>
      <c r="R927" s="189">
        <f>Q927*H927</f>
        <v>1.482E-2</v>
      </c>
      <c r="S927" s="189">
        <v>0</v>
      </c>
      <c r="T927" s="190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91" t="s">
        <v>261</v>
      </c>
      <c r="AT927" s="191" t="s">
        <v>173</v>
      </c>
      <c r="AU927" s="191" t="s">
        <v>82</v>
      </c>
      <c r="AY927" s="19" t="s">
        <v>170</v>
      </c>
      <c r="BE927" s="192">
        <f>IF(N927="základní",J927,0)</f>
        <v>0</v>
      </c>
      <c r="BF927" s="192">
        <f>IF(N927="snížená",J927,0)</f>
        <v>0</v>
      </c>
      <c r="BG927" s="192">
        <f>IF(N927="zákl. přenesená",J927,0)</f>
        <v>0</v>
      </c>
      <c r="BH927" s="192">
        <f>IF(N927="sníž. přenesená",J927,0)</f>
        <v>0</v>
      </c>
      <c r="BI927" s="192">
        <f>IF(N927="nulová",J927,0)</f>
        <v>0</v>
      </c>
      <c r="BJ927" s="19" t="s">
        <v>80</v>
      </c>
      <c r="BK927" s="192">
        <f>ROUND(I927*H927,2)</f>
        <v>0</v>
      </c>
      <c r="BL927" s="19" t="s">
        <v>261</v>
      </c>
      <c r="BM927" s="191" t="s">
        <v>3127</v>
      </c>
    </row>
    <row r="928" spans="1:65" s="2" customFormat="1" ht="19.5">
      <c r="A928" s="36"/>
      <c r="B928" s="37"/>
      <c r="C928" s="38"/>
      <c r="D928" s="195" t="s">
        <v>363</v>
      </c>
      <c r="E928" s="38"/>
      <c r="F928" s="236" t="s">
        <v>3128</v>
      </c>
      <c r="G928" s="38"/>
      <c r="H928" s="38"/>
      <c r="I928" s="237"/>
      <c r="J928" s="38"/>
      <c r="K928" s="38"/>
      <c r="L928" s="41"/>
      <c r="M928" s="238"/>
      <c r="N928" s="239"/>
      <c r="O928" s="66"/>
      <c r="P928" s="66"/>
      <c r="Q928" s="66"/>
      <c r="R928" s="66"/>
      <c r="S928" s="66"/>
      <c r="T928" s="67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T928" s="19" t="s">
        <v>363</v>
      </c>
      <c r="AU928" s="19" t="s">
        <v>82</v>
      </c>
    </row>
    <row r="929" spans="1:65" s="2" customFormat="1" ht="16.5" customHeight="1">
      <c r="A929" s="36"/>
      <c r="B929" s="37"/>
      <c r="C929" s="180" t="s">
        <v>3129</v>
      </c>
      <c r="D929" s="180" t="s">
        <v>173</v>
      </c>
      <c r="E929" s="181" t="s">
        <v>3130</v>
      </c>
      <c r="F929" s="182" t="s">
        <v>3131</v>
      </c>
      <c r="G929" s="183" t="s">
        <v>545</v>
      </c>
      <c r="H929" s="184">
        <v>3</v>
      </c>
      <c r="I929" s="185"/>
      <c r="J929" s="186">
        <f>ROUND(I929*H929,2)</f>
        <v>0</v>
      </c>
      <c r="K929" s="182" t="s">
        <v>19</v>
      </c>
      <c r="L929" s="41"/>
      <c r="M929" s="187" t="s">
        <v>19</v>
      </c>
      <c r="N929" s="188" t="s">
        <v>44</v>
      </c>
      <c r="O929" s="66"/>
      <c r="P929" s="189">
        <f>O929*H929</f>
        <v>0</v>
      </c>
      <c r="Q929" s="189">
        <v>0</v>
      </c>
      <c r="R929" s="189">
        <f>Q929*H929</f>
        <v>0</v>
      </c>
      <c r="S929" s="189">
        <v>1.72E-2</v>
      </c>
      <c r="T929" s="190">
        <f>S929*H929</f>
        <v>5.16E-2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191" t="s">
        <v>261</v>
      </c>
      <c r="AT929" s="191" t="s">
        <v>173</v>
      </c>
      <c r="AU929" s="191" t="s">
        <v>82</v>
      </c>
      <c r="AY929" s="19" t="s">
        <v>170</v>
      </c>
      <c r="BE929" s="192">
        <f>IF(N929="základní",J929,0)</f>
        <v>0</v>
      </c>
      <c r="BF929" s="192">
        <f>IF(N929="snížená",J929,0)</f>
        <v>0</v>
      </c>
      <c r="BG929" s="192">
        <f>IF(N929="zákl. přenesená",J929,0)</f>
        <v>0</v>
      </c>
      <c r="BH929" s="192">
        <f>IF(N929="sníž. přenesená",J929,0)</f>
        <v>0</v>
      </c>
      <c r="BI929" s="192">
        <f>IF(N929="nulová",J929,0)</f>
        <v>0</v>
      </c>
      <c r="BJ929" s="19" t="s">
        <v>80</v>
      </c>
      <c r="BK929" s="192">
        <f>ROUND(I929*H929,2)</f>
        <v>0</v>
      </c>
      <c r="BL929" s="19" t="s">
        <v>261</v>
      </c>
      <c r="BM929" s="191" t="s">
        <v>3132</v>
      </c>
    </row>
    <row r="930" spans="1:65" s="2" customFormat="1" ht="19.5">
      <c r="A930" s="36"/>
      <c r="B930" s="37"/>
      <c r="C930" s="38"/>
      <c r="D930" s="195" t="s">
        <v>363</v>
      </c>
      <c r="E930" s="38"/>
      <c r="F930" s="236" t="s">
        <v>3123</v>
      </c>
      <c r="G930" s="38"/>
      <c r="H930" s="38"/>
      <c r="I930" s="237"/>
      <c r="J930" s="38"/>
      <c r="K930" s="38"/>
      <c r="L930" s="41"/>
      <c r="M930" s="238"/>
      <c r="N930" s="239"/>
      <c r="O930" s="66"/>
      <c r="P930" s="66"/>
      <c r="Q930" s="66"/>
      <c r="R930" s="66"/>
      <c r="S930" s="66"/>
      <c r="T930" s="67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T930" s="19" t="s">
        <v>363</v>
      </c>
      <c r="AU930" s="19" t="s">
        <v>82</v>
      </c>
    </row>
    <row r="931" spans="1:65" s="13" customFormat="1" ht="11.25">
      <c r="B931" s="193"/>
      <c r="C931" s="194"/>
      <c r="D931" s="195" t="s">
        <v>180</v>
      </c>
      <c r="E931" s="196" t="s">
        <v>19</v>
      </c>
      <c r="F931" s="197" t="s">
        <v>3133</v>
      </c>
      <c r="G931" s="194"/>
      <c r="H931" s="198">
        <v>3</v>
      </c>
      <c r="I931" s="199"/>
      <c r="J931" s="194"/>
      <c r="K931" s="194"/>
      <c r="L931" s="200"/>
      <c r="M931" s="201"/>
      <c r="N931" s="202"/>
      <c r="O931" s="202"/>
      <c r="P931" s="202"/>
      <c r="Q931" s="202"/>
      <c r="R931" s="202"/>
      <c r="S931" s="202"/>
      <c r="T931" s="203"/>
      <c r="AT931" s="204" t="s">
        <v>180</v>
      </c>
      <c r="AU931" s="204" t="s">
        <v>82</v>
      </c>
      <c r="AV931" s="13" t="s">
        <v>82</v>
      </c>
      <c r="AW931" s="13" t="s">
        <v>34</v>
      </c>
      <c r="AX931" s="13" t="s">
        <v>80</v>
      </c>
      <c r="AY931" s="204" t="s">
        <v>170</v>
      </c>
    </row>
    <row r="932" spans="1:65" s="2" customFormat="1" ht="16.5" customHeight="1">
      <c r="A932" s="36"/>
      <c r="B932" s="37"/>
      <c r="C932" s="180" t="s">
        <v>1913</v>
      </c>
      <c r="D932" s="180" t="s">
        <v>173</v>
      </c>
      <c r="E932" s="181" t="s">
        <v>3134</v>
      </c>
      <c r="F932" s="182" t="s">
        <v>3135</v>
      </c>
      <c r="G932" s="183" t="s">
        <v>176</v>
      </c>
      <c r="H932" s="184">
        <v>3</v>
      </c>
      <c r="I932" s="185"/>
      <c r="J932" s="186">
        <f>ROUND(I932*H932,2)</f>
        <v>0</v>
      </c>
      <c r="K932" s="182" t="s">
        <v>177</v>
      </c>
      <c r="L932" s="41"/>
      <c r="M932" s="187" t="s">
        <v>19</v>
      </c>
      <c r="N932" s="188" t="s">
        <v>44</v>
      </c>
      <c r="O932" s="66"/>
      <c r="P932" s="189">
        <f>O932*H932</f>
        <v>0</v>
      </c>
      <c r="Q932" s="189">
        <v>6.4000000000000005E-4</v>
      </c>
      <c r="R932" s="189">
        <f>Q932*H932</f>
        <v>1.9200000000000003E-3</v>
      </c>
      <c r="S932" s="189">
        <v>0</v>
      </c>
      <c r="T932" s="190">
        <f>S932*H932</f>
        <v>0</v>
      </c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R932" s="191" t="s">
        <v>261</v>
      </c>
      <c r="AT932" s="191" t="s">
        <v>173</v>
      </c>
      <c r="AU932" s="191" t="s">
        <v>82</v>
      </c>
      <c r="AY932" s="19" t="s">
        <v>170</v>
      </c>
      <c r="BE932" s="192">
        <f>IF(N932="základní",J932,0)</f>
        <v>0</v>
      </c>
      <c r="BF932" s="192">
        <f>IF(N932="snížená",J932,0)</f>
        <v>0</v>
      </c>
      <c r="BG932" s="192">
        <f>IF(N932="zákl. přenesená",J932,0)</f>
        <v>0</v>
      </c>
      <c r="BH932" s="192">
        <f>IF(N932="sníž. přenesená",J932,0)</f>
        <v>0</v>
      </c>
      <c r="BI932" s="192">
        <f>IF(N932="nulová",J932,0)</f>
        <v>0</v>
      </c>
      <c r="BJ932" s="19" t="s">
        <v>80</v>
      </c>
      <c r="BK932" s="192">
        <f>ROUND(I932*H932,2)</f>
        <v>0</v>
      </c>
      <c r="BL932" s="19" t="s">
        <v>261</v>
      </c>
      <c r="BM932" s="191" t="s">
        <v>3136</v>
      </c>
    </row>
    <row r="933" spans="1:65" s="2" customFormat="1" ht="19.5">
      <c r="A933" s="36"/>
      <c r="B933" s="37"/>
      <c r="C933" s="38"/>
      <c r="D933" s="195" t="s">
        <v>363</v>
      </c>
      <c r="E933" s="38"/>
      <c r="F933" s="236" t="s">
        <v>3137</v>
      </c>
      <c r="G933" s="38"/>
      <c r="H933" s="38"/>
      <c r="I933" s="237"/>
      <c r="J933" s="38"/>
      <c r="K933" s="38"/>
      <c r="L933" s="41"/>
      <c r="M933" s="238"/>
      <c r="N933" s="239"/>
      <c r="O933" s="66"/>
      <c r="P933" s="66"/>
      <c r="Q933" s="66"/>
      <c r="R933" s="66"/>
      <c r="S933" s="66"/>
      <c r="T933" s="67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T933" s="19" t="s">
        <v>363</v>
      </c>
      <c r="AU933" s="19" t="s">
        <v>82</v>
      </c>
    </row>
    <row r="934" spans="1:65" s="2" customFormat="1" ht="16.5" customHeight="1">
      <c r="A934" s="36"/>
      <c r="B934" s="37"/>
      <c r="C934" s="180" t="s">
        <v>3138</v>
      </c>
      <c r="D934" s="180" t="s">
        <v>173</v>
      </c>
      <c r="E934" s="181" t="s">
        <v>3139</v>
      </c>
      <c r="F934" s="182" t="s">
        <v>3140</v>
      </c>
      <c r="G934" s="183" t="s">
        <v>545</v>
      </c>
      <c r="H934" s="184">
        <v>8</v>
      </c>
      <c r="I934" s="185"/>
      <c r="J934" s="186">
        <f>ROUND(I934*H934,2)</f>
        <v>0</v>
      </c>
      <c r="K934" s="182" t="s">
        <v>19</v>
      </c>
      <c r="L934" s="41"/>
      <c r="M934" s="187" t="s">
        <v>19</v>
      </c>
      <c r="N934" s="188" t="s">
        <v>44</v>
      </c>
      <c r="O934" s="66"/>
      <c r="P934" s="189">
        <f>O934*H934</f>
        <v>0</v>
      </c>
      <c r="Q934" s="189">
        <v>0</v>
      </c>
      <c r="R934" s="189">
        <f>Q934*H934</f>
        <v>0</v>
      </c>
      <c r="S934" s="189">
        <v>1.9460000000000002E-2</v>
      </c>
      <c r="T934" s="190">
        <f>S934*H934</f>
        <v>0.15568000000000001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91" t="s">
        <v>261</v>
      </c>
      <c r="AT934" s="191" t="s">
        <v>173</v>
      </c>
      <c r="AU934" s="191" t="s">
        <v>82</v>
      </c>
      <c r="AY934" s="19" t="s">
        <v>170</v>
      </c>
      <c r="BE934" s="192">
        <f>IF(N934="základní",J934,0)</f>
        <v>0</v>
      </c>
      <c r="BF934" s="192">
        <f>IF(N934="snížená",J934,0)</f>
        <v>0</v>
      </c>
      <c r="BG934" s="192">
        <f>IF(N934="zákl. přenesená",J934,0)</f>
        <v>0</v>
      </c>
      <c r="BH934" s="192">
        <f>IF(N934="sníž. přenesená",J934,0)</f>
        <v>0</v>
      </c>
      <c r="BI934" s="192">
        <f>IF(N934="nulová",J934,0)</f>
        <v>0</v>
      </c>
      <c r="BJ934" s="19" t="s">
        <v>80</v>
      </c>
      <c r="BK934" s="192">
        <f>ROUND(I934*H934,2)</f>
        <v>0</v>
      </c>
      <c r="BL934" s="19" t="s">
        <v>261</v>
      </c>
      <c r="BM934" s="191" t="s">
        <v>3141</v>
      </c>
    </row>
    <row r="935" spans="1:65" s="2" customFormat="1" ht="19.5">
      <c r="A935" s="36"/>
      <c r="B935" s="37"/>
      <c r="C935" s="38"/>
      <c r="D935" s="195" t="s">
        <v>363</v>
      </c>
      <c r="E935" s="38"/>
      <c r="F935" s="236" t="s">
        <v>3123</v>
      </c>
      <c r="G935" s="38"/>
      <c r="H935" s="38"/>
      <c r="I935" s="237"/>
      <c r="J935" s="38"/>
      <c r="K935" s="38"/>
      <c r="L935" s="41"/>
      <c r="M935" s="238"/>
      <c r="N935" s="239"/>
      <c r="O935" s="66"/>
      <c r="P935" s="66"/>
      <c r="Q935" s="66"/>
      <c r="R935" s="66"/>
      <c r="S935" s="66"/>
      <c r="T935" s="67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T935" s="19" t="s">
        <v>363</v>
      </c>
      <c r="AU935" s="19" t="s">
        <v>82</v>
      </c>
    </row>
    <row r="936" spans="1:65" s="13" customFormat="1" ht="11.25">
      <c r="B936" s="193"/>
      <c r="C936" s="194"/>
      <c r="D936" s="195" t="s">
        <v>180</v>
      </c>
      <c r="E936" s="196" t="s">
        <v>19</v>
      </c>
      <c r="F936" s="197" t="s">
        <v>3142</v>
      </c>
      <c r="G936" s="194"/>
      <c r="H936" s="198">
        <v>1</v>
      </c>
      <c r="I936" s="199"/>
      <c r="J936" s="194"/>
      <c r="K936" s="194"/>
      <c r="L936" s="200"/>
      <c r="M936" s="201"/>
      <c r="N936" s="202"/>
      <c r="O936" s="202"/>
      <c r="P936" s="202"/>
      <c r="Q936" s="202"/>
      <c r="R936" s="202"/>
      <c r="S936" s="202"/>
      <c r="T936" s="203"/>
      <c r="AT936" s="204" t="s">
        <v>180</v>
      </c>
      <c r="AU936" s="204" t="s">
        <v>82</v>
      </c>
      <c r="AV936" s="13" t="s">
        <v>82</v>
      </c>
      <c r="AW936" s="13" t="s">
        <v>34</v>
      </c>
      <c r="AX936" s="13" t="s">
        <v>73</v>
      </c>
      <c r="AY936" s="204" t="s">
        <v>170</v>
      </c>
    </row>
    <row r="937" spans="1:65" s="13" customFormat="1" ht="11.25">
      <c r="B937" s="193"/>
      <c r="C937" s="194"/>
      <c r="D937" s="195" t="s">
        <v>180</v>
      </c>
      <c r="E937" s="196" t="s">
        <v>19</v>
      </c>
      <c r="F937" s="197" t="s">
        <v>3143</v>
      </c>
      <c r="G937" s="194"/>
      <c r="H937" s="198">
        <v>2</v>
      </c>
      <c r="I937" s="199"/>
      <c r="J937" s="194"/>
      <c r="K937" s="194"/>
      <c r="L937" s="200"/>
      <c r="M937" s="201"/>
      <c r="N937" s="202"/>
      <c r="O937" s="202"/>
      <c r="P937" s="202"/>
      <c r="Q937" s="202"/>
      <c r="R937" s="202"/>
      <c r="S937" s="202"/>
      <c r="T937" s="203"/>
      <c r="AT937" s="204" t="s">
        <v>180</v>
      </c>
      <c r="AU937" s="204" t="s">
        <v>82</v>
      </c>
      <c r="AV937" s="13" t="s">
        <v>82</v>
      </c>
      <c r="AW937" s="13" t="s">
        <v>34</v>
      </c>
      <c r="AX937" s="13" t="s">
        <v>73</v>
      </c>
      <c r="AY937" s="204" t="s">
        <v>170</v>
      </c>
    </row>
    <row r="938" spans="1:65" s="13" customFormat="1" ht="11.25">
      <c r="B938" s="193"/>
      <c r="C938" s="194"/>
      <c r="D938" s="195" t="s">
        <v>180</v>
      </c>
      <c r="E938" s="196" t="s">
        <v>19</v>
      </c>
      <c r="F938" s="197" t="s">
        <v>3144</v>
      </c>
      <c r="G938" s="194"/>
      <c r="H938" s="198">
        <v>5</v>
      </c>
      <c r="I938" s="199"/>
      <c r="J938" s="194"/>
      <c r="K938" s="194"/>
      <c r="L938" s="200"/>
      <c r="M938" s="201"/>
      <c r="N938" s="202"/>
      <c r="O938" s="202"/>
      <c r="P938" s="202"/>
      <c r="Q938" s="202"/>
      <c r="R938" s="202"/>
      <c r="S938" s="202"/>
      <c r="T938" s="203"/>
      <c r="AT938" s="204" t="s">
        <v>180</v>
      </c>
      <c r="AU938" s="204" t="s">
        <v>82</v>
      </c>
      <c r="AV938" s="13" t="s">
        <v>82</v>
      </c>
      <c r="AW938" s="13" t="s">
        <v>34</v>
      </c>
      <c r="AX938" s="13" t="s">
        <v>73</v>
      </c>
      <c r="AY938" s="204" t="s">
        <v>170</v>
      </c>
    </row>
    <row r="939" spans="1:65" s="14" customFormat="1" ht="11.25">
      <c r="B939" s="205"/>
      <c r="C939" s="206"/>
      <c r="D939" s="195" t="s">
        <v>180</v>
      </c>
      <c r="E939" s="207" t="s">
        <v>19</v>
      </c>
      <c r="F939" s="208" t="s">
        <v>182</v>
      </c>
      <c r="G939" s="206"/>
      <c r="H939" s="209">
        <v>8</v>
      </c>
      <c r="I939" s="210"/>
      <c r="J939" s="206"/>
      <c r="K939" s="206"/>
      <c r="L939" s="211"/>
      <c r="M939" s="212"/>
      <c r="N939" s="213"/>
      <c r="O939" s="213"/>
      <c r="P939" s="213"/>
      <c r="Q939" s="213"/>
      <c r="R939" s="213"/>
      <c r="S939" s="213"/>
      <c r="T939" s="214"/>
      <c r="AT939" s="215" t="s">
        <v>180</v>
      </c>
      <c r="AU939" s="215" t="s">
        <v>82</v>
      </c>
      <c r="AV939" s="14" t="s">
        <v>178</v>
      </c>
      <c r="AW939" s="14" t="s">
        <v>34</v>
      </c>
      <c r="AX939" s="14" t="s">
        <v>80</v>
      </c>
      <c r="AY939" s="215" t="s">
        <v>170</v>
      </c>
    </row>
    <row r="940" spans="1:65" s="2" customFormat="1" ht="16.5" customHeight="1">
      <c r="A940" s="36"/>
      <c r="B940" s="37"/>
      <c r="C940" s="180" t="s">
        <v>1916</v>
      </c>
      <c r="D940" s="180" t="s">
        <v>173</v>
      </c>
      <c r="E940" s="181" t="s">
        <v>552</v>
      </c>
      <c r="F940" s="182" t="s">
        <v>553</v>
      </c>
      <c r="G940" s="183" t="s">
        <v>545</v>
      </c>
      <c r="H940" s="184">
        <v>8</v>
      </c>
      <c r="I940" s="185"/>
      <c r="J940" s="186">
        <f>ROUND(I940*H940,2)</f>
        <v>0</v>
      </c>
      <c r="K940" s="182" t="s">
        <v>177</v>
      </c>
      <c r="L940" s="41"/>
      <c r="M940" s="187" t="s">
        <v>19</v>
      </c>
      <c r="N940" s="188" t="s">
        <v>44</v>
      </c>
      <c r="O940" s="66"/>
      <c r="P940" s="189">
        <f>O940*H940</f>
        <v>0</v>
      </c>
      <c r="Q940" s="189">
        <v>1.73E-3</v>
      </c>
      <c r="R940" s="189">
        <f>Q940*H940</f>
        <v>1.384E-2</v>
      </c>
      <c r="S940" s="189">
        <v>0</v>
      </c>
      <c r="T940" s="190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91" t="s">
        <v>261</v>
      </c>
      <c r="AT940" s="191" t="s">
        <v>173</v>
      </c>
      <c r="AU940" s="191" t="s">
        <v>82</v>
      </c>
      <c r="AY940" s="19" t="s">
        <v>170</v>
      </c>
      <c r="BE940" s="192">
        <f>IF(N940="základní",J940,0)</f>
        <v>0</v>
      </c>
      <c r="BF940" s="192">
        <f>IF(N940="snížená",J940,0)</f>
        <v>0</v>
      </c>
      <c r="BG940" s="192">
        <f>IF(N940="zákl. přenesená",J940,0)</f>
        <v>0</v>
      </c>
      <c r="BH940" s="192">
        <f>IF(N940="sníž. přenesená",J940,0)</f>
        <v>0</v>
      </c>
      <c r="BI940" s="192">
        <f>IF(N940="nulová",J940,0)</f>
        <v>0</v>
      </c>
      <c r="BJ940" s="19" t="s">
        <v>80</v>
      </c>
      <c r="BK940" s="192">
        <f>ROUND(I940*H940,2)</f>
        <v>0</v>
      </c>
      <c r="BL940" s="19" t="s">
        <v>261</v>
      </c>
      <c r="BM940" s="191" t="s">
        <v>3145</v>
      </c>
    </row>
    <row r="941" spans="1:65" s="2" customFormat="1" ht="19.5">
      <c r="A941" s="36"/>
      <c r="B941" s="37"/>
      <c r="C941" s="38"/>
      <c r="D941" s="195" t="s">
        <v>363</v>
      </c>
      <c r="E941" s="38"/>
      <c r="F941" s="236" t="s">
        <v>3146</v>
      </c>
      <c r="G941" s="38"/>
      <c r="H941" s="38"/>
      <c r="I941" s="237"/>
      <c r="J941" s="38"/>
      <c r="K941" s="38"/>
      <c r="L941" s="41"/>
      <c r="M941" s="238"/>
      <c r="N941" s="239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363</v>
      </c>
      <c r="AU941" s="19" t="s">
        <v>82</v>
      </c>
    </row>
    <row r="942" spans="1:65" s="2" customFormat="1" ht="16.5" customHeight="1">
      <c r="A942" s="36"/>
      <c r="B942" s="37"/>
      <c r="C942" s="180" t="s">
        <v>3147</v>
      </c>
      <c r="D942" s="180" t="s">
        <v>173</v>
      </c>
      <c r="E942" s="181" t="s">
        <v>3148</v>
      </c>
      <c r="F942" s="182" t="s">
        <v>3149</v>
      </c>
      <c r="G942" s="183" t="s">
        <v>545</v>
      </c>
      <c r="H942" s="184">
        <v>1</v>
      </c>
      <c r="I942" s="185"/>
      <c r="J942" s="186">
        <f t="shared" ref="J942:J953" si="10">ROUND(I942*H942,2)</f>
        <v>0</v>
      </c>
      <c r="K942" s="182" t="s">
        <v>177</v>
      </c>
      <c r="L942" s="41"/>
      <c r="M942" s="187" t="s">
        <v>19</v>
      </c>
      <c r="N942" s="188" t="s">
        <v>44</v>
      </c>
      <c r="O942" s="66"/>
      <c r="P942" s="189">
        <f t="shared" ref="P942:P953" si="11">O942*H942</f>
        <v>0</v>
      </c>
      <c r="Q942" s="189">
        <v>8.0000000000000004E-4</v>
      </c>
      <c r="R942" s="189">
        <f t="shared" ref="R942:R953" si="12">Q942*H942</f>
        <v>8.0000000000000004E-4</v>
      </c>
      <c r="S942" s="189">
        <v>0</v>
      </c>
      <c r="T942" s="190">
        <f t="shared" ref="T942:T953" si="13"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91" t="s">
        <v>261</v>
      </c>
      <c r="AT942" s="191" t="s">
        <v>173</v>
      </c>
      <c r="AU942" s="191" t="s">
        <v>82</v>
      </c>
      <c r="AY942" s="19" t="s">
        <v>170</v>
      </c>
      <c r="BE942" s="192">
        <f t="shared" ref="BE942:BE953" si="14">IF(N942="základní",J942,0)</f>
        <v>0</v>
      </c>
      <c r="BF942" s="192">
        <f t="shared" ref="BF942:BF953" si="15">IF(N942="snížená",J942,0)</f>
        <v>0</v>
      </c>
      <c r="BG942" s="192">
        <f t="shared" ref="BG942:BG953" si="16">IF(N942="zákl. přenesená",J942,0)</f>
        <v>0</v>
      </c>
      <c r="BH942" s="192">
        <f t="shared" ref="BH942:BH953" si="17">IF(N942="sníž. přenesená",J942,0)</f>
        <v>0</v>
      </c>
      <c r="BI942" s="192">
        <f t="shared" ref="BI942:BI953" si="18">IF(N942="nulová",J942,0)</f>
        <v>0</v>
      </c>
      <c r="BJ942" s="19" t="s">
        <v>80</v>
      </c>
      <c r="BK942" s="192">
        <f t="shared" ref="BK942:BK953" si="19">ROUND(I942*H942,2)</f>
        <v>0</v>
      </c>
      <c r="BL942" s="19" t="s">
        <v>261</v>
      </c>
      <c r="BM942" s="191" t="s">
        <v>3150</v>
      </c>
    </row>
    <row r="943" spans="1:65" s="2" customFormat="1" ht="16.5" customHeight="1">
      <c r="A943" s="36"/>
      <c r="B943" s="37"/>
      <c r="C943" s="180" t="s">
        <v>1919</v>
      </c>
      <c r="D943" s="180" t="s">
        <v>173</v>
      </c>
      <c r="E943" s="181" t="s">
        <v>3151</v>
      </c>
      <c r="F943" s="182" t="s">
        <v>3152</v>
      </c>
      <c r="G943" s="183" t="s">
        <v>545</v>
      </c>
      <c r="H943" s="184">
        <v>1</v>
      </c>
      <c r="I943" s="185"/>
      <c r="J943" s="186">
        <f t="shared" si="10"/>
        <v>0</v>
      </c>
      <c r="K943" s="182" t="s">
        <v>177</v>
      </c>
      <c r="L943" s="41"/>
      <c r="M943" s="187" t="s">
        <v>19</v>
      </c>
      <c r="N943" s="188" t="s">
        <v>44</v>
      </c>
      <c r="O943" s="66"/>
      <c r="P943" s="189">
        <f t="shared" si="11"/>
        <v>0</v>
      </c>
      <c r="Q943" s="189">
        <v>1.2999999999999999E-3</v>
      </c>
      <c r="R943" s="189">
        <f t="shared" si="12"/>
        <v>1.2999999999999999E-3</v>
      </c>
      <c r="S943" s="189">
        <v>0</v>
      </c>
      <c r="T943" s="190">
        <f t="shared" si="13"/>
        <v>0</v>
      </c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R943" s="191" t="s">
        <v>261</v>
      </c>
      <c r="AT943" s="191" t="s">
        <v>173</v>
      </c>
      <c r="AU943" s="191" t="s">
        <v>82</v>
      </c>
      <c r="AY943" s="19" t="s">
        <v>170</v>
      </c>
      <c r="BE943" s="192">
        <f t="shared" si="14"/>
        <v>0</v>
      </c>
      <c r="BF943" s="192">
        <f t="shared" si="15"/>
        <v>0</v>
      </c>
      <c r="BG943" s="192">
        <f t="shared" si="16"/>
        <v>0</v>
      </c>
      <c r="BH943" s="192">
        <f t="shared" si="17"/>
        <v>0</v>
      </c>
      <c r="BI943" s="192">
        <f t="shared" si="18"/>
        <v>0</v>
      </c>
      <c r="BJ943" s="19" t="s">
        <v>80</v>
      </c>
      <c r="BK943" s="192">
        <f t="shared" si="19"/>
        <v>0</v>
      </c>
      <c r="BL943" s="19" t="s">
        <v>261</v>
      </c>
      <c r="BM943" s="191" t="s">
        <v>3153</v>
      </c>
    </row>
    <row r="944" spans="1:65" s="2" customFormat="1" ht="16.5" customHeight="1">
      <c r="A944" s="36"/>
      <c r="B944" s="37"/>
      <c r="C944" s="180" t="s">
        <v>3154</v>
      </c>
      <c r="D944" s="180" t="s">
        <v>173</v>
      </c>
      <c r="E944" s="181" t="s">
        <v>3155</v>
      </c>
      <c r="F944" s="182" t="s">
        <v>3156</v>
      </c>
      <c r="G944" s="183" t="s">
        <v>545</v>
      </c>
      <c r="H944" s="184">
        <v>1</v>
      </c>
      <c r="I944" s="185"/>
      <c r="J944" s="186">
        <f t="shared" si="10"/>
        <v>0</v>
      </c>
      <c r="K944" s="182" t="s">
        <v>177</v>
      </c>
      <c r="L944" s="41"/>
      <c r="M944" s="187" t="s">
        <v>19</v>
      </c>
      <c r="N944" s="188" t="s">
        <v>44</v>
      </c>
      <c r="O944" s="66"/>
      <c r="P944" s="189">
        <f t="shared" si="11"/>
        <v>0</v>
      </c>
      <c r="Q944" s="189">
        <v>8.4999999999999995E-4</v>
      </c>
      <c r="R944" s="189">
        <f t="shared" si="12"/>
        <v>8.4999999999999995E-4</v>
      </c>
      <c r="S944" s="189">
        <v>0</v>
      </c>
      <c r="T944" s="190">
        <f t="shared" si="13"/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91" t="s">
        <v>261</v>
      </c>
      <c r="AT944" s="191" t="s">
        <v>173</v>
      </c>
      <c r="AU944" s="191" t="s">
        <v>82</v>
      </c>
      <c r="AY944" s="19" t="s">
        <v>170</v>
      </c>
      <c r="BE944" s="192">
        <f t="shared" si="14"/>
        <v>0</v>
      </c>
      <c r="BF944" s="192">
        <f t="shared" si="15"/>
        <v>0</v>
      </c>
      <c r="BG944" s="192">
        <f t="shared" si="16"/>
        <v>0</v>
      </c>
      <c r="BH944" s="192">
        <f t="shared" si="17"/>
        <v>0</v>
      </c>
      <c r="BI944" s="192">
        <f t="shared" si="18"/>
        <v>0</v>
      </c>
      <c r="BJ944" s="19" t="s">
        <v>80</v>
      </c>
      <c r="BK944" s="192">
        <f t="shared" si="19"/>
        <v>0</v>
      </c>
      <c r="BL944" s="19" t="s">
        <v>261</v>
      </c>
      <c r="BM944" s="191" t="s">
        <v>3157</v>
      </c>
    </row>
    <row r="945" spans="1:65" s="2" customFormat="1" ht="16.5" customHeight="1">
      <c r="A945" s="36"/>
      <c r="B945" s="37"/>
      <c r="C945" s="180" t="s">
        <v>1923</v>
      </c>
      <c r="D945" s="180" t="s">
        <v>173</v>
      </c>
      <c r="E945" s="181" t="s">
        <v>564</v>
      </c>
      <c r="F945" s="182" t="s">
        <v>3158</v>
      </c>
      <c r="G945" s="183" t="s">
        <v>545</v>
      </c>
      <c r="H945" s="184">
        <v>13</v>
      </c>
      <c r="I945" s="185"/>
      <c r="J945" s="186">
        <f t="shared" si="10"/>
        <v>0</v>
      </c>
      <c r="K945" s="182" t="s">
        <v>19</v>
      </c>
      <c r="L945" s="41"/>
      <c r="M945" s="187" t="s">
        <v>19</v>
      </c>
      <c r="N945" s="188" t="s">
        <v>44</v>
      </c>
      <c r="O945" s="66"/>
      <c r="P945" s="189">
        <f t="shared" si="11"/>
        <v>0</v>
      </c>
      <c r="Q945" s="189">
        <v>5.1999999999999995E-4</v>
      </c>
      <c r="R945" s="189">
        <f t="shared" si="12"/>
        <v>6.7599999999999995E-3</v>
      </c>
      <c r="S945" s="189">
        <v>0</v>
      </c>
      <c r="T945" s="190">
        <f t="shared" si="13"/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91" t="s">
        <v>261</v>
      </c>
      <c r="AT945" s="191" t="s">
        <v>173</v>
      </c>
      <c r="AU945" s="191" t="s">
        <v>82</v>
      </c>
      <c r="AY945" s="19" t="s">
        <v>170</v>
      </c>
      <c r="BE945" s="192">
        <f t="shared" si="14"/>
        <v>0</v>
      </c>
      <c r="BF945" s="192">
        <f t="shared" si="15"/>
        <v>0</v>
      </c>
      <c r="BG945" s="192">
        <f t="shared" si="16"/>
        <v>0</v>
      </c>
      <c r="BH945" s="192">
        <f t="shared" si="17"/>
        <v>0</v>
      </c>
      <c r="BI945" s="192">
        <f t="shared" si="18"/>
        <v>0</v>
      </c>
      <c r="BJ945" s="19" t="s">
        <v>80</v>
      </c>
      <c r="BK945" s="192">
        <f t="shared" si="19"/>
        <v>0</v>
      </c>
      <c r="BL945" s="19" t="s">
        <v>261</v>
      </c>
      <c r="BM945" s="191" t="s">
        <v>3159</v>
      </c>
    </row>
    <row r="946" spans="1:65" s="2" customFormat="1" ht="16.5" customHeight="1">
      <c r="A946" s="36"/>
      <c r="B946" s="37"/>
      <c r="C946" s="180" t="s">
        <v>3160</v>
      </c>
      <c r="D946" s="180" t="s">
        <v>173</v>
      </c>
      <c r="E946" s="181" t="s">
        <v>568</v>
      </c>
      <c r="F946" s="182" t="s">
        <v>3161</v>
      </c>
      <c r="G946" s="183" t="s">
        <v>545</v>
      </c>
      <c r="H946" s="184">
        <v>5</v>
      </c>
      <c r="I946" s="185"/>
      <c r="J946" s="186">
        <f t="shared" si="10"/>
        <v>0</v>
      </c>
      <c r="K946" s="182" t="s">
        <v>19</v>
      </c>
      <c r="L946" s="41"/>
      <c r="M946" s="187" t="s">
        <v>19</v>
      </c>
      <c r="N946" s="188" t="s">
        <v>44</v>
      </c>
      <c r="O946" s="66"/>
      <c r="P946" s="189">
        <f t="shared" si="11"/>
        <v>0</v>
      </c>
      <c r="Q946" s="189">
        <v>5.1999999999999995E-4</v>
      </c>
      <c r="R946" s="189">
        <f t="shared" si="12"/>
        <v>2.5999999999999999E-3</v>
      </c>
      <c r="S946" s="189">
        <v>0</v>
      </c>
      <c r="T946" s="190">
        <f t="shared" si="13"/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191" t="s">
        <v>261</v>
      </c>
      <c r="AT946" s="191" t="s">
        <v>173</v>
      </c>
      <c r="AU946" s="191" t="s">
        <v>82</v>
      </c>
      <c r="AY946" s="19" t="s">
        <v>170</v>
      </c>
      <c r="BE946" s="192">
        <f t="shared" si="14"/>
        <v>0</v>
      </c>
      <c r="BF946" s="192">
        <f t="shared" si="15"/>
        <v>0</v>
      </c>
      <c r="BG946" s="192">
        <f t="shared" si="16"/>
        <v>0</v>
      </c>
      <c r="BH946" s="192">
        <f t="shared" si="17"/>
        <v>0</v>
      </c>
      <c r="BI946" s="192">
        <f t="shared" si="18"/>
        <v>0</v>
      </c>
      <c r="BJ946" s="19" t="s">
        <v>80</v>
      </c>
      <c r="BK946" s="192">
        <f t="shared" si="19"/>
        <v>0</v>
      </c>
      <c r="BL946" s="19" t="s">
        <v>261</v>
      </c>
      <c r="BM946" s="191" t="s">
        <v>3162</v>
      </c>
    </row>
    <row r="947" spans="1:65" s="2" customFormat="1" ht="16.5" customHeight="1">
      <c r="A947" s="36"/>
      <c r="B947" s="37"/>
      <c r="C947" s="180" t="s">
        <v>1926</v>
      </c>
      <c r="D947" s="180" t="s">
        <v>173</v>
      </c>
      <c r="E947" s="181" t="s">
        <v>3163</v>
      </c>
      <c r="F947" s="182" t="s">
        <v>3164</v>
      </c>
      <c r="G947" s="183" t="s">
        <v>545</v>
      </c>
      <c r="H947" s="184">
        <v>1</v>
      </c>
      <c r="I947" s="185"/>
      <c r="J947" s="186">
        <f t="shared" si="10"/>
        <v>0</v>
      </c>
      <c r="K947" s="182" t="s">
        <v>19</v>
      </c>
      <c r="L947" s="41"/>
      <c r="M947" s="187" t="s">
        <v>19</v>
      </c>
      <c r="N947" s="188" t="s">
        <v>44</v>
      </c>
      <c r="O947" s="66"/>
      <c r="P947" s="189">
        <f t="shared" si="11"/>
        <v>0</v>
      </c>
      <c r="Q947" s="189">
        <v>5.1999999999999995E-4</v>
      </c>
      <c r="R947" s="189">
        <f t="shared" si="12"/>
        <v>5.1999999999999995E-4</v>
      </c>
      <c r="S947" s="189">
        <v>0</v>
      </c>
      <c r="T947" s="190">
        <f t="shared" si="13"/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191" t="s">
        <v>261</v>
      </c>
      <c r="AT947" s="191" t="s">
        <v>173</v>
      </c>
      <c r="AU947" s="191" t="s">
        <v>82</v>
      </c>
      <c r="AY947" s="19" t="s">
        <v>170</v>
      </c>
      <c r="BE947" s="192">
        <f t="shared" si="14"/>
        <v>0</v>
      </c>
      <c r="BF947" s="192">
        <f t="shared" si="15"/>
        <v>0</v>
      </c>
      <c r="BG947" s="192">
        <f t="shared" si="16"/>
        <v>0</v>
      </c>
      <c r="BH947" s="192">
        <f t="shared" si="17"/>
        <v>0</v>
      </c>
      <c r="BI947" s="192">
        <f t="shared" si="18"/>
        <v>0</v>
      </c>
      <c r="BJ947" s="19" t="s">
        <v>80</v>
      </c>
      <c r="BK947" s="192">
        <f t="shared" si="19"/>
        <v>0</v>
      </c>
      <c r="BL947" s="19" t="s">
        <v>261</v>
      </c>
      <c r="BM947" s="191" t="s">
        <v>3165</v>
      </c>
    </row>
    <row r="948" spans="1:65" s="2" customFormat="1" ht="16.5" customHeight="1">
      <c r="A948" s="36"/>
      <c r="B948" s="37"/>
      <c r="C948" s="180" t="s">
        <v>3166</v>
      </c>
      <c r="D948" s="180" t="s">
        <v>173</v>
      </c>
      <c r="E948" s="181" t="s">
        <v>3167</v>
      </c>
      <c r="F948" s="182" t="s">
        <v>3168</v>
      </c>
      <c r="G948" s="183" t="s">
        <v>545</v>
      </c>
      <c r="H948" s="184">
        <v>8</v>
      </c>
      <c r="I948" s="185"/>
      <c r="J948" s="186">
        <f t="shared" si="10"/>
        <v>0</v>
      </c>
      <c r="K948" s="182" t="s">
        <v>19</v>
      </c>
      <c r="L948" s="41"/>
      <c r="M948" s="187" t="s">
        <v>19</v>
      </c>
      <c r="N948" s="188" t="s">
        <v>44</v>
      </c>
      <c r="O948" s="66"/>
      <c r="P948" s="189">
        <f t="shared" si="11"/>
        <v>0</v>
      </c>
      <c r="Q948" s="189">
        <v>5.1999999999999995E-4</v>
      </c>
      <c r="R948" s="189">
        <f t="shared" si="12"/>
        <v>4.1599999999999996E-3</v>
      </c>
      <c r="S948" s="189">
        <v>0</v>
      </c>
      <c r="T948" s="190">
        <f t="shared" si="13"/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91" t="s">
        <v>261</v>
      </c>
      <c r="AT948" s="191" t="s">
        <v>173</v>
      </c>
      <c r="AU948" s="191" t="s">
        <v>82</v>
      </c>
      <c r="AY948" s="19" t="s">
        <v>170</v>
      </c>
      <c r="BE948" s="192">
        <f t="shared" si="14"/>
        <v>0</v>
      </c>
      <c r="BF948" s="192">
        <f t="shared" si="15"/>
        <v>0</v>
      </c>
      <c r="BG948" s="192">
        <f t="shared" si="16"/>
        <v>0</v>
      </c>
      <c r="BH948" s="192">
        <f t="shared" si="17"/>
        <v>0</v>
      </c>
      <c r="BI948" s="192">
        <f t="shared" si="18"/>
        <v>0</v>
      </c>
      <c r="BJ948" s="19" t="s">
        <v>80</v>
      </c>
      <c r="BK948" s="192">
        <f t="shared" si="19"/>
        <v>0</v>
      </c>
      <c r="BL948" s="19" t="s">
        <v>261</v>
      </c>
      <c r="BM948" s="191" t="s">
        <v>3169</v>
      </c>
    </row>
    <row r="949" spans="1:65" s="2" customFormat="1" ht="16.5" customHeight="1">
      <c r="A949" s="36"/>
      <c r="B949" s="37"/>
      <c r="C949" s="180" t="s">
        <v>1856</v>
      </c>
      <c r="D949" s="180" t="s">
        <v>173</v>
      </c>
      <c r="E949" s="181" t="s">
        <v>572</v>
      </c>
      <c r="F949" s="182" t="s">
        <v>3170</v>
      </c>
      <c r="G949" s="183" t="s">
        <v>545</v>
      </c>
      <c r="H949" s="184">
        <v>1</v>
      </c>
      <c r="I949" s="185"/>
      <c r="J949" s="186">
        <f t="shared" si="10"/>
        <v>0</v>
      </c>
      <c r="K949" s="182" t="s">
        <v>19</v>
      </c>
      <c r="L949" s="41"/>
      <c r="M949" s="187" t="s">
        <v>19</v>
      </c>
      <c r="N949" s="188" t="s">
        <v>44</v>
      </c>
      <c r="O949" s="66"/>
      <c r="P949" s="189">
        <f t="shared" si="11"/>
        <v>0</v>
      </c>
      <c r="Q949" s="189">
        <v>5.1999999999999995E-4</v>
      </c>
      <c r="R949" s="189">
        <f t="shared" si="12"/>
        <v>5.1999999999999995E-4</v>
      </c>
      <c r="S949" s="189">
        <v>0</v>
      </c>
      <c r="T949" s="190">
        <f t="shared" si="13"/>
        <v>0</v>
      </c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R949" s="191" t="s">
        <v>261</v>
      </c>
      <c r="AT949" s="191" t="s">
        <v>173</v>
      </c>
      <c r="AU949" s="191" t="s">
        <v>82</v>
      </c>
      <c r="AY949" s="19" t="s">
        <v>170</v>
      </c>
      <c r="BE949" s="192">
        <f t="shared" si="14"/>
        <v>0</v>
      </c>
      <c r="BF949" s="192">
        <f t="shared" si="15"/>
        <v>0</v>
      </c>
      <c r="BG949" s="192">
        <f t="shared" si="16"/>
        <v>0</v>
      </c>
      <c r="BH949" s="192">
        <f t="shared" si="17"/>
        <v>0</v>
      </c>
      <c r="BI949" s="192">
        <f t="shared" si="18"/>
        <v>0</v>
      </c>
      <c r="BJ949" s="19" t="s">
        <v>80</v>
      </c>
      <c r="BK949" s="192">
        <f t="shared" si="19"/>
        <v>0</v>
      </c>
      <c r="BL949" s="19" t="s">
        <v>261</v>
      </c>
      <c r="BM949" s="191" t="s">
        <v>3171</v>
      </c>
    </row>
    <row r="950" spans="1:65" s="2" customFormat="1" ht="16.5" customHeight="1">
      <c r="A950" s="36"/>
      <c r="B950" s="37"/>
      <c r="C950" s="180" t="s">
        <v>3172</v>
      </c>
      <c r="D950" s="180" t="s">
        <v>173</v>
      </c>
      <c r="E950" s="181" t="s">
        <v>576</v>
      </c>
      <c r="F950" s="182" t="s">
        <v>3173</v>
      </c>
      <c r="G950" s="183" t="s">
        <v>545</v>
      </c>
      <c r="H950" s="184">
        <v>6</v>
      </c>
      <c r="I950" s="185"/>
      <c r="J950" s="186">
        <f t="shared" si="10"/>
        <v>0</v>
      </c>
      <c r="K950" s="182" t="s">
        <v>19</v>
      </c>
      <c r="L950" s="41"/>
      <c r="M950" s="187" t="s">
        <v>19</v>
      </c>
      <c r="N950" s="188" t="s">
        <v>44</v>
      </c>
      <c r="O950" s="66"/>
      <c r="P950" s="189">
        <f t="shared" si="11"/>
        <v>0</v>
      </c>
      <c r="Q950" s="189">
        <v>5.1999999999999995E-4</v>
      </c>
      <c r="R950" s="189">
        <f t="shared" si="12"/>
        <v>3.1199999999999995E-3</v>
      </c>
      <c r="S950" s="189">
        <v>0</v>
      </c>
      <c r="T950" s="190">
        <f t="shared" si="13"/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91" t="s">
        <v>261</v>
      </c>
      <c r="AT950" s="191" t="s">
        <v>173</v>
      </c>
      <c r="AU950" s="191" t="s">
        <v>82</v>
      </c>
      <c r="AY950" s="19" t="s">
        <v>170</v>
      </c>
      <c r="BE950" s="192">
        <f t="shared" si="14"/>
        <v>0</v>
      </c>
      <c r="BF950" s="192">
        <f t="shared" si="15"/>
        <v>0</v>
      </c>
      <c r="BG950" s="192">
        <f t="shared" si="16"/>
        <v>0</v>
      </c>
      <c r="BH950" s="192">
        <f t="shared" si="17"/>
        <v>0</v>
      </c>
      <c r="BI950" s="192">
        <f t="shared" si="18"/>
        <v>0</v>
      </c>
      <c r="BJ950" s="19" t="s">
        <v>80</v>
      </c>
      <c r="BK950" s="192">
        <f t="shared" si="19"/>
        <v>0</v>
      </c>
      <c r="BL950" s="19" t="s">
        <v>261</v>
      </c>
      <c r="BM950" s="191" t="s">
        <v>3174</v>
      </c>
    </row>
    <row r="951" spans="1:65" s="2" customFormat="1" ht="16.5" customHeight="1">
      <c r="A951" s="36"/>
      <c r="B951" s="37"/>
      <c r="C951" s="180" t="s">
        <v>1934</v>
      </c>
      <c r="D951" s="180" t="s">
        <v>173</v>
      </c>
      <c r="E951" s="181" t="s">
        <v>580</v>
      </c>
      <c r="F951" s="182" t="s">
        <v>3175</v>
      </c>
      <c r="G951" s="183" t="s">
        <v>545</v>
      </c>
      <c r="H951" s="184">
        <v>4</v>
      </c>
      <c r="I951" s="185"/>
      <c r="J951" s="186">
        <f t="shared" si="10"/>
        <v>0</v>
      </c>
      <c r="K951" s="182" t="s">
        <v>19</v>
      </c>
      <c r="L951" s="41"/>
      <c r="M951" s="187" t="s">
        <v>19</v>
      </c>
      <c r="N951" s="188" t="s">
        <v>44</v>
      </c>
      <c r="O951" s="66"/>
      <c r="P951" s="189">
        <f t="shared" si="11"/>
        <v>0</v>
      </c>
      <c r="Q951" s="189">
        <v>5.1999999999999995E-4</v>
      </c>
      <c r="R951" s="189">
        <f t="shared" si="12"/>
        <v>2.0799999999999998E-3</v>
      </c>
      <c r="S951" s="189">
        <v>0</v>
      </c>
      <c r="T951" s="190">
        <f t="shared" si="13"/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1" t="s">
        <v>261</v>
      </c>
      <c r="AT951" s="191" t="s">
        <v>173</v>
      </c>
      <c r="AU951" s="191" t="s">
        <v>82</v>
      </c>
      <c r="AY951" s="19" t="s">
        <v>170</v>
      </c>
      <c r="BE951" s="192">
        <f t="shared" si="14"/>
        <v>0</v>
      </c>
      <c r="BF951" s="192">
        <f t="shared" si="15"/>
        <v>0</v>
      </c>
      <c r="BG951" s="192">
        <f t="shared" si="16"/>
        <v>0</v>
      </c>
      <c r="BH951" s="192">
        <f t="shared" si="17"/>
        <v>0</v>
      </c>
      <c r="BI951" s="192">
        <f t="shared" si="18"/>
        <v>0</v>
      </c>
      <c r="BJ951" s="19" t="s">
        <v>80</v>
      </c>
      <c r="BK951" s="192">
        <f t="shared" si="19"/>
        <v>0</v>
      </c>
      <c r="BL951" s="19" t="s">
        <v>261</v>
      </c>
      <c r="BM951" s="191" t="s">
        <v>3176</v>
      </c>
    </row>
    <row r="952" spans="1:65" s="2" customFormat="1" ht="16.5" customHeight="1">
      <c r="A952" s="36"/>
      <c r="B952" s="37"/>
      <c r="C952" s="180" t="s">
        <v>3177</v>
      </c>
      <c r="D952" s="180" t="s">
        <v>173</v>
      </c>
      <c r="E952" s="181" t="s">
        <v>584</v>
      </c>
      <c r="F952" s="182" t="s">
        <v>3178</v>
      </c>
      <c r="G952" s="183" t="s">
        <v>545</v>
      </c>
      <c r="H952" s="184">
        <v>5</v>
      </c>
      <c r="I952" s="185"/>
      <c r="J952" s="186">
        <f t="shared" si="10"/>
        <v>0</v>
      </c>
      <c r="K952" s="182" t="s">
        <v>19</v>
      </c>
      <c r="L952" s="41"/>
      <c r="M952" s="187" t="s">
        <v>19</v>
      </c>
      <c r="N952" s="188" t="s">
        <v>44</v>
      </c>
      <c r="O952" s="66"/>
      <c r="P952" s="189">
        <f t="shared" si="11"/>
        <v>0</v>
      </c>
      <c r="Q952" s="189">
        <v>5.1999999999999995E-4</v>
      </c>
      <c r="R952" s="189">
        <f t="shared" si="12"/>
        <v>2.5999999999999999E-3</v>
      </c>
      <c r="S952" s="189">
        <v>0</v>
      </c>
      <c r="T952" s="190">
        <f t="shared" si="13"/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91" t="s">
        <v>261</v>
      </c>
      <c r="AT952" s="191" t="s">
        <v>173</v>
      </c>
      <c r="AU952" s="191" t="s">
        <v>82</v>
      </c>
      <c r="AY952" s="19" t="s">
        <v>170</v>
      </c>
      <c r="BE952" s="192">
        <f t="shared" si="14"/>
        <v>0</v>
      </c>
      <c r="BF952" s="192">
        <f t="shared" si="15"/>
        <v>0</v>
      </c>
      <c r="BG952" s="192">
        <f t="shared" si="16"/>
        <v>0</v>
      </c>
      <c r="BH952" s="192">
        <f t="shared" si="17"/>
        <v>0</v>
      </c>
      <c r="BI952" s="192">
        <f t="shared" si="18"/>
        <v>0</v>
      </c>
      <c r="BJ952" s="19" t="s">
        <v>80</v>
      </c>
      <c r="BK952" s="192">
        <f t="shared" si="19"/>
        <v>0</v>
      </c>
      <c r="BL952" s="19" t="s">
        <v>261</v>
      </c>
      <c r="BM952" s="191" t="s">
        <v>3179</v>
      </c>
    </row>
    <row r="953" spans="1:65" s="2" customFormat="1" ht="16.5" customHeight="1">
      <c r="A953" s="36"/>
      <c r="B953" s="37"/>
      <c r="C953" s="180" t="s">
        <v>1937</v>
      </c>
      <c r="D953" s="180" t="s">
        <v>173</v>
      </c>
      <c r="E953" s="181" t="s">
        <v>3180</v>
      </c>
      <c r="F953" s="182" t="s">
        <v>3181</v>
      </c>
      <c r="G953" s="183" t="s">
        <v>545</v>
      </c>
      <c r="H953" s="184">
        <v>8</v>
      </c>
      <c r="I953" s="185"/>
      <c r="J953" s="186">
        <f t="shared" si="10"/>
        <v>0</v>
      </c>
      <c r="K953" s="182" t="s">
        <v>19</v>
      </c>
      <c r="L953" s="41"/>
      <c r="M953" s="187" t="s">
        <v>19</v>
      </c>
      <c r="N953" s="188" t="s">
        <v>44</v>
      </c>
      <c r="O953" s="66"/>
      <c r="P953" s="189">
        <f t="shared" si="11"/>
        <v>0</v>
      </c>
      <c r="Q953" s="189">
        <v>0</v>
      </c>
      <c r="R953" s="189">
        <f t="shared" si="12"/>
        <v>0</v>
      </c>
      <c r="S953" s="189">
        <v>1.56E-3</v>
      </c>
      <c r="T953" s="190">
        <f t="shared" si="13"/>
        <v>1.248E-2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191" t="s">
        <v>261</v>
      </c>
      <c r="AT953" s="191" t="s">
        <v>173</v>
      </c>
      <c r="AU953" s="191" t="s">
        <v>82</v>
      </c>
      <c r="AY953" s="19" t="s">
        <v>170</v>
      </c>
      <c r="BE953" s="192">
        <f t="shared" si="14"/>
        <v>0</v>
      </c>
      <c r="BF953" s="192">
        <f t="shared" si="15"/>
        <v>0</v>
      </c>
      <c r="BG953" s="192">
        <f t="shared" si="16"/>
        <v>0</v>
      </c>
      <c r="BH953" s="192">
        <f t="shared" si="17"/>
        <v>0</v>
      </c>
      <c r="BI953" s="192">
        <f t="shared" si="18"/>
        <v>0</v>
      </c>
      <c r="BJ953" s="19" t="s">
        <v>80</v>
      </c>
      <c r="BK953" s="192">
        <f t="shared" si="19"/>
        <v>0</v>
      </c>
      <c r="BL953" s="19" t="s">
        <v>261</v>
      </c>
      <c r="BM953" s="191" t="s">
        <v>3182</v>
      </c>
    </row>
    <row r="954" spans="1:65" s="2" customFormat="1" ht="19.5">
      <c r="A954" s="36"/>
      <c r="B954" s="37"/>
      <c r="C954" s="38"/>
      <c r="D954" s="195" t="s">
        <v>363</v>
      </c>
      <c r="E954" s="38"/>
      <c r="F954" s="236" t="s">
        <v>3123</v>
      </c>
      <c r="G954" s="38"/>
      <c r="H954" s="38"/>
      <c r="I954" s="237"/>
      <c r="J954" s="38"/>
      <c r="K954" s="38"/>
      <c r="L954" s="41"/>
      <c r="M954" s="238"/>
      <c r="N954" s="239"/>
      <c r="O954" s="66"/>
      <c r="P954" s="66"/>
      <c r="Q954" s="66"/>
      <c r="R954" s="66"/>
      <c r="S954" s="66"/>
      <c r="T954" s="67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T954" s="19" t="s">
        <v>363</v>
      </c>
      <c r="AU954" s="19" t="s">
        <v>82</v>
      </c>
    </row>
    <row r="955" spans="1:65" s="13" customFormat="1" ht="11.25">
      <c r="B955" s="193"/>
      <c r="C955" s="194"/>
      <c r="D955" s="195" t="s">
        <v>180</v>
      </c>
      <c r="E955" s="196" t="s">
        <v>19</v>
      </c>
      <c r="F955" s="197" t="s">
        <v>3142</v>
      </c>
      <c r="G955" s="194"/>
      <c r="H955" s="198">
        <v>1</v>
      </c>
      <c r="I955" s="199"/>
      <c r="J955" s="194"/>
      <c r="K955" s="194"/>
      <c r="L955" s="200"/>
      <c r="M955" s="201"/>
      <c r="N955" s="202"/>
      <c r="O955" s="202"/>
      <c r="P955" s="202"/>
      <c r="Q955" s="202"/>
      <c r="R955" s="202"/>
      <c r="S955" s="202"/>
      <c r="T955" s="203"/>
      <c r="AT955" s="204" t="s">
        <v>180</v>
      </c>
      <c r="AU955" s="204" t="s">
        <v>82</v>
      </c>
      <c r="AV955" s="13" t="s">
        <v>82</v>
      </c>
      <c r="AW955" s="13" t="s">
        <v>34</v>
      </c>
      <c r="AX955" s="13" t="s">
        <v>73</v>
      </c>
      <c r="AY955" s="204" t="s">
        <v>170</v>
      </c>
    </row>
    <row r="956" spans="1:65" s="13" customFormat="1" ht="11.25">
      <c r="B956" s="193"/>
      <c r="C956" s="194"/>
      <c r="D956" s="195" t="s">
        <v>180</v>
      </c>
      <c r="E956" s="196" t="s">
        <v>19</v>
      </c>
      <c r="F956" s="197" t="s">
        <v>3143</v>
      </c>
      <c r="G956" s="194"/>
      <c r="H956" s="198">
        <v>2</v>
      </c>
      <c r="I956" s="199"/>
      <c r="J956" s="194"/>
      <c r="K956" s="194"/>
      <c r="L956" s="200"/>
      <c r="M956" s="201"/>
      <c r="N956" s="202"/>
      <c r="O956" s="202"/>
      <c r="P956" s="202"/>
      <c r="Q956" s="202"/>
      <c r="R956" s="202"/>
      <c r="S956" s="202"/>
      <c r="T956" s="203"/>
      <c r="AT956" s="204" t="s">
        <v>180</v>
      </c>
      <c r="AU956" s="204" t="s">
        <v>82</v>
      </c>
      <c r="AV956" s="13" t="s">
        <v>82</v>
      </c>
      <c r="AW956" s="13" t="s">
        <v>34</v>
      </c>
      <c r="AX956" s="13" t="s">
        <v>73</v>
      </c>
      <c r="AY956" s="204" t="s">
        <v>170</v>
      </c>
    </row>
    <row r="957" spans="1:65" s="13" customFormat="1" ht="11.25">
      <c r="B957" s="193"/>
      <c r="C957" s="194"/>
      <c r="D957" s="195" t="s">
        <v>180</v>
      </c>
      <c r="E957" s="196" t="s">
        <v>19</v>
      </c>
      <c r="F957" s="197" t="s">
        <v>3144</v>
      </c>
      <c r="G957" s="194"/>
      <c r="H957" s="198">
        <v>5</v>
      </c>
      <c r="I957" s="199"/>
      <c r="J957" s="194"/>
      <c r="K957" s="194"/>
      <c r="L957" s="200"/>
      <c r="M957" s="201"/>
      <c r="N957" s="202"/>
      <c r="O957" s="202"/>
      <c r="P957" s="202"/>
      <c r="Q957" s="202"/>
      <c r="R957" s="202"/>
      <c r="S957" s="202"/>
      <c r="T957" s="203"/>
      <c r="AT957" s="204" t="s">
        <v>180</v>
      </c>
      <c r="AU957" s="204" t="s">
        <v>82</v>
      </c>
      <c r="AV957" s="13" t="s">
        <v>82</v>
      </c>
      <c r="AW957" s="13" t="s">
        <v>34</v>
      </c>
      <c r="AX957" s="13" t="s">
        <v>73</v>
      </c>
      <c r="AY957" s="204" t="s">
        <v>170</v>
      </c>
    </row>
    <row r="958" spans="1:65" s="14" customFormat="1" ht="11.25">
      <c r="B958" s="205"/>
      <c r="C958" s="206"/>
      <c r="D958" s="195" t="s">
        <v>180</v>
      </c>
      <c r="E958" s="207" t="s">
        <v>19</v>
      </c>
      <c r="F958" s="208" t="s">
        <v>182</v>
      </c>
      <c r="G958" s="206"/>
      <c r="H958" s="209">
        <v>8</v>
      </c>
      <c r="I958" s="210"/>
      <c r="J958" s="206"/>
      <c r="K958" s="206"/>
      <c r="L958" s="211"/>
      <c r="M958" s="212"/>
      <c r="N958" s="213"/>
      <c r="O958" s="213"/>
      <c r="P958" s="213"/>
      <c r="Q958" s="213"/>
      <c r="R958" s="213"/>
      <c r="S958" s="213"/>
      <c r="T958" s="214"/>
      <c r="AT958" s="215" t="s">
        <v>180</v>
      </c>
      <c r="AU958" s="215" t="s">
        <v>82</v>
      </c>
      <c r="AV958" s="14" t="s">
        <v>178</v>
      </c>
      <c r="AW958" s="14" t="s">
        <v>34</v>
      </c>
      <c r="AX958" s="14" t="s">
        <v>80</v>
      </c>
      <c r="AY958" s="215" t="s">
        <v>170</v>
      </c>
    </row>
    <row r="959" spans="1:65" s="2" customFormat="1" ht="16.5" customHeight="1">
      <c r="A959" s="36"/>
      <c r="B959" s="37"/>
      <c r="C959" s="180" t="s">
        <v>3183</v>
      </c>
      <c r="D959" s="180" t="s">
        <v>173</v>
      </c>
      <c r="E959" s="181" t="s">
        <v>3184</v>
      </c>
      <c r="F959" s="182" t="s">
        <v>3185</v>
      </c>
      <c r="G959" s="183" t="s">
        <v>176</v>
      </c>
      <c r="H959" s="184">
        <v>8</v>
      </c>
      <c r="I959" s="185"/>
      <c r="J959" s="186">
        <f>ROUND(I959*H959,2)</f>
        <v>0</v>
      </c>
      <c r="K959" s="182" t="s">
        <v>177</v>
      </c>
      <c r="L959" s="41"/>
      <c r="M959" s="187" t="s">
        <v>19</v>
      </c>
      <c r="N959" s="188" t="s">
        <v>44</v>
      </c>
      <c r="O959" s="66"/>
      <c r="P959" s="189">
        <f>O959*H959</f>
        <v>0</v>
      </c>
      <c r="Q959" s="189">
        <v>1.6000000000000001E-4</v>
      </c>
      <c r="R959" s="189">
        <f>Q959*H959</f>
        <v>1.2800000000000001E-3</v>
      </c>
      <c r="S959" s="189">
        <v>0</v>
      </c>
      <c r="T959" s="190">
        <f>S959*H959</f>
        <v>0</v>
      </c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R959" s="191" t="s">
        <v>261</v>
      </c>
      <c r="AT959" s="191" t="s">
        <v>173</v>
      </c>
      <c r="AU959" s="191" t="s">
        <v>82</v>
      </c>
      <c r="AY959" s="19" t="s">
        <v>170</v>
      </c>
      <c r="BE959" s="192">
        <f>IF(N959="základní",J959,0)</f>
        <v>0</v>
      </c>
      <c r="BF959" s="192">
        <f>IF(N959="snížená",J959,0)</f>
        <v>0</v>
      </c>
      <c r="BG959" s="192">
        <f>IF(N959="zákl. přenesená",J959,0)</f>
        <v>0</v>
      </c>
      <c r="BH959" s="192">
        <f>IF(N959="sníž. přenesená",J959,0)</f>
        <v>0</v>
      </c>
      <c r="BI959" s="192">
        <f>IF(N959="nulová",J959,0)</f>
        <v>0</v>
      </c>
      <c r="BJ959" s="19" t="s">
        <v>80</v>
      </c>
      <c r="BK959" s="192">
        <f>ROUND(I959*H959,2)</f>
        <v>0</v>
      </c>
      <c r="BL959" s="19" t="s">
        <v>261</v>
      </c>
      <c r="BM959" s="191" t="s">
        <v>3186</v>
      </c>
    </row>
    <row r="960" spans="1:65" s="2" customFormat="1" ht="19.5">
      <c r="A960" s="36"/>
      <c r="B960" s="37"/>
      <c r="C960" s="38"/>
      <c r="D960" s="195" t="s">
        <v>363</v>
      </c>
      <c r="E960" s="38"/>
      <c r="F960" s="236" t="s">
        <v>3187</v>
      </c>
      <c r="G960" s="38"/>
      <c r="H960" s="38"/>
      <c r="I960" s="237"/>
      <c r="J960" s="38"/>
      <c r="K960" s="38"/>
      <c r="L960" s="41"/>
      <c r="M960" s="238"/>
      <c r="N960" s="239"/>
      <c r="O960" s="66"/>
      <c r="P960" s="66"/>
      <c r="Q960" s="66"/>
      <c r="R960" s="66"/>
      <c r="S960" s="66"/>
      <c r="T960" s="67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T960" s="19" t="s">
        <v>363</v>
      </c>
      <c r="AU960" s="19" t="s">
        <v>82</v>
      </c>
    </row>
    <row r="961" spans="1:65" s="13" customFormat="1" ht="11.25">
      <c r="B961" s="193"/>
      <c r="C961" s="194"/>
      <c r="D961" s="195" t="s">
        <v>180</v>
      </c>
      <c r="E961" s="196" t="s">
        <v>19</v>
      </c>
      <c r="F961" s="197" t="s">
        <v>3142</v>
      </c>
      <c r="G961" s="194"/>
      <c r="H961" s="198">
        <v>1</v>
      </c>
      <c r="I961" s="199"/>
      <c r="J961" s="194"/>
      <c r="K961" s="194"/>
      <c r="L961" s="200"/>
      <c r="M961" s="201"/>
      <c r="N961" s="202"/>
      <c r="O961" s="202"/>
      <c r="P961" s="202"/>
      <c r="Q961" s="202"/>
      <c r="R961" s="202"/>
      <c r="S961" s="202"/>
      <c r="T961" s="203"/>
      <c r="AT961" s="204" t="s">
        <v>180</v>
      </c>
      <c r="AU961" s="204" t="s">
        <v>82</v>
      </c>
      <c r="AV961" s="13" t="s">
        <v>82</v>
      </c>
      <c r="AW961" s="13" t="s">
        <v>34</v>
      </c>
      <c r="AX961" s="13" t="s">
        <v>73</v>
      </c>
      <c r="AY961" s="204" t="s">
        <v>170</v>
      </c>
    </row>
    <row r="962" spans="1:65" s="13" customFormat="1" ht="11.25">
      <c r="B962" s="193"/>
      <c r="C962" s="194"/>
      <c r="D962" s="195" t="s">
        <v>180</v>
      </c>
      <c r="E962" s="196" t="s">
        <v>19</v>
      </c>
      <c r="F962" s="197" t="s">
        <v>3143</v>
      </c>
      <c r="G962" s="194"/>
      <c r="H962" s="198">
        <v>2</v>
      </c>
      <c r="I962" s="199"/>
      <c r="J962" s="194"/>
      <c r="K962" s="194"/>
      <c r="L962" s="200"/>
      <c r="M962" s="201"/>
      <c r="N962" s="202"/>
      <c r="O962" s="202"/>
      <c r="P962" s="202"/>
      <c r="Q962" s="202"/>
      <c r="R962" s="202"/>
      <c r="S962" s="202"/>
      <c r="T962" s="203"/>
      <c r="AT962" s="204" t="s">
        <v>180</v>
      </c>
      <c r="AU962" s="204" t="s">
        <v>82</v>
      </c>
      <c r="AV962" s="13" t="s">
        <v>82</v>
      </c>
      <c r="AW962" s="13" t="s">
        <v>34</v>
      </c>
      <c r="AX962" s="13" t="s">
        <v>73</v>
      </c>
      <c r="AY962" s="204" t="s">
        <v>170</v>
      </c>
    </row>
    <row r="963" spans="1:65" s="13" customFormat="1" ht="11.25">
      <c r="B963" s="193"/>
      <c r="C963" s="194"/>
      <c r="D963" s="195" t="s">
        <v>180</v>
      </c>
      <c r="E963" s="196" t="s">
        <v>19</v>
      </c>
      <c r="F963" s="197" t="s">
        <v>3144</v>
      </c>
      <c r="G963" s="194"/>
      <c r="H963" s="198">
        <v>5</v>
      </c>
      <c r="I963" s="199"/>
      <c r="J963" s="194"/>
      <c r="K963" s="194"/>
      <c r="L963" s="200"/>
      <c r="M963" s="201"/>
      <c r="N963" s="202"/>
      <c r="O963" s="202"/>
      <c r="P963" s="202"/>
      <c r="Q963" s="202"/>
      <c r="R963" s="202"/>
      <c r="S963" s="202"/>
      <c r="T963" s="203"/>
      <c r="AT963" s="204" t="s">
        <v>180</v>
      </c>
      <c r="AU963" s="204" t="s">
        <v>82</v>
      </c>
      <c r="AV963" s="13" t="s">
        <v>82</v>
      </c>
      <c r="AW963" s="13" t="s">
        <v>34</v>
      </c>
      <c r="AX963" s="13" t="s">
        <v>73</v>
      </c>
      <c r="AY963" s="204" t="s">
        <v>170</v>
      </c>
    </row>
    <row r="964" spans="1:65" s="14" customFormat="1" ht="11.25">
      <c r="B964" s="205"/>
      <c r="C964" s="206"/>
      <c r="D964" s="195" t="s">
        <v>180</v>
      </c>
      <c r="E964" s="207" t="s">
        <v>19</v>
      </c>
      <c r="F964" s="208" t="s">
        <v>182</v>
      </c>
      <c r="G964" s="206"/>
      <c r="H964" s="209">
        <v>8</v>
      </c>
      <c r="I964" s="210"/>
      <c r="J964" s="206"/>
      <c r="K964" s="206"/>
      <c r="L964" s="211"/>
      <c r="M964" s="212"/>
      <c r="N964" s="213"/>
      <c r="O964" s="213"/>
      <c r="P964" s="213"/>
      <c r="Q964" s="213"/>
      <c r="R964" s="213"/>
      <c r="S964" s="213"/>
      <c r="T964" s="214"/>
      <c r="AT964" s="215" t="s">
        <v>180</v>
      </c>
      <c r="AU964" s="215" t="s">
        <v>82</v>
      </c>
      <c r="AV964" s="14" t="s">
        <v>178</v>
      </c>
      <c r="AW964" s="14" t="s">
        <v>34</v>
      </c>
      <c r="AX964" s="14" t="s">
        <v>80</v>
      </c>
      <c r="AY964" s="215" t="s">
        <v>170</v>
      </c>
    </row>
    <row r="965" spans="1:65" s="2" customFormat="1" ht="24">
      <c r="A965" s="36"/>
      <c r="B965" s="37"/>
      <c r="C965" s="180" t="s">
        <v>1939</v>
      </c>
      <c r="D965" s="180" t="s">
        <v>173</v>
      </c>
      <c r="E965" s="181" t="s">
        <v>3188</v>
      </c>
      <c r="F965" s="182" t="s">
        <v>3189</v>
      </c>
      <c r="G965" s="183" t="s">
        <v>190</v>
      </c>
      <c r="H965" s="184">
        <v>5.7000000000000002E-2</v>
      </c>
      <c r="I965" s="185"/>
      <c r="J965" s="186">
        <f>ROUND(I965*H965,2)</f>
        <v>0</v>
      </c>
      <c r="K965" s="182" t="s">
        <v>177</v>
      </c>
      <c r="L965" s="41"/>
      <c r="M965" s="187" t="s">
        <v>19</v>
      </c>
      <c r="N965" s="188" t="s">
        <v>44</v>
      </c>
      <c r="O965" s="66"/>
      <c r="P965" s="189">
        <f>O965*H965</f>
        <v>0</v>
      </c>
      <c r="Q965" s="189">
        <v>0</v>
      </c>
      <c r="R965" s="189">
        <f>Q965*H965</f>
        <v>0</v>
      </c>
      <c r="S965" s="189">
        <v>0</v>
      </c>
      <c r="T965" s="190">
        <f>S965*H965</f>
        <v>0</v>
      </c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R965" s="191" t="s">
        <v>261</v>
      </c>
      <c r="AT965" s="191" t="s">
        <v>173</v>
      </c>
      <c r="AU965" s="191" t="s">
        <v>82</v>
      </c>
      <c r="AY965" s="19" t="s">
        <v>170</v>
      </c>
      <c r="BE965" s="192">
        <f>IF(N965="základní",J965,0)</f>
        <v>0</v>
      </c>
      <c r="BF965" s="192">
        <f>IF(N965="snížená",J965,0)</f>
        <v>0</v>
      </c>
      <c r="BG965" s="192">
        <f>IF(N965="zákl. přenesená",J965,0)</f>
        <v>0</v>
      </c>
      <c r="BH965" s="192">
        <f>IF(N965="sníž. přenesená",J965,0)</f>
        <v>0</v>
      </c>
      <c r="BI965" s="192">
        <f>IF(N965="nulová",J965,0)</f>
        <v>0</v>
      </c>
      <c r="BJ965" s="19" t="s">
        <v>80</v>
      </c>
      <c r="BK965" s="192">
        <f>ROUND(I965*H965,2)</f>
        <v>0</v>
      </c>
      <c r="BL965" s="19" t="s">
        <v>261</v>
      </c>
      <c r="BM965" s="191" t="s">
        <v>3190</v>
      </c>
    </row>
    <row r="966" spans="1:65" s="12" customFormat="1" ht="22.9" customHeight="1">
      <c r="B966" s="164"/>
      <c r="C966" s="165"/>
      <c r="D966" s="166" t="s">
        <v>72</v>
      </c>
      <c r="E966" s="178" t="s">
        <v>3191</v>
      </c>
      <c r="F966" s="178" t="s">
        <v>3192</v>
      </c>
      <c r="G966" s="165"/>
      <c r="H966" s="165"/>
      <c r="I966" s="168"/>
      <c r="J966" s="179">
        <f>BK966</f>
        <v>0</v>
      </c>
      <c r="K966" s="165"/>
      <c r="L966" s="170"/>
      <c r="M966" s="171"/>
      <c r="N966" s="172"/>
      <c r="O966" s="172"/>
      <c r="P966" s="173">
        <f>SUM(P967:P977)</f>
        <v>0</v>
      </c>
      <c r="Q966" s="172"/>
      <c r="R966" s="173">
        <f>SUM(R967:R977)</f>
        <v>0.1149</v>
      </c>
      <c r="S966" s="172"/>
      <c r="T966" s="174">
        <f>SUM(T967:T977)</f>
        <v>0</v>
      </c>
      <c r="AR966" s="175" t="s">
        <v>82</v>
      </c>
      <c r="AT966" s="176" t="s">
        <v>72</v>
      </c>
      <c r="AU966" s="176" t="s">
        <v>80</v>
      </c>
      <c r="AY966" s="175" t="s">
        <v>170</v>
      </c>
      <c r="BK966" s="177">
        <f>SUM(BK967:BK977)</f>
        <v>0</v>
      </c>
    </row>
    <row r="967" spans="1:65" s="2" customFormat="1" ht="21.75" customHeight="1">
      <c r="A967" s="36"/>
      <c r="B967" s="37"/>
      <c r="C967" s="180" t="s">
        <v>3193</v>
      </c>
      <c r="D967" s="180" t="s">
        <v>173</v>
      </c>
      <c r="E967" s="181" t="s">
        <v>3194</v>
      </c>
      <c r="F967" s="182" t="s">
        <v>3195</v>
      </c>
      <c r="G967" s="183" t="s">
        <v>545</v>
      </c>
      <c r="H967" s="184">
        <v>1</v>
      </c>
      <c r="I967" s="185"/>
      <c r="J967" s="186">
        <f>ROUND(I967*H967,2)</f>
        <v>0</v>
      </c>
      <c r="K967" s="182" t="s">
        <v>177</v>
      </c>
      <c r="L967" s="41"/>
      <c r="M967" s="187" t="s">
        <v>19</v>
      </c>
      <c r="N967" s="188" t="s">
        <v>44</v>
      </c>
      <c r="O967" s="66"/>
      <c r="P967" s="189">
        <f>O967*H967</f>
        <v>0</v>
      </c>
      <c r="Q967" s="189">
        <v>1.4E-2</v>
      </c>
      <c r="R967" s="189">
        <f>Q967*H967</f>
        <v>1.4E-2</v>
      </c>
      <c r="S967" s="189">
        <v>0</v>
      </c>
      <c r="T967" s="190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91" t="s">
        <v>261</v>
      </c>
      <c r="AT967" s="191" t="s">
        <v>173</v>
      </c>
      <c r="AU967" s="191" t="s">
        <v>82</v>
      </c>
      <c r="AY967" s="19" t="s">
        <v>170</v>
      </c>
      <c r="BE967" s="192">
        <f>IF(N967="základní",J967,0)</f>
        <v>0</v>
      </c>
      <c r="BF967" s="192">
        <f>IF(N967="snížená",J967,0)</f>
        <v>0</v>
      </c>
      <c r="BG967" s="192">
        <f>IF(N967="zákl. přenesená",J967,0)</f>
        <v>0</v>
      </c>
      <c r="BH967" s="192">
        <f>IF(N967="sníž. přenesená",J967,0)</f>
        <v>0</v>
      </c>
      <c r="BI967" s="192">
        <f>IF(N967="nulová",J967,0)</f>
        <v>0</v>
      </c>
      <c r="BJ967" s="19" t="s">
        <v>80</v>
      </c>
      <c r="BK967" s="192">
        <f>ROUND(I967*H967,2)</f>
        <v>0</v>
      </c>
      <c r="BL967" s="19" t="s">
        <v>261</v>
      </c>
      <c r="BM967" s="191" t="s">
        <v>3196</v>
      </c>
    </row>
    <row r="968" spans="1:65" s="13" customFormat="1" ht="11.25">
      <c r="B968" s="193"/>
      <c r="C968" s="194"/>
      <c r="D968" s="195" t="s">
        <v>180</v>
      </c>
      <c r="E968" s="196" t="s">
        <v>19</v>
      </c>
      <c r="F968" s="197" t="s">
        <v>3197</v>
      </c>
      <c r="G968" s="194"/>
      <c r="H968" s="198">
        <v>1</v>
      </c>
      <c r="I968" s="199"/>
      <c r="J968" s="194"/>
      <c r="K968" s="194"/>
      <c r="L968" s="200"/>
      <c r="M968" s="201"/>
      <c r="N968" s="202"/>
      <c r="O968" s="202"/>
      <c r="P968" s="202"/>
      <c r="Q968" s="202"/>
      <c r="R968" s="202"/>
      <c r="S968" s="202"/>
      <c r="T968" s="203"/>
      <c r="AT968" s="204" t="s">
        <v>180</v>
      </c>
      <c r="AU968" s="204" t="s">
        <v>82</v>
      </c>
      <c r="AV968" s="13" t="s">
        <v>82</v>
      </c>
      <c r="AW968" s="13" t="s">
        <v>34</v>
      </c>
      <c r="AX968" s="13" t="s">
        <v>80</v>
      </c>
      <c r="AY968" s="204" t="s">
        <v>170</v>
      </c>
    </row>
    <row r="969" spans="1:65" s="2" customFormat="1" ht="24">
      <c r="A969" s="36"/>
      <c r="B969" s="37"/>
      <c r="C969" s="180" t="s">
        <v>1945</v>
      </c>
      <c r="D969" s="180" t="s">
        <v>173</v>
      </c>
      <c r="E969" s="181" t="s">
        <v>3198</v>
      </c>
      <c r="F969" s="182" t="s">
        <v>3199</v>
      </c>
      <c r="G969" s="183" t="s">
        <v>545</v>
      </c>
      <c r="H969" s="184">
        <v>5</v>
      </c>
      <c r="I969" s="185"/>
      <c r="J969" s="186">
        <f>ROUND(I969*H969,2)</f>
        <v>0</v>
      </c>
      <c r="K969" s="182" t="s">
        <v>177</v>
      </c>
      <c r="L969" s="41"/>
      <c r="M969" s="187" t="s">
        <v>19</v>
      </c>
      <c r="N969" s="188" t="s">
        <v>44</v>
      </c>
      <c r="O969" s="66"/>
      <c r="P969" s="189">
        <f>O969*H969</f>
        <v>0</v>
      </c>
      <c r="Q969" s="189">
        <v>1.6650000000000002E-2</v>
      </c>
      <c r="R969" s="189">
        <f>Q969*H969</f>
        <v>8.3250000000000005E-2</v>
      </c>
      <c r="S969" s="189">
        <v>0</v>
      </c>
      <c r="T969" s="190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191" t="s">
        <v>261</v>
      </c>
      <c r="AT969" s="191" t="s">
        <v>173</v>
      </c>
      <c r="AU969" s="191" t="s">
        <v>82</v>
      </c>
      <c r="AY969" s="19" t="s">
        <v>170</v>
      </c>
      <c r="BE969" s="192">
        <f>IF(N969="základní",J969,0)</f>
        <v>0</v>
      </c>
      <c r="BF969" s="192">
        <f>IF(N969="snížená",J969,0)</f>
        <v>0</v>
      </c>
      <c r="BG969" s="192">
        <f>IF(N969="zákl. přenesená",J969,0)</f>
        <v>0</v>
      </c>
      <c r="BH969" s="192">
        <f>IF(N969="sníž. přenesená",J969,0)</f>
        <v>0</v>
      </c>
      <c r="BI969" s="192">
        <f>IF(N969="nulová",J969,0)</f>
        <v>0</v>
      </c>
      <c r="BJ969" s="19" t="s">
        <v>80</v>
      </c>
      <c r="BK969" s="192">
        <f>ROUND(I969*H969,2)</f>
        <v>0</v>
      </c>
      <c r="BL969" s="19" t="s">
        <v>261</v>
      </c>
      <c r="BM969" s="191" t="s">
        <v>3200</v>
      </c>
    </row>
    <row r="970" spans="1:65" s="13" customFormat="1" ht="11.25">
      <c r="B970" s="193"/>
      <c r="C970" s="194"/>
      <c r="D970" s="195" t="s">
        <v>180</v>
      </c>
      <c r="E970" s="196" t="s">
        <v>19</v>
      </c>
      <c r="F970" s="197" t="s">
        <v>3201</v>
      </c>
      <c r="G970" s="194"/>
      <c r="H970" s="198">
        <v>5</v>
      </c>
      <c r="I970" s="199"/>
      <c r="J970" s="194"/>
      <c r="K970" s="194"/>
      <c r="L970" s="200"/>
      <c r="M970" s="201"/>
      <c r="N970" s="202"/>
      <c r="O970" s="202"/>
      <c r="P970" s="202"/>
      <c r="Q970" s="202"/>
      <c r="R970" s="202"/>
      <c r="S970" s="202"/>
      <c r="T970" s="203"/>
      <c r="AT970" s="204" t="s">
        <v>180</v>
      </c>
      <c r="AU970" s="204" t="s">
        <v>82</v>
      </c>
      <c r="AV970" s="13" t="s">
        <v>82</v>
      </c>
      <c r="AW970" s="13" t="s">
        <v>34</v>
      </c>
      <c r="AX970" s="13" t="s">
        <v>80</v>
      </c>
      <c r="AY970" s="204" t="s">
        <v>170</v>
      </c>
    </row>
    <row r="971" spans="1:65" s="2" customFormat="1" ht="24">
      <c r="A971" s="36"/>
      <c r="B971" s="37"/>
      <c r="C971" s="180" t="s">
        <v>3202</v>
      </c>
      <c r="D971" s="180" t="s">
        <v>173</v>
      </c>
      <c r="E971" s="181" t="s">
        <v>3203</v>
      </c>
      <c r="F971" s="182" t="s">
        <v>3204</v>
      </c>
      <c r="G971" s="183" t="s">
        <v>545</v>
      </c>
      <c r="H971" s="184">
        <v>1</v>
      </c>
      <c r="I971" s="185"/>
      <c r="J971" s="186">
        <f>ROUND(I971*H971,2)</f>
        <v>0</v>
      </c>
      <c r="K971" s="182" t="s">
        <v>177</v>
      </c>
      <c r="L971" s="41"/>
      <c r="M971" s="187" t="s">
        <v>19</v>
      </c>
      <c r="N971" s="188" t="s">
        <v>44</v>
      </c>
      <c r="O971" s="66"/>
      <c r="P971" s="189">
        <f>O971*H971</f>
        <v>0</v>
      </c>
      <c r="Q971" s="189">
        <v>1.7649999999999999E-2</v>
      </c>
      <c r="R971" s="189">
        <f>Q971*H971</f>
        <v>1.7649999999999999E-2</v>
      </c>
      <c r="S971" s="189">
        <v>0</v>
      </c>
      <c r="T971" s="190">
        <f>S971*H971</f>
        <v>0</v>
      </c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R971" s="191" t="s">
        <v>261</v>
      </c>
      <c r="AT971" s="191" t="s">
        <v>173</v>
      </c>
      <c r="AU971" s="191" t="s">
        <v>82</v>
      </c>
      <c r="AY971" s="19" t="s">
        <v>170</v>
      </c>
      <c r="BE971" s="192">
        <f>IF(N971="základní",J971,0)</f>
        <v>0</v>
      </c>
      <c r="BF971" s="192">
        <f>IF(N971="snížená",J971,0)</f>
        <v>0</v>
      </c>
      <c r="BG971" s="192">
        <f>IF(N971="zákl. přenesená",J971,0)</f>
        <v>0</v>
      </c>
      <c r="BH971" s="192">
        <f>IF(N971="sníž. přenesená",J971,0)</f>
        <v>0</v>
      </c>
      <c r="BI971" s="192">
        <f>IF(N971="nulová",J971,0)</f>
        <v>0</v>
      </c>
      <c r="BJ971" s="19" t="s">
        <v>80</v>
      </c>
      <c r="BK971" s="192">
        <f>ROUND(I971*H971,2)</f>
        <v>0</v>
      </c>
      <c r="BL971" s="19" t="s">
        <v>261</v>
      </c>
      <c r="BM971" s="191" t="s">
        <v>3205</v>
      </c>
    </row>
    <row r="972" spans="1:65" s="13" customFormat="1" ht="11.25">
      <c r="B972" s="193"/>
      <c r="C972" s="194"/>
      <c r="D972" s="195" t="s">
        <v>180</v>
      </c>
      <c r="E972" s="196" t="s">
        <v>19</v>
      </c>
      <c r="F972" s="197" t="s">
        <v>3206</v>
      </c>
      <c r="G972" s="194"/>
      <c r="H972" s="198">
        <v>1</v>
      </c>
      <c r="I972" s="199"/>
      <c r="J972" s="194"/>
      <c r="K972" s="194"/>
      <c r="L972" s="200"/>
      <c r="M972" s="201"/>
      <c r="N972" s="202"/>
      <c r="O972" s="202"/>
      <c r="P972" s="202"/>
      <c r="Q972" s="202"/>
      <c r="R972" s="202"/>
      <c r="S972" s="202"/>
      <c r="T972" s="203"/>
      <c r="AT972" s="204" t="s">
        <v>180</v>
      </c>
      <c r="AU972" s="204" t="s">
        <v>82</v>
      </c>
      <c r="AV972" s="13" t="s">
        <v>82</v>
      </c>
      <c r="AW972" s="13" t="s">
        <v>34</v>
      </c>
      <c r="AX972" s="13" t="s">
        <v>80</v>
      </c>
      <c r="AY972" s="204" t="s">
        <v>170</v>
      </c>
    </row>
    <row r="973" spans="1:65" s="2" customFormat="1" ht="21.75" customHeight="1">
      <c r="A973" s="36"/>
      <c r="B973" s="37"/>
      <c r="C973" s="180" t="s">
        <v>1951</v>
      </c>
      <c r="D973" s="180" t="s">
        <v>173</v>
      </c>
      <c r="E973" s="181" t="s">
        <v>3207</v>
      </c>
      <c r="F973" s="182" t="s">
        <v>3208</v>
      </c>
      <c r="G973" s="183" t="s">
        <v>545</v>
      </c>
      <c r="H973" s="184">
        <v>3</v>
      </c>
      <c r="I973" s="185"/>
      <c r="J973" s="186">
        <f>ROUND(I973*H973,2)</f>
        <v>0</v>
      </c>
      <c r="K973" s="182" t="s">
        <v>177</v>
      </c>
      <c r="L973" s="41"/>
      <c r="M973" s="187" t="s">
        <v>19</v>
      </c>
      <c r="N973" s="188" t="s">
        <v>44</v>
      </c>
      <c r="O973" s="66"/>
      <c r="P973" s="189">
        <f>O973*H973</f>
        <v>0</v>
      </c>
      <c r="Q973" s="189">
        <v>0</v>
      </c>
      <c r="R973" s="189">
        <f>Q973*H973</f>
        <v>0</v>
      </c>
      <c r="S973" s="189">
        <v>0</v>
      </c>
      <c r="T973" s="190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91" t="s">
        <v>261</v>
      </c>
      <c r="AT973" s="191" t="s">
        <v>173</v>
      </c>
      <c r="AU973" s="191" t="s">
        <v>82</v>
      </c>
      <c r="AY973" s="19" t="s">
        <v>170</v>
      </c>
      <c r="BE973" s="192">
        <f>IF(N973="základní",J973,0)</f>
        <v>0</v>
      </c>
      <c r="BF973" s="192">
        <f>IF(N973="snížená",J973,0)</f>
        <v>0</v>
      </c>
      <c r="BG973" s="192">
        <f>IF(N973="zákl. přenesená",J973,0)</f>
        <v>0</v>
      </c>
      <c r="BH973" s="192">
        <f>IF(N973="sníž. přenesená",J973,0)</f>
        <v>0</v>
      </c>
      <c r="BI973" s="192">
        <f>IF(N973="nulová",J973,0)</f>
        <v>0</v>
      </c>
      <c r="BJ973" s="19" t="s">
        <v>80</v>
      </c>
      <c r="BK973" s="192">
        <f>ROUND(I973*H973,2)</f>
        <v>0</v>
      </c>
      <c r="BL973" s="19" t="s">
        <v>261</v>
      </c>
      <c r="BM973" s="191" t="s">
        <v>3209</v>
      </c>
    </row>
    <row r="974" spans="1:65" s="13" customFormat="1" ht="11.25">
      <c r="B974" s="193"/>
      <c r="C974" s="194"/>
      <c r="D974" s="195" t="s">
        <v>180</v>
      </c>
      <c r="E974" s="196" t="s">
        <v>19</v>
      </c>
      <c r="F974" s="197" t="s">
        <v>3210</v>
      </c>
      <c r="G974" s="194"/>
      <c r="H974" s="198">
        <v>3</v>
      </c>
      <c r="I974" s="199"/>
      <c r="J974" s="194"/>
      <c r="K974" s="194"/>
      <c r="L974" s="200"/>
      <c r="M974" s="201"/>
      <c r="N974" s="202"/>
      <c r="O974" s="202"/>
      <c r="P974" s="202"/>
      <c r="Q974" s="202"/>
      <c r="R974" s="202"/>
      <c r="S974" s="202"/>
      <c r="T974" s="203"/>
      <c r="AT974" s="204" t="s">
        <v>180</v>
      </c>
      <c r="AU974" s="204" t="s">
        <v>82</v>
      </c>
      <c r="AV974" s="13" t="s">
        <v>82</v>
      </c>
      <c r="AW974" s="13" t="s">
        <v>34</v>
      </c>
      <c r="AX974" s="13" t="s">
        <v>80</v>
      </c>
      <c r="AY974" s="204" t="s">
        <v>170</v>
      </c>
    </row>
    <row r="975" spans="1:65" s="2" customFormat="1" ht="16.5" customHeight="1">
      <c r="A975" s="36"/>
      <c r="B975" s="37"/>
      <c r="C975" s="180" t="s">
        <v>3211</v>
      </c>
      <c r="D975" s="180" t="s">
        <v>173</v>
      </c>
      <c r="E975" s="181" t="s">
        <v>3212</v>
      </c>
      <c r="F975" s="182" t="s">
        <v>3213</v>
      </c>
      <c r="G975" s="183" t="s">
        <v>545</v>
      </c>
      <c r="H975" s="184">
        <v>6</v>
      </c>
      <c r="I975" s="185"/>
      <c r="J975" s="186">
        <f>ROUND(I975*H975,2)</f>
        <v>0</v>
      </c>
      <c r="K975" s="182" t="s">
        <v>177</v>
      </c>
      <c r="L975" s="41"/>
      <c r="M975" s="187" t="s">
        <v>19</v>
      </c>
      <c r="N975" s="188" t="s">
        <v>44</v>
      </c>
      <c r="O975" s="66"/>
      <c r="P975" s="189">
        <f>O975*H975</f>
        <v>0</v>
      </c>
      <c r="Q975" s="189">
        <v>0</v>
      </c>
      <c r="R975" s="189">
        <f>Q975*H975</f>
        <v>0</v>
      </c>
      <c r="S975" s="189">
        <v>0</v>
      </c>
      <c r="T975" s="190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1" t="s">
        <v>261</v>
      </c>
      <c r="AT975" s="191" t="s">
        <v>173</v>
      </c>
      <c r="AU975" s="191" t="s">
        <v>82</v>
      </c>
      <c r="AY975" s="19" t="s">
        <v>170</v>
      </c>
      <c r="BE975" s="192">
        <f>IF(N975="základní",J975,0)</f>
        <v>0</v>
      </c>
      <c r="BF975" s="192">
        <f>IF(N975="snížená",J975,0)</f>
        <v>0</v>
      </c>
      <c r="BG975" s="192">
        <f>IF(N975="zákl. přenesená",J975,0)</f>
        <v>0</v>
      </c>
      <c r="BH975" s="192">
        <f>IF(N975="sníž. přenesená",J975,0)</f>
        <v>0</v>
      </c>
      <c r="BI975" s="192">
        <f>IF(N975="nulová",J975,0)</f>
        <v>0</v>
      </c>
      <c r="BJ975" s="19" t="s">
        <v>80</v>
      </c>
      <c r="BK975" s="192">
        <f>ROUND(I975*H975,2)</f>
        <v>0</v>
      </c>
      <c r="BL975" s="19" t="s">
        <v>261</v>
      </c>
      <c r="BM975" s="191" t="s">
        <v>3214</v>
      </c>
    </row>
    <row r="976" spans="1:65" s="13" customFormat="1" ht="11.25">
      <c r="B976" s="193"/>
      <c r="C976" s="194"/>
      <c r="D976" s="195" t="s">
        <v>180</v>
      </c>
      <c r="E976" s="196" t="s">
        <v>19</v>
      </c>
      <c r="F976" s="197" t="s">
        <v>3215</v>
      </c>
      <c r="G976" s="194"/>
      <c r="H976" s="198">
        <v>6</v>
      </c>
      <c r="I976" s="199"/>
      <c r="J976" s="194"/>
      <c r="K976" s="194"/>
      <c r="L976" s="200"/>
      <c r="M976" s="201"/>
      <c r="N976" s="202"/>
      <c r="O976" s="202"/>
      <c r="P976" s="202"/>
      <c r="Q976" s="202"/>
      <c r="R976" s="202"/>
      <c r="S976" s="202"/>
      <c r="T976" s="203"/>
      <c r="AT976" s="204" t="s">
        <v>180</v>
      </c>
      <c r="AU976" s="204" t="s">
        <v>82</v>
      </c>
      <c r="AV976" s="13" t="s">
        <v>82</v>
      </c>
      <c r="AW976" s="13" t="s">
        <v>34</v>
      </c>
      <c r="AX976" s="13" t="s">
        <v>80</v>
      </c>
      <c r="AY976" s="204" t="s">
        <v>170</v>
      </c>
    </row>
    <row r="977" spans="1:65" s="2" customFormat="1" ht="24">
      <c r="A977" s="36"/>
      <c r="B977" s="37"/>
      <c r="C977" s="180" t="s">
        <v>1959</v>
      </c>
      <c r="D977" s="180" t="s">
        <v>173</v>
      </c>
      <c r="E977" s="181" t="s">
        <v>3216</v>
      </c>
      <c r="F977" s="182" t="s">
        <v>3217</v>
      </c>
      <c r="G977" s="183" t="s">
        <v>190</v>
      </c>
      <c r="H977" s="184">
        <v>0.115</v>
      </c>
      <c r="I977" s="185"/>
      <c r="J977" s="186">
        <f>ROUND(I977*H977,2)</f>
        <v>0</v>
      </c>
      <c r="K977" s="182" t="s">
        <v>177</v>
      </c>
      <c r="L977" s="41"/>
      <c r="M977" s="187" t="s">
        <v>19</v>
      </c>
      <c r="N977" s="188" t="s">
        <v>44</v>
      </c>
      <c r="O977" s="66"/>
      <c r="P977" s="189">
        <f>O977*H977</f>
        <v>0</v>
      </c>
      <c r="Q977" s="189">
        <v>0</v>
      </c>
      <c r="R977" s="189">
        <f>Q977*H977</f>
        <v>0</v>
      </c>
      <c r="S977" s="189">
        <v>0</v>
      </c>
      <c r="T977" s="190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91" t="s">
        <v>261</v>
      </c>
      <c r="AT977" s="191" t="s">
        <v>173</v>
      </c>
      <c r="AU977" s="191" t="s">
        <v>82</v>
      </c>
      <c r="AY977" s="19" t="s">
        <v>170</v>
      </c>
      <c r="BE977" s="192">
        <f>IF(N977="základní",J977,0)</f>
        <v>0</v>
      </c>
      <c r="BF977" s="192">
        <f>IF(N977="snížená",J977,0)</f>
        <v>0</v>
      </c>
      <c r="BG977" s="192">
        <f>IF(N977="zákl. přenesená",J977,0)</f>
        <v>0</v>
      </c>
      <c r="BH977" s="192">
        <f>IF(N977="sníž. přenesená",J977,0)</f>
        <v>0</v>
      </c>
      <c r="BI977" s="192">
        <f>IF(N977="nulová",J977,0)</f>
        <v>0</v>
      </c>
      <c r="BJ977" s="19" t="s">
        <v>80</v>
      </c>
      <c r="BK977" s="192">
        <f>ROUND(I977*H977,2)</f>
        <v>0</v>
      </c>
      <c r="BL977" s="19" t="s">
        <v>261</v>
      </c>
      <c r="BM977" s="191" t="s">
        <v>3218</v>
      </c>
    </row>
    <row r="978" spans="1:65" s="12" customFormat="1" ht="22.9" customHeight="1">
      <c r="B978" s="164"/>
      <c r="C978" s="165"/>
      <c r="D978" s="166" t="s">
        <v>72</v>
      </c>
      <c r="E978" s="178" t="s">
        <v>591</v>
      </c>
      <c r="F978" s="178" t="s">
        <v>592</v>
      </c>
      <c r="G978" s="165"/>
      <c r="H978" s="165"/>
      <c r="I978" s="168"/>
      <c r="J978" s="179">
        <f>BK978</f>
        <v>0</v>
      </c>
      <c r="K978" s="165"/>
      <c r="L978" s="170"/>
      <c r="M978" s="171"/>
      <c r="N978" s="172"/>
      <c r="O978" s="172"/>
      <c r="P978" s="173">
        <f>SUM(P979:P1033)</f>
        <v>0</v>
      </c>
      <c r="Q978" s="172"/>
      <c r="R978" s="173">
        <f>SUM(R979:R1033)</f>
        <v>44.616845000000005</v>
      </c>
      <c r="S978" s="172"/>
      <c r="T978" s="174">
        <f>SUM(T979:T1033)</f>
        <v>56.542750000000005</v>
      </c>
      <c r="AR978" s="175" t="s">
        <v>82</v>
      </c>
      <c r="AT978" s="176" t="s">
        <v>72</v>
      </c>
      <c r="AU978" s="176" t="s">
        <v>80</v>
      </c>
      <c r="AY978" s="175" t="s">
        <v>170</v>
      </c>
      <c r="BK978" s="177">
        <f>SUM(BK979:BK1033)</f>
        <v>0</v>
      </c>
    </row>
    <row r="979" spans="1:65" s="2" customFormat="1" ht="16.5" customHeight="1">
      <c r="A979" s="36"/>
      <c r="B979" s="37"/>
      <c r="C979" s="180" t="s">
        <v>3219</v>
      </c>
      <c r="D979" s="180" t="s">
        <v>173</v>
      </c>
      <c r="E979" s="181" t="s">
        <v>3220</v>
      </c>
      <c r="F979" s="182" t="s">
        <v>3221</v>
      </c>
      <c r="G979" s="183" t="s">
        <v>421</v>
      </c>
      <c r="H979" s="184">
        <v>1</v>
      </c>
      <c r="I979" s="185"/>
      <c r="J979" s="186">
        <f>ROUND(I979*H979,2)</f>
        <v>0</v>
      </c>
      <c r="K979" s="182" t="s">
        <v>19</v>
      </c>
      <c r="L979" s="41"/>
      <c r="M979" s="187" t="s">
        <v>19</v>
      </c>
      <c r="N979" s="188" t="s">
        <v>44</v>
      </c>
      <c r="O979" s="66"/>
      <c r="P979" s="189">
        <f>O979*H979</f>
        <v>0</v>
      </c>
      <c r="Q979" s="189">
        <v>0</v>
      </c>
      <c r="R979" s="189">
        <f>Q979*H979</f>
        <v>0</v>
      </c>
      <c r="S979" s="189">
        <v>0.42099999999999999</v>
      </c>
      <c r="T979" s="190">
        <f>S979*H979</f>
        <v>0.42099999999999999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91" t="s">
        <v>261</v>
      </c>
      <c r="AT979" s="191" t="s">
        <v>173</v>
      </c>
      <c r="AU979" s="191" t="s">
        <v>82</v>
      </c>
      <c r="AY979" s="19" t="s">
        <v>170</v>
      </c>
      <c r="BE979" s="192">
        <f>IF(N979="základní",J979,0)</f>
        <v>0</v>
      </c>
      <c r="BF979" s="192">
        <f>IF(N979="snížená",J979,0)</f>
        <v>0</v>
      </c>
      <c r="BG979" s="192">
        <f>IF(N979="zákl. přenesená",J979,0)</f>
        <v>0</v>
      </c>
      <c r="BH979" s="192">
        <f>IF(N979="sníž. přenesená",J979,0)</f>
        <v>0</v>
      </c>
      <c r="BI979" s="192">
        <f>IF(N979="nulová",J979,0)</f>
        <v>0</v>
      </c>
      <c r="BJ979" s="19" t="s">
        <v>80</v>
      </c>
      <c r="BK979" s="192">
        <f>ROUND(I979*H979,2)</f>
        <v>0</v>
      </c>
      <c r="BL979" s="19" t="s">
        <v>261</v>
      </c>
      <c r="BM979" s="191" t="s">
        <v>3222</v>
      </c>
    </row>
    <row r="980" spans="1:65" s="2" customFormat="1" ht="21.75" customHeight="1">
      <c r="A980" s="36"/>
      <c r="B980" s="37"/>
      <c r="C980" s="180" t="s">
        <v>1962</v>
      </c>
      <c r="D980" s="180" t="s">
        <v>173</v>
      </c>
      <c r="E980" s="181" t="s">
        <v>3223</v>
      </c>
      <c r="F980" s="182" t="s">
        <v>3224</v>
      </c>
      <c r="G980" s="183" t="s">
        <v>310</v>
      </c>
      <c r="H980" s="184">
        <v>27</v>
      </c>
      <c r="I980" s="185"/>
      <c r="J980" s="186">
        <f>ROUND(I980*H980,2)</f>
        <v>0</v>
      </c>
      <c r="K980" s="182" t="s">
        <v>177</v>
      </c>
      <c r="L980" s="41"/>
      <c r="M980" s="187" t="s">
        <v>19</v>
      </c>
      <c r="N980" s="188" t="s">
        <v>44</v>
      </c>
      <c r="O980" s="66"/>
      <c r="P980" s="189">
        <f>O980*H980</f>
        <v>0</v>
      </c>
      <c r="Q980" s="189">
        <v>0</v>
      </c>
      <c r="R980" s="189">
        <f>Q980*H980</f>
        <v>0</v>
      </c>
      <c r="S980" s="189">
        <v>3.2000000000000001E-2</v>
      </c>
      <c r="T980" s="190">
        <f>S980*H980</f>
        <v>0.86399999999999999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1" t="s">
        <v>261</v>
      </c>
      <c r="AT980" s="191" t="s">
        <v>173</v>
      </c>
      <c r="AU980" s="191" t="s">
        <v>82</v>
      </c>
      <c r="AY980" s="19" t="s">
        <v>170</v>
      </c>
      <c r="BE980" s="192">
        <f>IF(N980="základní",J980,0)</f>
        <v>0</v>
      </c>
      <c r="BF980" s="192">
        <f>IF(N980="snížená",J980,0)</f>
        <v>0</v>
      </c>
      <c r="BG980" s="192">
        <f>IF(N980="zákl. přenesená",J980,0)</f>
        <v>0</v>
      </c>
      <c r="BH980" s="192">
        <f>IF(N980="sníž. přenesená",J980,0)</f>
        <v>0</v>
      </c>
      <c r="BI980" s="192">
        <f>IF(N980="nulová",J980,0)</f>
        <v>0</v>
      </c>
      <c r="BJ980" s="19" t="s">
        <v>80</v>
      </c>
      <c r="BK980" s="192">
        <f>ROUND(I980*H980,2)</f>
        <v>0</v>
      </c>
      <c r="BL980" s="19" t="s">
        <v>261</v>
      </c>
      <c r="BM980" s="191" t="s">
        <v>3225</v>
      </c>
    </row>
    <row r="981" spans="1:65" s="13" customFormat="1" ht="11.25">
      <c r="B981" s="193"/>
      <c r="C981" s="194"/>
      <c r="D981" s="195" t="s">
        <v>180</v>
      </c>
      <c r="E981" s="196" t="s">
        <v>19</v>
      </c>
      <c r="F981" s="197" t="s">
        <v>3226</v>
      </c>
      <c r="G981" s="194"/>
      <c r="H981" s="198">
        <v>27</v>
      </c>
      <c r="I981" s="199"/>
      <c r="J981" s="194"/>
      <c r="K981" s="194"/>
      <c r="L981" s="200"/>
      <c r="M981" s="201"/>
      <c r="N981" s="202"/>
      <c r="O981" s="202"/>
      <c r="P981" s="202"/>
      <c r="Q981" s="202"/>
      <c r="R981" s="202"/>
      <c r="S981" s="202"/>
      <c r="T981" s="203"/>
      <c r="AT981" s="204" t="s">
        <v>180</v>
      </c>
      <c r="AU981" s="204" t="s">
        <v>82</v>
      </c>
      <c r="AV981" s="13" t="s">
        <v>82</v>
      </c>
      <c r="AW981" s="13" t="s">
        <v>34</v>
      </c>
      <c r="AX981" s="13" t="s">
        <v>80</v>
      </c>
      <c r="AY981" s="204" t="s">
        <v>170</v>
      </c>
    </row>
    <row r="982" spans="1:65" s="2" customFormat="1" ht="16.5" customHeight="1">
      <c r="A982" s="36"/>
      <c r="B982" s="37"/>
      <c r="C982" s="180" t="s">
        <v>3227</v>
      </c>
      <c r="D982" s="180" t="s">
        <v>173</v>
      </c>
      <c r="E982" s="181" t="s">
        <v>3228</v>
      </c>
      <c r="F982" s="182" t="s">
        <v>3229</v>
      </c>
      <c r="G982" s="183" t="s">
        <v>310</v>
      </c>
      <c r="H982" s="184">
        <v>565</v>
      </c>
      <c r="I982" s="185"/>
      <c r="J982" s="186">
        <f>ROUND(I982*H982,2)</f>
        <v>0</v>
      </c>
      <c r="K982" s="182" t="s">
        <v>177</v>
      </c>
      <c r="L982" s="41"/>
      <c r="M982" s="187" t="s">
        <v>19</v>
      </c>
      <c r="N982" s="188" t="s">
        <v>44</v>
      </c>
      <c r="O982" s="66"/>
      <c r="P982" s="189">
        <f>O982*H982</f>
        <v>0</v>
      </c>
      <c r="Q982" s="189">
        <v>0</v>
      </c>
      <c r="R982" s="189">
        <f>Q982*H982</f>
        <v>0</v>
      </c>
      <c r="S982" s="189">
        <v>2.4750000000000001E-2</v>
      </c>
      <c r="T982" s="190">
        <f>S982*H982</f>
        <v>13.983750000000001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91" t="s">
        <v>261</v>
      </c>
      <c r="AT982" s="191" t="s">
        <v>173</v>
      </c>
      <c r="AU982" s="191" t="s">
        <v>82</v>
      </c>
      <c r="AY982" s="19" t="s">
        <v>170</v>
      </c>
      <c r="BE982" s="192">
        <f>IF(N982="základní",J982,0)</f>
        <v>0</v>
      </c>
      <c r="BF982" s="192">
        <f>IF(N982="snížená",J982,0)</f>
        <v>0</v>
      </c>
      <c r="BG982" s="192">
        <f>IF(N982="zákl. přenesená",J982,0)</f>
        <v>0</v>
      </c>
      <c r="BH982" s="192">
        <f>IF(N982="sníž. přenesená",J982,0)</f>
        <v>0</v>
      </c>
      <c r="BI982" s="192">
        <f>IF(N982="nulová",J982,0)</f>
        <v>0</v>
      </c>
      <c r="BJ982" s="19" t="s">
        <v>80</v>
      </c>
      <c r="BK982" s="192">
        <f>ROUND(I982*H982,2)</f>
        <v>0</v>
      </c>
      <c r="BL982" s="19" t="s">
        <v>261</v>
      </c>
      <c r="BM982" s="191" t="s">
        <v>3230</v>
      </c>
    </row>
    <row r="983" spans="1:65" s="13" customFormat="1" ht="11.25">
      <c r="B983" s="193"/>
      <c r="C983" s="194"/>
      <c r="D983" s="195" t="s">
        <v>180</v>
      </c>
      <c r="E983" s="196" t="s">
        <v>19</v>
      </c>
      <c r="F983" s="197" t="s">
        <v>3231</v>
      </c>
      <c r="G983" s="194"/>
      <c r="H983" s="198">
        <v>149</v>
      </c>
      <c r="I983" s="199"/>
      <c r="J983" s="194"/>
      <c r="K983" s="194"/>
      <c r="L983" s="200"/>
      <c r="M983" s="201"/>
      <c r="N983" s="202"/>
      <c r="O983" s="202"/>
      <c r="P983" s="202"/>
      <c r="Q983" s="202"/>
      <c r="R983" s="202"/>
      <c r="S983" s="202"/>
      <c r="T983" s="203"/>
      <c r="AT983" s="204" t="s">
        <v>180</v>
      </c>
      <c r="AU983" s="204" t="s">
        <v>82</v>
      </c>
      <c r="AV983" s="13" t="s">
        <v>82</v>
      </c>
      <c r="AW983" s="13" t="s">
        <v>34</v>
      </c>
      <c r="AX983" s="13" t="s">
        <v>73</v>
      </c>
      <c r="AY983" s="204" t="s">
        <v>170</v>
      </c>
    </row>
    <row r="984" spans="1:65" s="13" customFormat="1" ht="11.25">
      <c r="B984" s="193"/>
      <c r="C984" s="194"/>
      <c r="D984" s="195" t="s">
        <v>180</v>
      </c>
      <c r="E984" s="196" t="s">
        <v>19</v>
      </c>
      <c r="F984" s="197" t="s">
        <v>3232</v>
      </c>
      <c r="G984" s="194"/>
      <c r="H984" s="198">
        <v>416</v>
      </c>
      <c r="I984" s="199"/>
      <c r="J984" s="194"/>
      <c r="K984" s="194"/>
      <c r="L984" s="200"/>
      <c r="M984" s="201"/>
      <c r="N984" s="202"/>
      <c r="O984" s="202"/>
      <c r="P984" s="202"/>
      <c r="Q984" s="202"/>
      <c r="R984" s="202"/>
      <c r="S984" s="202"/>
      <c r="T984" s="203"/>
      <c r="AT984" s="204" t="s">
        <v>180</v>
      </c>
      <c r="AU984" s="204" t="s">
        <v>82</v>
      </c>
      <c r="AV984" s="13" t="s">
        <v>82</v>
      </c>
      <c r="AW984" s="13" t="s">
        <v>34</v>
      </c>
      <c r="AX984" s="13" t="s">
        <v>73</v>
      </c>
      <c r="AY984" s="204" t="s">
        <v>170</v>
      </c>
    </row>
    <row r="985" spans="1:65" s="14" customFormat="1" ht="11.25">
      <c r="B985" s="205"/>
      <c r="C985" s="206"/>
      <c r="D985" s="195" t="s">
        <v>180</v>
      </c>
      <c r="E985" s="207" t="s">
        <v>19</v>
      </c>
      <c r="F985" s="208" t="s">
        <v>182</v>
      </c>
      <c r="G985" s="206"/>
      <c r="H985" s="209">
        <v>565</v>
      </c>
      <c r="I985" s="210"/>
      <c r="J985" s="206"/>
      <c r="K985" s="206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180</v>
      </c>
      <c r="AU985" s="215" t="s">
        <v>82</v>
      </c>
      <c r="AV985" s="14" t="s">
        <v>178</v>
      </c>
      <c r="AW985" s="14" t="s">
        <v>34</v>
      </c>
      <c r="AX985" s="14" t="s">
        <v>80</v>
      </c>
      <c r="AY985" s="215" t="s">
        <v>170</v>
      </c>
    </row>
    <row r="986" spans="1:65" s="2" customFormat="1" ht="24">
      <c r="A986" s="36"/>
      <c r="B986" s="37"/>
      <c r="C986" s="180" t="s">
        <v>1965</v>
      </c>
      <c r="D986" s="180" t="s">
        <v>173</v>
      </c>
      <c r="E986" s="181" t="s">
        <v>3233</v>
      </c>
      <c r="F986" s="182" t="s">
        <v>3234</v>
      </c>
      <c r="G986" s="183" t="s">
        <v>310</v>
      </c>
      <c r="H986" s="184">
        <v>244.4</v>
      </c>
      <c r="I986" s="185"/>
      <c r="J986" s="186">
        <f>ROUND(I986*H986,2)</f>
        <v>0</v>
      </c>
      <c r="K986" s="182" t="s">
        <v>177</v>
      </c>
      <c r="L986" s="41"/>
      <c r="M986" s="187" t="s">
        <v>19</v>
      </c>
      <c r="N986" s="188" t="s">
        <v>44</v>
      </c>
      <c r="O986" s="66"/>
      <c r="P986" s="189">
        <f>O986*H986</f>
        <v>0</v>
      </c>
      <c r="Q986" s="189">
        <v>8.0000000000000007E-5</v>
      </c>
      <c r="R986" s="189">
        <f>Q986*H986</f>
        <v>1.9552000000000003E-2</v>
      </c>
      <c r="S986" s="189">
        <v>0</v>
      </c>
      <c r="T986" s="190">
        <f>S986*H986</f>
        <v>0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191" t="s">
        <v>261</v>
      </c>
      <c r="AT986" s="191" t="s">
        <v>173</v>
      </c>
      <c r="AU986" s="191" t="s">
        <v>82</v>
      </c>
      <c r="AY986" s="19" t="s">
        <v>170</v>
      </c>
      <c r="BE986" s="192">
        <f>IF(N986="základní",J986,0)</f>
        <v>0</v>
      </c>
      <c r="BF986" s="192">
        <f>IF(N986="snížená",J986,0)</f>
        <v>0</v>
      </c>
      <c r="BG986" s="192">
        <f>IF(N986="zákl. přenesená",J986,0)</f>
        <v>0</v>
      </c>
      <c r="BH986" s="192">
        <f>IF(N986="sníž. přenesená",J986,0)</f>
        <v>0</v>
      </c>
      <c r="BI986" s="192">
        <f>IF(N986="nulová",J986,0)</f>
        <v>0</v>
      </c>
      <c r="BJ986" s="19" t="s">
        <v>80</v>
      </c>
      <c r="BK986" s="192">
        <f>ROUND(I986*H986,2)</f>
        <v>0</v>
      </c>
      <c r="BL986" s="19" t="s">
        <v>261</v>
      </c>
      <c r="BM986" s="191" t="s">
        <v>3235</v>
      </c>
    </row>
    <row r="987" spans="1:65" s="13" customFormat="1" ht="11.25">
      <c r="B987" s="193"/>
      <c r="C987" s="194"/>
      <c r="D987" s="195" t="s">
        <v>180</v>
      </c>
      <c r="E987" s="196" t="s">
        <v>19</v>
      </c>
      <c r="F987" s="197" t="s">
        <v>3236</v>
      </c>
      <c r="G987" s="194"/>
      <c r="H987" s="198">
        <v>244.4</v>
      </c>
      <c r="I987" s="199"/>
      <c r="J987" s="194"/>
      <c r="K987" s="194"/>
      <c r="L987" s="200"/>
      <c r="M987" s="201"/>
      <c r="N987" s="202"/>
      <c r="O987" s="202"/>
      <c r="P987" s="202"/>
      <c r="Q987" s="202"/>
      <c r="R987" s="202"/>
      <c r="S987" s="202"/>
      <c r="T987" s="203"/>
      <c r="AT987" s="204" t="s">
        <v>180</v>
      </c>
      <c r="AU987" s="204" t="s">
        <v>82</v>
      </c>
      <c r="AV987" s="13" t="s">
        <v>82</v>
      </c>
      <c r="AW987" s="13" t="s">
        <v>34</v>
      </c>
      <c r="AX987" s="13" t="s">
        <v>80</v>
      </c>
      <c r="AY987" s="204" t="s">
        <v>170</v>
      </c>
    </row>
    <row r="988" spans="1:65" s="2" customFormat="1" ht="16.5" customHeight="1">
      <c r="A988" s="36"/>
      <c r="B988" s="37"/>
      <c r="C988" s="216" t="s">
        <v>3237</v>
      </c>
      <c r="D988" s="216" t="s">
        <v>192</v>
      </c>
      <c r="E988" s="217" t="s">
        <v>3238</v>
      </c>
      <c r="F988" s="218" t="s">
        <v>3239</v>
      </c>
      <c r="G988" s="219" t="s">
        <v>185</v>
      </c>
      <c r="H988" s="220">
        <v>6.44</v>
      </c>
      <c r="I988" s="221"/>
      <c r="J988" s="222">
        <f>ROUND(I988*H988,2)</f>
        <v>0</v>
      </c>
      <c r="K988" s="218" t="s">
        <v>177</v>
      </c>
      <c r="L988" s="223"/>
      <c r="M988" s="224" t="s">
        <v>19</v>
      </c>
      <c r="N988" s="225" t="s">
        <v>44</v>
      </c>
      <c r="O988" s="66"/>
      <c r="P988" s="189">
        <f>O988*H988</f>
        <v>0</v>
      </c>
      <c r="Q988" s="189">
        <v>0.55000000000000004</v>
      </c>
      <c r="R988" s="189">
        <f>Q988*H988</f>
        <v>3.5420000000000007</v>
      </c>
      <c r="S988" s="189">
        <v>0</v>
      </c>
      <c r="T988" s="190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91" t="s">
        <v>346</v>
      </c>
      <c r="AT988" s="191" t="s">
        <v>192</v>
      </c>
      <c r="AU988" s="191" t="s">
        <v>82</v>
      </c>
      <c r="AY988" s="19" t="s">
        <v>170</v>
      </c>
      <c r="BE988" s="192">
        <f>IF(N988="základní",J988,0)</f>
        <v>0</v>
      </c>
      <c r="BF988" s="192">
        <f>IF(N988="snížená",J988,0)</f>
        <v>0</v>
      </c>
      <c r="BG988" s="192">
        <f>IF(N988="zákl. přenesená",J988,0)</f>
        <v>0</v>
      </c>
      <c r="BH988" s="192">
        <f>IF(N988="sníž. přenesená",J988,0)</f>
        <v>0</v>
      </c>
      <c r="BI988" s="192">
        <f>IF(N988="nulová",J988,0)</f>
        <v>0</v>
      </c>
      <c r="BJ988" s="19" t="s">
        <v>80</v>
      </c>
      <c r="BK988" s="192">
        <f>ROUND(I988*H988,2)</f>
        <v>0</v>
      </c>
      <c r="BL988" s="19" t="s">
        <v>261</v>
      </c>
      <c r="BM988" s="191" t="s">
        <v>3240</v>
      </c>
    </row>
    <row r="989" spans="1:65" s="13" customFormat="1" ht="11.25">
      <c r="B989" s="193"/>
      <c r="C989" s="194"/>
      <c r="D989" s="195" t="s">
        <v>180</v>
      </c>
      <c r="E989" s="196" t="s">
        <v>19</v>
      </c>
      <c r="F989" s="197" t="s">
        <v>3241</v>
      </c>
      <c r="G989" s="194"/>
      <c r="H989" s="198">
        <v>6.44</v>
      </c>
      <c r="I989" s="199"/>
      <c r="J989" s="194"/>
      <c r="K989" s="194"/>
      <c r="L989" s="200"/>
      <c r="M989" s="201"/>
      <c r="N989" s="202"/>
      <c r="O989" s="202"/>
      <c r="P989" s="202"/>
      <c r="Q989" s="202"/>
      <c r="R989" s="202"/>
      <c r="S989" s="202"/>
      <c r="T989" s="203"/>
      <c r="AT989" s="204" t="s">
        <v>180</v>
      </c>
      <c r="AU989" s="204" t="s">
        <v>82</v>
      </c>
      <c r="AV989" s="13" t="s">
        <v>82</v>
      </c>
      <c r="AW989" s="13" t="s">
        <v>34</v>
      </c>
      <c r="AX989" s="13" t="s">
        <v>80</v>
      </c>
      <c r="AY989" s="204" t="s">
        <v>170</v>
      </c>
    </row>
    <row r="990" spans="1:65" s="2" customFormat="1" ht="24">
      <c r="A990" s="36"/>
      <c r="B990" s="37"/>
      <c r="C990" s="180" t="s">
        <v>1968</v>
      </c>
      <c r="D990" s="180" t="s">
        <v>173</v>
      </c>
      <c r="E990" s="181" t="s">
        <v>3242</v>
      </c>
      <c r="F990" s="182" t="s">
        <v>3243</v>
      </c>
      <c r="G990" s="183" t="s">
        <v>217</v>
      </c>
      <c r="H990" s="184">
        <v>19.62</v>
      </c>
      <c r="I990" s="185"/>
      <c r="J990" s="186">
        <f>ROUND(I990*H990,2)</f>
        <v>0</v>
      </c>
      <c r="K990" s="182" t="s">
        <v>177</v>
      </c>
      <c r="L990" s="41"/>
      <c r="M990" s="187" t="s">
        <v>19</v>
      </c>
      <c r="N990" s="188" t="s">
        <v>44</v>
      </c>
      <c r="O990" s="66"/>
      <c r="P990" s="189">
        <f>O990*H990</f>
        <v>0</v>
      </c>
      <c r="Q990" s="189">
        <v>1.423E-2</v>
      </c>
      <c r="R990" s="189">
        <f>Q990*H990</f>
        <v>0.27919260000000001</v>
      </c>
      <c r="S990" s="189">
        <v>0</v>
      </c>
      <c r="T990" s="190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91" t="s">
        <v>261</v>
      </c>
      <c r="AT990" s="191" t="s">
        <v>173</v>
      </c>
      <c r="AU990" s="191" t="s">
        <v>82</v>
      </c>
      <c r="AY990" s="19" t="s">
        <v>170</v>
      </c>
      <c r="BE990" s="192">
        <f>IF(N990="základní",J990,0)</f>
        <v>0</v>
      </c>
      <c r="BF990" s="192">
        <f>IF(N990="snížená",J990,0)</f>
        <v>0</v>
      </c>
      <c r="BG990" s="192">
        <f>IF(N990="zákl. přenesená",J990,0)</f>
        <v>0</v>
      </c>
      <c r="BH990" s="192">
        <f>IF(N990="sníž. přenesená",J990,0)</f>
        <v>0</v>
      </c>
      <c r="BI990" s="192">
        <f>IF(N990="nulová",J990,0)</f>
        <v>0</v>
      </c>
      <c r="BJ990" s="19" t="s">
        <v>80</v>
      </c>
      <c r="BK990" s="192">
        <f>ROUND(I990*H990,2)</f>
        <v>0</v>
      </c>
      <c r="BL990" s="19" t="s">
        <v>261</v>
      </c>
      <c r="BM990" s="191" t="s">
        <v>3244</v>
      </c>
    </row>
    <row r="991" spans="1:65" s="13" customFormat="1" ht="11.25">
      <c r="B991" s="193"/>
      <c r="C991" s="194"/>
      <c r="D991" s="195" t="s">
        <v>180</v>
      </c>
      <c r="E991" s="196" t="s">
        <v>19</v>
      </c>
      <c r="F991" s="197" t="s">
        <v>3245</v>
      </c>
      <c r="G991" s="194"/>
      <c r="H991" s="198">
        <v>19.62</v>
      </c>
      <c r="I991" s="199"/>
      <c r="J991" s="194"/>
      <c r="K991" s="194"/>
      <c r="L991" s="200"/>
      <c r="M991" s="201"/>
      <c r="N991" s="202"/>
      <c r="O991" s="202"/>
      <c r="P991" s="202"/>
      <c r="Q991" s="202"/>
      <c r="R991" s="202"/>
      <c r="S991" s="202"/>
      <c r="T991" s="203"/>
      <c r="AT991" s="204" t="s">
        <v>180</v>
      </c>
      <c r="AU991" s="204" t="s">
        <v>82</v>
      </c>
      <c r="AV991" s="13" t="s">
        <v>82</v>
      </c>
      <c r="AW991" s="13" t="s">
        <v>34</v>
      </c>
      <c r="AX991" s="13" t="s">
        <v>80</v>
      </c>
      <c r="AY991" s="204" t="s">
        <v>170</v>
      </c>
    </row>
    <row r="992" spans="1:65" s="2" customFormat="1" ht="24">
      <c r="A992" s="36"/>
      <c r="B992" s="37"/>
      <c r="C992" s="180" t="s">
        <v>3246</v>
      </c>
      <c r="D992" s="180" t="s">
        <v>173</v>
      </c>
      <c r="E992" s="181" t="s">
        <v>3247</v>
      </c>
      <c r="F992" s="182" t="s">
        <v>3248</v>
      </c>
      <c r="G992" s="183" t="s">
        <v>217</v>
      </c>
      <c r="H992" s="184">
        <v>10.8</v>
      </c>
      <c r="I992" s="185"/>
      <c r="J992" s="186">
        <f>ROUND(I992*H992,2)</f>
        <v>0</v>
      </c>
      <c r="K992" s="182" t="s">
        <v>177</v>
      </c>
      <c r="L992" s="41"/>
      <c r="M992" s="187" t="s">
        <v>19</v>
      </c>
      <c r="N992" s="188" t="s">
        <v>44</v>
      </c>
      <c r="O992" s="66"/>
      <c r="P992" s="189">
        <f>O992*H992</f>
        <v>0</v>
      </c>
      <c r="Q992" s="189">
        <v>0</v>
      </c>
      <c r="R992" s="189">
        <f>Q992*H992</f>
        <v>0</v>
      </c>
      <c r="S992" s="189">
        <v>0</v>
      </c>
      <c r="T992" s="190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91" t="s">
        <v>261</v>
      </c>
      <c r="AT992" s="191" t="s">
        <v>173</v>
      </c>
      <c r="AU992" s="191" t="s">
        <v>82</v>
      </c>
      <c r="AY992" s="19" t="s">
        <v>170</v>
      </c>
      <c r="BE992" s="192">
        <f>IF(N992="základní",J992,0)</f>
        <v>0</v>
      </c>
      <c r="BF992" s="192">
        <f>IF(N992="snížená",J992,0)</f>
        <v>0</v>
      </c>
      <c r="BG992" s="192">
        <f>IF(N992="zákl. přenesená",J992,0)</f>
        <v>0</v>
      </c>
      <c r="BH992" s="192">
        <f>IF(N992="sníž. přenesená",J992,0)</f>
        <v>0</v>
      </c>
      <c r="BI992" s="192">
        <f>IF(N992="nulová",J992,0)</f>
        <v>0</v>
      </c>
      <c r="BJ992" s="19" t="s">
        <v>80</v>
      </c>
      <c r="BK992" s="192">
        <f>ROUND(I992*H992,2)</f>
        <v>0</v>
      </c>
      <c r="BL992" s="19" t="s">
        <v>261</v>
      </c>
      <c r="BM992" s="191" t="s">
        <v>3249</v>
      </c>
    </row>
    <row r="993" spans="1:65" s="13" customFormat="1" ht="11.25">
      <c r="B993" s="193"/>
      <c r="C993" s="194"/>
      <c r="D993" s="195" t="s">
        <v>180</v>
      </c>
      <c r="E993" s="196" t="s">
        <v>19</v>
      </c>
      <c r="F993" s="197" t="s">
        <v>3250</v>
      </c>
      <c r="G993" s="194"/>
      <c r="H993" s="198">
        <v>10.8</v>
      </c>
      <c r="I993" s="199"/>
      <c r="J993" s="194"/>
      <c r="K993" s="194"/>
      <c r="L993" s="200"/>
      <c r="M993" s="201"/>
      <c r="N993" s="202"/>
      <c r="O993" s="202"/>
      <c r="P993" s="202"/>
      <c r="Q993" s="202"/>
      <c r="R993" s="202"/>
      <c r="S993" s="202"/>
      <c r="T993" s="203"/>
      <c r="AT993" s="204" t="s">
        <v>180</v>
      </c>
      <c r="AU993" s="204" t="s">
        <v>82</v>
      </c>
      <c r="AV993" s="13" t="s">
        <v>82</v>
      </c>
      <c r="AW993" s="13" t="s">
        <v>34</v>
      </c>
      <c r="AX993" s="13" t="s">
        <v>80</v>
      </c>
      <c r="AY993" s="204" t="s">
        <v>170</v>
      </c>
    </row>
    <row r="994" spans="1:65" s="2" customFormat="1" ht="16.5" customHeight="1">
      <c r="A994" s="36"/>
      <c r="B994" s="37"/>
      <c r="C994" s="216" t="s">
        <v>1971</v>
      </c>
      <c r="D994" s="216" t="s">
        <v>192</v>
      </c>
      <c r="E994" s="217" t="s">
        <v>3251</v>
      </c>
      <c r="F994" s="218" t="s">
        <v>3252</v>
      </c>
      <c r="G994" s="219" t="s">
        <v>185</v>
      </c>
      <c r="H994" s="220">
        <v>0.54</v>
      </c>
      <c r="I994" s="221"/>
      <c r="J994" s="222">
        <f>ROUND(I994*H994,2)</f>
        <v>0</v>
      </c>
      <c r="K994" s="218" t="s">
        <v>19</v>
      </c>
      <c r="L994" s="223"/>
      <c r="M994" s="224" t="s">
        <v>19</v>
      </c>
      <c r="N994" s="225" t="s">
        <v>44</v>
      </c>
      <c r="O994" s="66"/>
      <c r="P994" s="189">
        <f>O994*H994</f>
        <v>0</v>
      </c>
      <c r="Q994" s="189">
        <v>0.5</v>
      </c>
      <c r="R994" s="189">
        <f>Q994*H994</f>
        <v>0.27</v>
      </c>
      <c r="S994" s="189">
        <v>0</v>
      </c>
      <c r="T994" s="190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91" t="s">
        <v>346</v>
      </c>
      <c r="AT994" s="191" t="s">
        <v>192</v>
      </c>
      <c r="AU994" s="191" t="s">
        <v>82</v>
      </c>
      <c r="AY994" s="19" t="s">
        <v>170</v>
      </c>
      <c r="BE994" s="192">
        <f>IF(N994="základní",J994,0)</f>
        <v>0</v>
      </c>
      <c r="BF994" s="192">
        <f>IF(N994="snížená",J994,0)</f>
        <v>0</v>
      </c>
      <c r="BG994" s="192">
        <f>IF(N994="zákl. přenesená",J994,0)</f>
        <v>0</v>
      </c>
      <c r="BH994" s="192">
        <f>IF(N994="sníž. přenesená",J994,0)</f>
        <v>0</v>
      </c>
      <c r="BI994" s="192">
        <f>IF(N994="nulová",J994,0)</f>
        <v>0</v>
      </c>
      <c r="BJ994" s="19" t="s">
        <v>80</v>
      </c>
      <c r="BK994" s="192">
        <f>ROUND(I994*H994,2)</f>
        <v>0</v>
      </c>
      <c r="BL994" s="19" t="s">
        <v>261</v>
      </c>
      <c r="BM994" s="191" t="s">
        <v>3253</v>
      </c>
    </row>
    <row r="995" spans="1:65" s="13" customFormat="1" ht="11.25">
      <c r="B995" s="193"/>
      <c r="C995" s="194"/>
      <c r="D995" s="195" t="s">
        <v>180</v>
      </c>
      <c r="E995" s="196" t="s">
        <v>19</v>
      </c>
      <c r="F995" s="197" t="s">
        <v>3254</v>
      </c>
      <c r="G995" s="194"/>
      <c r="H995" s="198">
        <v>0.54</v>
      </c>
      <c r="I995" s="199"/>
      <c r="J995" s="194"/>
      <c r="K995" s="194"/>
      <c r="L995" s="200"/>
      <c r="M995" s="201"/>
      <c r="N995" s="202"/>
      <c r="O995" s="202"/>
      <c r="P995" s="202"/>
      <c r="Q995" s="202"/>
      <c r="R995" s="202"/>
      <c r="S995" s="202"/>
      <c r="T995" s="203"/>
      <c r="AT995" s="204" t="s">
        <v>180</v>
      </c>
      <c r="AU995" s="204" t="s">
        <v>82</v>
      </c>
      <c r="AV995" s="13" t="s">
        <v>82</v>
      </c>
      <c r="AW995" s="13" t="s">
        <v>34</v>
      </c>
      <c r="AX995" s="13" t="s">
        <v>80</v>
      </c>
      <c r="AY995" s="204" t="s">
        <v>170</v>
      </c>
    </row>
    <row r="996" spans="1:65" s="2" customFormat="1" ht="24">
      <c r="A996" s="36"/>
      <c r="B996" s="37"/>
      <c r="C996" s="180" t="s">
        <v>3255</v>
      </c>
      <c r="D996" s="180" t="s">
        <v>173</v>
      </c>
      <c r="E996" s="181" t="s">
        <v>3256</v>
      </c>
      <c r="F996" s="182" t="s">
        <v>3257</v>
      </c>
      <c r="G996" s="183" t="s">
        <v>217</v>
      </c>
      <c r="H996" s="184">
        <v>1463.74</v>
      </c>
      <c r="I996" s="185"/>
      <c r="J996" s="186">
        <f>ROUND(I996*H996,2)</f>
        <v>0</v>
      </c>
      <c r="K996" s="182" t="s">
        <v>177</v>
      </c>
      <c r="L996" s="41"/>
      <c r="M996" s="187" t="s">
        <v>19</v>
      </c>
      <c r="N996" s="188" t="s">
        <v>44</v>
      </c>
      <c r="O996" s="66"/>
      <c r="P996" s="189">
        <f>O996*H996</f>
        <v>0</v>
      </c>
      <c r="Q996" s="189">
        <v>0</v>
      </c>
      <c r="R996" s="189">
        <f>Q996*H996</f>
        <v>0</v>
      </c>
      <c r="S996" s="189">
        <v>0</v>
      </c>
      <c r="T996" s="190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91" t="s">
        <v>261</v>
      </c>
      <c r="AT996" s="191" t="s">
        <v>173</v>
      </c>
      <c r="AU996" s="191" t="s">
        <v>82</v>
      </c>
      <c r="AY996" s="19" t="s">
        <v>170</v>
      </c>
      <c r="BE996" s="192">
        <f>IF(N996="základní",J996,0)</f>
        <v>0</v>
      </c>
      <c r="BF996" s="192">
        <f>IF(N996="snížená",J996,0)</f>
        <v>0</v>
      </c>
      <c r="BG996" s="192">
        <f>IF(N996="zákl. přenesená",J996,0)</f>
        <v>0</v>
      </c>
      <c r="BH996" s="192">
        <f>IF(N996="sníž. přenesená",J996,0)</f>
        <v>0</v>
      </c>
      <c r="BI996" s="192">
        <f>IF(N996="nulová",J996,0)</f>
        <v>0</v>
      </c>
      <c r="BJ996" s="19" t="s">
        <v>80</v>
      </c>
      <c r="BK996" s="192">
        <f>ROUND(I996*H996,2)</f>
        <v>0</v>
      </c>
      <c r="BL996" s="19" t="s">
        <v>261</v>
      </c>
      <c r="BM996" s="191" t="s">
        <v>3258</v>
      </c>
    </row>
    <row r="997" spans="1:65" s="13" customFormat="1" ht="11.25">
      <c r="B997" s="193"/>
      <c r="C997" s="194"/>
      <c r="D997" s="195" t="s">
        <v>180</v>
      </c>
      <c r="E997" s="196" t="s">
        <v>19</v>
      </c>
      <c r="F997" s="197" t="s">
        <v>3072</v>
      </c>
      <c r="G997" s="194"/>
      <c r="H997" s="198">
        <v>635.04</v>
      </c>
      <c r="I997" s="199"/>
      <c r="J997" s="194"/>
      <c r="K997" s="194"/>
      <c r="L997" s="200"/>
      <c r="M997" s="201"/>
      <c r="N997" s="202"/>
      <c r="O997" s="202"/>
      <c r="P997" s="202"/>
      <c r="Q997" s="202"/>
      <c r="R997" s="202"/>
      <c r="S997" s="202"/>
      <c r="T997" s="203"/>
      <c r="AT997" s="204" t="s">
        <v>180</v>
      </c>
      <c r="AU997" s="204" t="s">
        <v>82</v>
      </c>
      <c r="AV997" s="13" t="s">
        <v>82</v>
      </c>
      <c r="AW997" s="13" t="s">
        <v>34</v>
      </c>
      <c r="AX997" s="13" t="s">
        <v>73</v>
      </c>
      <c r="AY997" s="204" t="s">
        <v>170</v>
      </c>
    </row>
    <row r="998" spans="1:65" s="13" customFormat="1" ht="11.25">
      <c r="B998" s="193"/>
      <c r="C998" s="194"/>
      <c r="D998" s="195" t="s">
        <v>180</v>
      </c>
      <c r="E998" s="196" t="s">
        <v>19</v>
      </c>
      <c r="F998" s="197" t="s">
        <v>3073</v>
      </c>
      <c r="G998" s="194"/>
      <c r="H998" s="198">
        <v>744.6</v>
      </c>
      <c r="I998" s="199"/>
      <c r="J998" s="194"/>
      <c r="K998" s="194"/>
      <c r="L998" s="200"/>
      <c r="M998" s="201"/>
      <c r="N998" s="202"/>
      <c r="O998" s="202"/>
      <c r="P998" s="202"/>
      <c r="Q998" s="202"/>
      <c r="R998" s="202"/>
      <c r="S998" s="202"/>
      <c r="T998" s="203"/>
      <c r="AT998" s="204" t="s">
        <v>180</v>
      </c>
      <c r="AU998" s="204" t="s">
        <v>82</v>
      </c>
      <c r="AV998" s="13" t="s">
        <v>82</v>
      </c>
      <c r="AW998" s="13" t="s">
        <v>34</v>
      </c>
      <c r="AX998" s="13" t="s">
        <v>73</v>
      </c>
      <c r="AY998" s="204" t="s">
        <v>170</v>
      </c>
    </row>
    <row r="999" spans="1:65" s="13" customFormat="1" ht="11.25">
      <c r="B999" s="193"/>
      <c r="C999" s="194"/>
      <c r="D999" s="195" t="s">
        <v>180</v>
      </c>
      <c r="E999" s="196" t="s">
        <v>19</v>
      </c>
      <c r="F999" s="197" t="s">
        <v>2512</v>
      </c>
      <c r="G999" s="194"/>
      <c r="H999" s="198">
        <v>84.1</v>
      </c>
      <c r="I999" s="199"/>
      <c r="J999" s="194"/>
      <c r="K999" s="194"/>
      <c r="L999" s="200"/>
      <c r="M999" s="201"/>
      <c r="N999" s="202"/>
      <c r="O999" s="202"/>
      <c r="P999" s="202"/>
      <c r="Q999" s="202"/>
      <c r="R999" s="202"/>
      <c r="S999" s="202"/>
      <c r="T999" s="203"/>
      <c r="AT999" s="204" t="s">
        <v>180</v>
      </c>
      <c r="AU999" s="204" t="s">
        <v>82</v>
      </c>
      <c r="AV999" s="13" t="s">
        <v>82</v>
      </c>
      <c r="AW999" s="13" t="s">
        <v>34</v>
      </c>
      <c r="AX999" s="13" t="s">
        <v>73</v>
      </c>
      <c r="AY999" s="204" t="s">
        <v>170</v>
      </c>
    </row>
    <row r="1000" spans="1:65" s="14" customFormat="1" ht="11.25">
      <c r="B1000" s="205"/>
      <c r="C1000" s="206"/>
      <c r="D1000" s="195" t="s">
        <v>180</v>
      </c>
      <c r="E1000" s="207" t="s">
        <v>19</v>
      </c>
      <c r="F1000" s="208" t="s">
        <v>182</v>
      </c>
      <c r="G1000" s="206"/>
      <c r="H1000" s="209">
        <v>1463.74</v>
      </c>
      <c r="I1000" s="210"/>
      <c r="J1000" s="206"/>
      <c r="K1000" s="206"/>
      <c r="L1000" s="211"/>
      <c r="M1000" s="212"/>
      <c r="N1000" s="213"/>
      <c r="O1000" s="213"/>
      <c r="P1000" s="213"/>
      <c r="Q1000" s="213"/>
      <c r="R1000" s="213"/>
      <c r="S1000" s="213"/>
      <c r="T1000" s="214"/>
      <c r="AT1000" s="215" t="s">
        <v>180</v>
      </c>
      <c r="AU1000" s="215" t="s">
        <v>82</v>
      </c>
      <c r="AV1000" s="14" t="s">
        <v>178</v>
      </c>
      <c r="AW1000" s="14" t="s">
        <v>34</v>
      </c>
      <c r="AX1000" s="14" t="s">
        <v>80</v>
      </c>
      <c r="AY1000" s="215" t="s">
        <v>170</v>
      </c>
    </row>
    <row r="1001" spans="1:65" s="2" customFormat="1" ht="16.5" customHeight="1">
      <c r="A1001" s="36"/>
      <c r="B1001" s="37"/>
      <c r="C1001" s="216" t="s">
        <v>3259</v>
      </c>
      <c r="D1001" s="216" t="s">
        <v>192</v>
      </c>
      <c r="E1001" s="217" t="s">
        <v>3260</v>
      </c>
      <c r="F1001" s="218" t="s">
        <v>3261</v>
      </c>
      <c r="G1001" s="219" t="s">
        <v>217</v>
      </c>
      <c r="H1001" s="220">
        <v>1610.114</v>
      </c>
      <c r="I1001" s="221"/>
      <c r="J1001" s="222">
        <f>ROUND(I1001*H1001,2)</f>
        <v>0</v>
      </c>
      <c r="K1001" s="218" t="s">
        <v>177</v>
      </c>
      <c r="L1001" s="223"/>
      <c r="M1001" s="224" t="s">
        <v>19</v>
      </c>
      <c r="N1001" s="225" t="s">
        <v>44</v>
      </c>
      <c r="O1001" s="66"/>
      <c r="P1001" s="189">
        <f>O1001*H1001</f>
        <v>0</v>
      </c>
      <c r="Q1001" s="189">
        <v>4.5999999999999999E-3</v>
      </c>
      <c r="R1001" s="189">
        <f>Q1001*H1001</f>
        <v>7.4065244000000003</v>
      </c>
      <c r="S1001" s="189">
        <v>0</v>
      </c>
      <c r="T1001" s="190">
        <f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191" t="s">
        <v>346</v>
      </c>
      <c r="AT1001" s="191" t="s">
        <v>192</v>
      </c>
      <c r="AU1001" s="191" t="s">
        <v>82</v>
      </c>
      <c r="AY1001" s="19" t="s">
        <v>170</v>
      </c>
      <c r="BE1001" s="192">
        <f>IF(N1001="základní",J1001,0)</f>
        <v>0</v>
      </c>
      <c r="BF1001" s="192">
        <f>IF(N1001="snížená",J1001,0)</f>
        <v>0</v>
      </c>
      <c r="BG1001" s="192">
        <f>IF(N1001="zákl. přenesená",J1001,0)</f>
        <v>0</v>
      </c>
      <c r="BH1001" s="192">
        <f>IF(N1001="sníž. přenesená",J1001,0)</f>
        <v>0</v>
      </c>
      <c r="BI1001" s="192">
        <f>IF(N1001="nulová",J1001,0)</f>
        <v>0</v>
      </c>
      <c r="BJ1001" s="19" t="s">
        <v>80</v>
      </c>
      <c r="BK1001" s="192">
        <f>ROUND(I1001*H1001,2)</f>
        <v>0</v>
      </c>
      <c r="BL1001" s="19" t="s">
        <v>261</v>
      </c>
      <c r="BM1001" s="191" t="s">
        <v>3262</v>
      </c>
    </row>
    <row r="1002" spans="1:65" s="13" customFormat="1" ht="11.25">
      <c r="B1002" s="193"/>
      <c r="C1002" s="194"/>
      <c r="D1002" s="195" t="s">
        <v>180</v>
      </c>
      <c r="E1002" s="194"/>
      <c r="F1002" s="197" t="s">
        <v>3263</v>
      </c>
      <c r="G1002" s="194"/>
      <c r="H1002" s="198">
        <v>1610.114</v>
      </c>
      <c r="I1002" s="199"/>
      <c r="J1002" s="194"/>
      <c r="K1002" s="194"/>
      <c r="L1002" s="200"/>
      <c r="M1002" s="201"/>
      <c r="N1002" s="202"/>
      <c r="O1002" s="202"/>
      <c r="P1002" s="202"/>
      <c r="Q1002" s="202"/>
      <c r="R1002" s="202"/>
      <c r="S1002" s="202"/>
      <c r="T1002" s="203"/>
      <c r="AT1002" s="204" t="s">
        <v>180</v>
      </c>
      <c r="AU1002" s="204" t="s">
        <v>82</v>
      </c>
      <c r="AV1002" s="13" t="s">
        <v>82</v>
      </c>
      <c r="AW1002" s="13" t="s">
        <v>4</v>
      </c>
      <c r="AX1002" s="13" t="s">
        <v>80</v>
      </c>
      <c r="AY1002" s="204" t="s">
        <v>170</v>
      </c>
    </row>
    <row r="1003" spans="1:65" s="2" customFormat="1" ht="24">
      <c r="A1003" s="36"/>
      <c r="B1003" s="37"/>
      <c r="C1003" s="180" t="s">
        <v>3264</v>
      </c>
      <c r="D1003" s="180" t="s">
        <v>173</v>
      </c>
      <c r="E1003" s="181" t="s">
        <v>3265</v>
      </c>
      <c r="F1003" s="182" t="s">
        <v>3266</v>
      </c>
      <c r="G1003" s="183" t="s">
        <v>217</v>
      </c>
      <c r="H1003" s="184">
        <v>248.2</v>
      </c>
      <c r="I1003" s="185"/>
      <c r="J1003" s="186">
        <f>ROUND(I1003*H1003,2)</f>
        <v>0</v>
      </c>
      <c r="K1003" s="182" t="s">
        <v>177</v>
      </c>
      <c r="L1003" s="41"/>
      <c r="M1003" s="187" t="s">
        <v>19</v>
      </c>
      <c r="N1003" s="188" t="s">
        <v>44</v>
      </c>
      <c r="O1003" s="66"/>
      <c r="P1003" s="189">
        <f>O1003*H1003</f>
        <v>0</v>
      </c>
      <c r="Q1003" s="189">
        <v>0</v>
      </c>
      <c r="R1003" s="189">
        <f>Q1003*H1003</f>
        <v>0</v>
      </c>
      <c r="S1003" s="189">
        <v>0</v>
      </c>
      <c r="T1003" s="190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91" t="s">
        <v>261</v>
      </c>
      <c r="AT1003" s="191" t="s">
        <v>173</v>
      </c>
      <c r="AU1003" s="191" t="s">
        <v>82</v>
      </c>
      <c r="AY1003" s="19" t="s">
        <v>170</v>
      </c>
      <c r="BE1003" s="192">
        <f>IF(N1003="základní",J1003,0)</f>
        <v>0</v>
      </c>
      <c r="BF1003" s="192">
        <f>IF(N1003="snížená",J1003,0)</f>
        <v>0</v>
      </c>
      <c r="BG1003" s="192">
        <f>IF(N1003="zákl. přenesená",J1003,0)</f>
        <v>0</v>
      </c>
      <c r="BH1003" s="192">
        <f>IF(N1003="sníž. přenesená",J1003,0)</f>
        <v>0</v>
      </c>
      <c r="BI1003" s="192">
        <f>IF(N1003="nulová",J1003,0)</f>
        <v>0</v>
      </c>
      <c r="BJ1003" s="19" t="s">
        <v>80</v>
      </c>
      <c r="BK1003" s="192">
        <f>ROUND(I1003*H1003,2)</f>
        <v>0</v>
      </c>
      <c r="BL1003" s="19" t="s">
        <v>261</v>
      </c>
      <c r="BM1003" s="191" t="s">
        <v>3267</v>
      </c>
    </row>
    <row r="1004" spans="1:65" s="13" customFormat="1" ht="11.25">
      <c r="B1004" s="193"/>
      <c r="C1004" s="194"/>
      <c r="D1004" s="195" t="s">
        <v>180</v>
      </c>
      <c r="E1004" s="196" t="s">
        <v>19</v>
      </c>
      <c r="F1004" s="197" t="s">
        <v>3268</v>
      </c>
      <c r="G1004" s="194"/>
      <c r="H1004" s="198">
        <v>195</v>
      </c>
      <c r="I1004" s="199"/>
      <c r="J1004" s="194"/>
      <c r="K1004" s="194"/>
      <c r="L1004" s="200"/>
      <c r="M1004" s="201"/>
      <c r="N1004" s="202"/>
      <c r="O1004" s="202"/>
      <c r="P1004" s="202"/>
      <c r="Q1004" s="202"/>
      <c r="R1004" s="202"/>
      <c r="S1004" s="202"/>
      <c r="T1004" s="203"/>
      <c r="AT1004" s="204" t="s">
        <v>180</v>
      </c>
      <c r="AU1004" s="204" t="s">
        <v>82</v>
      </c>
      <c r="AV1004" s="13" t="s">
        <v>82</v>
      </c>
      <c r="AW1004" s="13" t="s">
        <v>34</v>
      </c>
      <c r="AX1004" s="13" t="s">
        <v>73</v>
      </c>
      <c r="AY1004" s="204" t="s">
        <v>170</v>
      </c>
    </row>
    <row r="1005" spans="1:65" s="13" customFormat="1" ht="11.25">
      <c r="B1005" s="193"/>
      <c r="C1005" s="194"/>
      <c r="D1005" s="195" t="s">
        <v>180</v>
      </c>
      <c r="E1005" s="196" t="s">
        <v>19</v>
      </c>
      <c r="F1005" s="197" t="s">
        <v>3269</v>
      </c>
      <c r="G1005" s="194"/>
      <c r="H1005" s="198">
        <v>40</v>
      </c>
      <c r="I1005" s="199"/>
      <c r="J1005" s="194"/>
      <c r="K1005" s="194"/>
      <c r="L1005" s="200"/>
      <c r="M1005" s="201"/>
      <c r="N1005" s="202"/>
      <c r="O1005" s="202"/>
      <c r="P1005" s="202"/>
      <c r="Q1005" s="202"/>
      <c r="R1005" s="202"/>
      <c r="S1005" s="202"/>
      <c r="T1005" s="203"/>
      <c r="AT1005" s="204" t="s">
        <v>180</v>
      </c>
      <c r="AU1005" s="204" t="s">
        <v>82</v>
      </c>
      <c r="AV1005" s="13" t="s">
        <v>82</v>
      </c>
      <c r="AW1005" s="13" t="s">
        <v>34</v>
      </c>
      <c r="AX1005" s="13" t="s">
        <v>73</v>
      </c>
      <c r="AY1005" s="204" t="s">
        <v>170</v>
      </c>
    </row>
    <row r="1006" spans="1:65" s="13" customFormat="1" ht="11.25">
      <c r="B1006" s="193"/>
      <c r="C1006" s="194"/>
      <c r="D1006" s="195" t="s">
        <v>180</v>
      </c>
      <c r="E1006" s="196" t="s">
        <v>19</v>
      </c>
      <c r="F1006" s="197" t="s">
        <v>3270</v>
      </c>
      <c r="G1006" s="194"/>
      <c r="H1006" s="198">
        <v>13.2</v>
      </c>
      <c r="I1006" s="199"/>
      <c r="J1006" s="194"/>
      <c r="K1006" s="194"/>
      <c r="L1006" s="200"/>
      <c r="M1006" s="201"/>
      <c r="N1006" s="202"/>
      <c r="O1006" s="202"/>
      <c r="P1006" s="202"/>
      <c r="Q1006" s="202"/>
      <c r="R1006" s="202"/>
      <c r="S1006" s="202"/>
      <c r="T1006" s="203"/>
      <c r="AT1006" s="204" t="s">
        <v>180</v>
      </c>
      <c r="AU1006" s="204" t="s">
        <v>82</v>
      </c>
      <c r="AV1006" s="13" t="s">
        <v>82</v>
      </c>
      <c r="AW1006" s="13" t="s">
        <v>34</v>
      </c>
      <c r="AX1006" s="13" t="s">
        <v>73</v>
      </c>
      <c r="AY1006" s="204" t="s">
        <v>170</v>
      </c>
    </row>
    <row r="1007" spans="1:65" s="14" customFormat="1" ht="11.25">
      <c r="B1007" s="205"/>
      <c r="C1007" s="206"/>
      <c r="D1007" s="195" t="s">
        <v>180</v>
      </c>
      <c r="E1007" s="207" t="s">
        <v>19</v>
      </c>
      <c r="F1007" s="208" t="s">
        <v>182</v>
      </c>
      <c r="G1007" s="206"/>
      <c r="H1007" s="209">
        <v>248.2</v>
      </c>
      <c r="I1007" s="210"/>
      <c r="J1007" s="206"/>
      <c r="K1007" s="206"/>
      <c r="L1007" s="211"/>
      <c r="M1007" s="212"/>
      <c r="N1007" s="213"/>
      <c r="O1007" s="213"/>
      <c r="P1007" s="213"/>
      <c r="Q1007" s="213"/>
      <c r="R1007" s="213"/>
      <c r="S1007" s="213"/>
      <c r="T1007" s="214"/>
      <c r="AT1007" s="215" t="s">
        <v>180</v>
      </c>
      <c r="AU1007" s="215" t="s">
        <v>82</v>
      </c>
      <c r="AV1007" s="14" t="s">
        <v>178</v>
      </c>
      <c r="AW1007" s="14" t="s">
        <v>34</v>
      </c>
      <c r="AX1007" s="14" t="s">
        <v>80</v>
      </c>
      <c r="AY1007" s="215" t="s">
        <v>170</v>
      </c>
    </row>
    <row r="1008" spans="1:65" s="2" customFormat="1" ht="16.5" customHeight="1">
      <c r="A1008" s="36"/>
      <c r="B1008" s="37"/>
      <c r="C1008" s="216" t="s">
        <v>2480</v>
      </c>
      <c r="D1008" s="216" t="s">
        <v>192</v>
      </c>
      <c r="E1008" s="217" t="s">
        <v>3271</v>
      </c>
      <c r="F1008" s="218" t="s">
        <v>3272</v>
      </c>
      <c r="G1008" s="219" t="s">
        <v>185</v>
      </c>
      <c r="H1008" s="220">
        <v>6.21</v>
      </c>
      <c r="I1008" s="221"/>
      <c r="J1008" s="222">
        <f>ROUND(I1008*H1008,2)</f>
        <v>0</v>
      </c>
      <c r="K1008" s="218" t="s">
        <v>19</v>
      </c>
      <c r="L1008" s="223"/>
      <c r="M1008" s="224" t="s">
        <v>19</v>
      </c>
      <c r="N1008" s="225" t="s">
        <v>44</v>
      </c>
      <c r="O1008" s="66"/>
      <c r="P1008" s="189">
        <f>O1008*H1008</f>
        <v>0</v>
      </c>
      <c r="Q1008" s="189">
        <v>0.5</v>
      </c>
      <c r="R1008" s="189">
        <f>Q1008*H1008</f>
        <v>3.105</v>
      </c>
      <c r="S1008" s="189">
        <v>0</v>
      </c>
      <c r="T1008" s="190">
        <f>S1008*H1008</f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191" t="s">
        <v>346</v>
      </c>
      <c r="AT1008" s="191" t="s">
        <v>192</v>
      </c>
      <c r="AU1008" s="191" t="s">
        <v>82</v>
      </c>
      <c r="AY1008" s="19" t="s">
        <v>170</v>
      </c>
      <c r="BE1008" s="192">
        <f>IF(N1008="základní",J1008,0)</f>
        <v>0</v>
      </c>
      <c r="BF1008" s="192">
        <f>IF(N1008="snížená",J1008,0)</f>
        <v>0</v>
      </c>
      <c r="BG1008" s="192">
        <f>IF(N1008="zákl. přenesená",J1008,0)</f>
        <v>0</v>
      </c>
      <c r="BH1008" s="192">
        <f>IF(N1008="sníž. přenesená",J1008,0)</f>
        <v>0</v>
      </c>
      <c r="BI1008" s="192">
        <f>IF(N1008="nulová",J1008,0)</f>
        <v>0</v>
      </c>
      <c r="BJ1008" s="19" t="s">
        <v>80</v>
      </c>
      <c r="BK1008" s="192">
        <f>ROUND(I1008*H1008,2)</f>
        <v>0</v>
      </c>
      <c r="BL1008" s="19" t="s">
        <v>261</v>
      </c>
      <c r="BM1008" s="191" t="s">
        <v>3273</v>
      </c>
    </row>
    <row r="1009" spans="1:65" s="13" customFormat="1" ht="11.25">
      <c r="B1009" s="193"/>
      <c r="C1009" s="194"/>
      <c r="D1009" s="195" t="s">
        <v>180</v>
      </c>
      <c r="E1009" s="196" t="s">
        <v>19</v>
      </c>
      <c r="F1009" s="197" t="s">
        <v>3274</v>
      </c>
      <c r="G1009" s="194"/>
      <c r="H1009" s="198">
        <v>6.21</v>
      </c>
      <c r="I1009" s="199"/>
      <c r="J1009" s="194"/>
      <c r="K1009" s="194"/>
      <c r="L1009" s="200"/>
      <c r="M1009" s="201"/>
      <c r="N1009" s="202"/>
      <c r="O1009" s="202"/>
      <c r="P1009" s="202"/>
      <c r="Q1009" s="202"/>
      <c r="R1009" s="202"/>
      <c r="S1009" s="202"/>
      <c r="T1009" s="203"/>
      <c r="AT1009" s="204" t="s">
        <v>180</v>
      </c>
      <c r="AU1009" s="204" t="s">
        <v>82</v>
      </c>
      <c r="AV1009" s="13" t="s">
        <v>82</v>
      </c>
      <c r="AW1009" s="13" t="s">
        <v>34</v>
      </c>
      <c r="AX1009" s="13" t="s">
        <v>80</v>
      </c>
      <c r="AY1009" s="204" t="s">
        <v>170</v>
      </c>
    </row>
    <row r="1010" spans="1:65" s="2" customFormat="1" ht="16.5" customHeight="1">
      <c r="A1010" s="36"/>
      <c r="B1010" s="37"/>
      <c r="C1010" s="180" t="s">
        <v>3275</v>
      </c>
      <c r="D1010" s="180" t="s">
        <v>173</v>
      </c>
      <c r="E1010" s="181" t="s">
        <v>3276</v>
      </c>
      <c r="F1010" s="182" t="s">
        <v>3277</v>
      </c>
      <c r="G1010" s="183" t="s">
        <v>217</v>
      </c>
      <c r="H1010" s="184">
        <v>1032</v>
      </c>
      <c r="I1010" s="185"/>
      <c r="J1010" s="186">
        <f>ROUND(I1010*H1010,2)</f>
        <v>0</v>
      </c>
      <c r="K1010" s="182" t="s">
        <v>177</v>
      </c>
      <c r="L1010" s="41"/>
      <c r="M1010" s="187" t="s">
        <v>19</v>
      </c>
      <c r="N1010" s="188" t="s">
        <v>44</v>
      </c>
      <c r="O1010" s="66"/>
      <c r="P1010" s="189">
        <f>O1010*H1010</f>
        <v>0</v>
      </c>
      <c r="Q1010" s="189">
        <v>0</v>
      </c>
      <c r="R1010" s="189">
        <f>Q1010*H1010</f>
        <v>0</v>
      </c>
      <c r="S1010" s="189">
        <v>3.1E-2</v>
      </c>
      <c r="T1010" s="190">
        <f>S1010*H1010</f>
        <v>31.992000000000001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91" t="s">
        <v>261</v>
      </c>
      <c r="AT1010" s="191" t="s">
        <v>173</v>
      </c>
      <c r="AU1010" s="191" t="s">
        <v>82</v>
      </c>
      <c r="AY1010" s="19" t="s">
        <v>170</v>
      </c>
      <c r="BE1010" s="192">
        <f>IF(N1010="základní",J1010,0)</f>
        <v>0</v>
      </c>
      <c r="BF1010" s="192">
        <f>IF(N1010="snížená",J1010,0)</f>
        <v>0</v>
      </c>
      <c r="BG1010" s="192">
        <f>IF(N1010="zákl. přenesená",J1010,0)</f>
        <v>0</v>
      </c>
      <c r="BH1010" s="192">
        <f>IF(N1010="sníž. přenesená",J1010,0)</f>
        <v>0</v>
      </c>
      <c r="BI1010" s="192">
        <f>IF(N1010="nulová",J1010,0)</f>
        <v>0</v>
      </c>
      <c r="BJ1010" s="19" t="s">
        <v>80</v>
      </c>
      <c r="BK1010" s="192">
        <f>ROUND(I1010*H1010,2)</f>
        <v>0</v>
      </c>
      <c r="BL1010" s="19" t="s">
        <v>261</v>
      </c>
      <c r="BM1010" s="191" t="s">
        <v>3278</v>
      </c>
    </row>
    <row r="1011" spans="1:65" s="13" customFormat="1" ht="11.25">
      <c r="B1011" s="193"/>
      <c r="C1011" s="194"/>
      <c r="D1011" s="195" t="s">
        <v>180</v>
      </c>
      <c r="E1011" s="196" t="s">
        <v>19</v>
      </c>
      <c r="F1011" s="197" t="s">
        <v>3279</v>
      </c>
      <c r="G1011" s="194"/>
      <c r="H1011" s="198">
        <v>1032</v>
      </c>
      <c r="I1011" s="199"/>
      <c r="J1011" s="194"/>
      <c r="K1011" s="194"/>
      <c r="L1011" s="200"/>
      <c r="M1011" s="201"/>
      <c r="N1011" s="202"/>
      <c r="O1011" s="202"/>
      <c r="P1011" s="202"/>
      <c r="Q1011" s="202"/>
      <c r="R1011" s="202"/>
      <c r="S1011" s="202"/>
      <c r="T1011" s="203"/>
      <c r="AT1011" s="204" t="s">
        <v>180</v>
      </c>
      <c r="AU1011" s="204" t="s">
        <v>82</v>
      </c>
      <c r="AV1011" s="13" t="s">
        <v>82</v>
      </c>
      <c r="AW1011" s="13" t="s">
        <v>34</v>
      </c>
      <c r="AX1011" s="13" t="s">
        <v>80</v>
      </c>
      <c r="AY1011" s="204" t="s">
        <v>170</v>
      </c>
    </row>
    <row r="1012" spans="1:65" s="2" customFormat="1" ht="21.75" customHeight="1">
      <c r="A1012" s="36"/>
      <c r="B1012" s="37"/>
      <c r="C1012" s="180" t="s">
        <v>3280</v>
      </c>
      <c r="D1012" s="180" t="s">
        <v>173</v>
      </c>
      <c r="E1012" s="181" t="s">
        <v>3281</v>
      </c>
      <c r="F1012" s="182" t="s">
        <v>3282</v>
      </c>
      <c r="G1012" s="183" t="s">
        <v>217</v>
      </c>
      <c r="H1012" s="184">
        <v>881</v>
      </c>
      <c r="I1012" s="185"/>
      <c r="J1012" s="186">
        <f>ROUND(I1012*H1012,2)</f>
        <v>0</v>
      </c>
      <c r="K1012" s="182" t="s">
        <v>177</v>
      </c>
      <c r="L1012" s="41"/>
      <c r="M1012" s="187" t="s">
        <v>19</v>
      </c>
      <c r="N1012" s="188" t="s">
        <v>44</v>
      </c>
      <c r="O1012" s="66"/>
      <c r="P1012" s="189">
        <f>O1012*H1012</f>
        <v>0</v>
      </c>
      <c r="Q1012" s="189">
        <v>0</v>
      </c>
      <c r="R1012" s="189">
        <f>Q1012*H1012</f>
        <v>0</v>
      </c>
      <c r="S1012" s="189">
        <v>0</v>
      </c>
      <c r="T1012" s="190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91" t="s">
        <v>261</v>
      </c>
      <c r="AT1012" s="191" t="s">
        <v>173</v>
      </c>
      <c r="AU1012" s="191" t="s">
        <v>82</v>
      </c>
      <c r="AY1012" s="19" t="s">
        <v>170</v>
      </c>
      <c r="BE1012" s="192">
        <f>IF(N1012="základní",J1012,0)</f>
        <v>0</v>
      </c>
      <c r="BF1012" s="192">
        <f>IF(N1012="snížená",J1012,0)</f>
        <v>0</v>
      </c>
      <c r="BG1012" s="192">
        <f>IF(N1012="zákl. přenesená",J1012,0)</f>
        <v>0</v>
      </c>
      <c r="BH1012" s="192">
        <f>IF(N1012="sníž. přenesená",J1012,0)</f>
        <v>0</v>
      </c>
      <c r="BI1012" s="192">
        <f>IF(N1012="nulová",J1012,0)</f>
        <v>0</v>
      </c>
      <c r="BJ1012" s="19" t="s">
        <v>80</v>
      </c>
      <c r="BK1012" s="192">
        <f>ROUND(I1012*H1012,2)</f>
        <v>0</v>
      </c>
      <c r="BL1012" s="19" t="s">
        <v>261</v>
      </c>
      <c r="BM1012" s="191" t="s">
        <v>3283</v>
      </c>
    </row>
    <row r="1013" spans="1:65" s="13" customFormat="1" ht="11.25">
      <c r="B1013" s="193"/>
      <c r="C1013" s="194"/>
      <c r="D1013" s="195" t="s">
        <v>180</v>
      </c>
      <c r="E1013" s="196" t="s">
        <v>19</v>
      </c>
      <c r="F1013" s="197" t="s">
        <v>3284</v>
      </c>
      <c r="G1013" s="194"/>
      <c r="H1013" s="198">
        <v>881</v>
      </c>
      <c r="I1013" s="199"/>
      <c r="J1013" s="194"/>
      <c r="K1013" s="194"/>
      <c r="L1013" s="200"/>
      <c r="M1013" s="201"/>
      <c r="N1013" s="202"/>
      <c r="O1013" s="202"/>
      <c r="P1013" s="202"/>
      <c r="Q1013" s="202"/>
      <c r="R1013" s="202"/>
      <c r="S1013" s="202"/>
      <c r="T1013" s="203"/>
      <c r="AT1013" s="204" t="s">
        <v>180</v>
      </c>
      <c r="AU1013" s="204" t="s">
        <v>82</v>
      </c>
      <c r="AV1013" s="13" t="s">
        <v>82</v>
      </c>
      <c r="AW1013" s="13" t="s">
        <v>34</v>
      </c>
      <c r="AX1013" s="13" t="s">
        <v>80</v>
      </c>
      <c r="AY1013" s="204" t="s">
        <v>170</v>
      </c>
    </row>
    <row r="1014" spans="1:65" s="2" customFormat="1" ht="16.5" customHeight="1">
      <c r="A1014" s="36"/>
      <c r="B1014" s="37"/>
      <c r="C1014" s="180" t="s">
        <v>3285</v>
      </c>
      <c r="D1014" s="180" t="s">
        <v>173</v>
      </c>
      <c r="E1014" s="181" t="s">
        <v>3286</v>
      </c>
      <c r="F1014" s="182" t="s">
        <v>3287</v>
      </c>
      <c r="G1014" s="183" t="s">
        <v>217</v>
      </c>
      <c r="H1014" s="184">
        <v>440</v>
      </c>
      <c r="I1014" s="185"/>
      <c r="J1014" s="186">
        <f>ROUND(I1014*H1014,2)</f>
        <v>0</v>
      </c>
      <c r="K1014" s="182" t="s">
        <v>19</v>
      </c>
      <c r="L1014" s="41"/>
      <c r="M1014" s="187" t="s">
        <v>19</v>
      </c>
      <c r="N1014" s="188" t="s">
        <v>44</v>
      </c>
      <c r="O1014" s="66"/>
      <c r="P1014" s="189">
        <f>O1014*H1014</f>
        <v>0</v>
      </c>
      <c r="Q1014" s="189">
        <v>0</v>
      </c>
      <c r="R1014" s="189">
        <f>Q1014*H1014</f>
        <v>0</v>
      </c>
      <c r="S1014" s="189">
        <v>0</v>
      </c>
      <c r="T1014" s="190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91" t="s">
        <v>261</v>
      </c>
      <c r="AT1014" s="191" t="s">
        <v>173</v>
      </c>
      <c r="AU1014" s="191" t="s">
        <v>82</v>
      </c>
      <c r="AY1014" s="19" t="s">
        <v>170</v>
      </c>
      <c r="BE1014" s="192">
        <f>IF(N1014="základní",J1014,0)</f>
        <v>0</v>
      </c>
      <c r="BF1014" s="192">
        <f>IF(N1014="snížená",J1014,0)</f>
        <v>0</v>
      </c>
      <c r="BG1014" s="192">
        <f>IF(N1014="zákl. přenesená",J1014,0)</f>
        <v>0</v>
      </c>
      <c r="BH1014" s="192">
        <f>IF(N1014="sníž. přenesená",J1014,0)</f>
        <v>0</v>
      </c>
      <c r="BI1014" s="192">
        <f>IF(N1014="nulová",J1014,0)</f>
        <v>0</v>
      </c>
      <c r="BJ1014" s="19" t="s">
        <v>80</v>
      </c>
      <c r="BK1014" s="192">
        <f>ROUND(I1014*H1014,2)</f>
        <v>0</v>
      </c>
      <c r="BL1014" s="19" t="s">
        <v>261</v>
      </c>
      <c r="BM1014" s="191" t="s">
        <v>3288</v>
      </c>
    </row>
    <row r="1015" spans="1:65" s="2" customFormat="1" ht="16.5" customHeight="1">
      <c r="A1015" s="36"/>
      <c r="B1015" s="37"/>
      <c r="C1015" s="216" t="s">
        <v>3289</v>
      </c>
      <c r="D1015" s="216" t="s">
        <v>192</v>
      </c>
      <c r="E1015" s="217" t="s">
        <v>3290</v>
      </c>
      <c r="F1015" s="218" t="s">
        <v>3291</v>
      </c>
      <c r="G1015" s="219" t="s">
        <v>185</v>
      </c>
      <c r="H1015" s="220">
        <v>18.100000000000001</v>
      </c>
      <c r="I1015" s="221"/>
      <c r="J1015" s="222">
        <f>ROUND(I1015*H1015,2)</f>
        <v>0</v>
      </c>
      <c r="K1015" s="218" t="s">
        <v>177</v>
      </c>
      <c r="L1015" s="223"/>
      <c r="M1015" s="224" t="s">
        <v>19</v>
      </c>
      <c r="N1015" s="225" t="s">
        <v>44</v>
      </c>
      <c r="O1015" s="66"/>
      <c r="P1015" s="189">
        <f>O1015*H1015</f>
        <v>0</v>
      </c>
      <c r="Q1015" s="189">
        <v>0.55000000000000004</v>
      </c>
      <c r="R1015" s="189">
        <f>Q1015*H1015</f>
        <v>9.9550000000000018</v>
      </c>
      <c r="S1015" s="189">
        <v>0</v>
      </c>
      <c r="T1015" s="190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91" t="s">
        <v>346</v>
      </c>
      <c r="AT1015" s="191" t="s">
        <v>192</v>
      </c>
      <c r="AU1015" s="191" t="s">
        <v>82</v>
      </c>
      <c r="AY1015" s="19" t="s">
        <v>170</v>
      </c>
      <c r="BE1015" s="192">
        <f>IF(N1015="základní",J1015,0)</f>
        <v>0</v>
      </c>
      <c r="BF1015" s="192">
        <f>IF(N1015="snížená",J1015,0)</f>
        <v>0</v>
      </c>
      <c r="BG1015" s="192">
        <f>IF(N1015="zákl. přenesená",J1015,0)</f>
        <v>0</v>
      </c>
      <c r="BH1015" s="192">
        <f>IF(N1015="sníž. přenesená",J1015,0)</f>
        <v>0</v>
      </c>
      <c r="BI1015" s="192">
        <f>IF(N1015="nulová",J1015,0)</f>
        <v>0</v>
      </c>
      <c r="BJ1015" s="19" t="s">
        <v>80</v>
      </c>
      <c r="BK1015" s="192">
        <f>ROUND(I1015*H1015,2)</f>
        <v>0</v>
      </c>
      <c r="BL1015" s="19" t="s">
        <v>261</v>
      </c>
      <c r="BM1015" s="191" t="s">
        <v>3292</v>
      </c>
    </row>
    <row r="1016" spans="1:65" s="2" customFormat="1" ht="21.75" customHeight="1">
      <c r="A1016" s="36"/>
      <c r="B1016" s="37"/>
      <c r="C1016" s="180" t="s">
        <v>3293</v>
      </c>
      <c r="D1016" s="180" t="s">
        <v>173</v>
      </c>
      <c r="E1016" s="181" t="s">
        <v>3294</v>
      </c>
      <c r="F1016" s="182" t="s">
        <v>3295</v>
      </c>
      <c r="G1016" s="183" t="s">
        <v>217</v>
      </c>
      <c r="H1016" s="184">
        <v>1032</v>
      </c>
      <c r="I1016" s="185"/>
      <c r="J1016" s="186">
        <f>ROUND(I1016*H1016,2)</f>
        <v>0</v>
      </c>
      <c r="K1016" s="182" t="s">
        <v>177</v>
      </c>
      <c r="L1016" s="41"/>
      <c r="M1016" s="187" t="s">
        <v>19</v>
      </c>
      <c r="N1016" s="188" t="s">
        <v>44</v>
      </c>
      <c r="O1016" s="66"/>
      <c r="P1016" s="189">
        <f>O1016*H1016</f>
        <v>0</v>
      </c>
      <c r="Q1016" s="189">
        <v>0</v>
      </c>
      <c r="R1016" s="189">
        <f>Q1016*H1016</f>
        <v>0</v>
      </c>
      <c r="S1016" s="189">
        <v>7.0000000000000001E-3</v>
      </c>
      <c r="T1016" s="190">
        <f>S1016*H1016</f>
        <v>7.2240000000000002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91" t="s">
        <v>261</v>
      </c>
      <c r="AT1016" s="191" t="s">
        <v>173</v>
      </c>
      <c r="AU1016" s="191" t="s">
        <v>82</v>
      </c>
      <c r="AY1016" s="19" t="s">
        <v>170</v>
      </c>
      <c r="BE1016" s="192">
        <f>IF(N1016="základní",J1016,0)</f>
        <v>0</v>
      </c>
      <c r="BF1016" s="192">
        <f>IF(N1016="snížená",J1016,0)</f>
        <v>0</v>
      </c>
      <c r="BG1016" s="192">
        <f>IF(N1016="zákl. přenesená",J1016,0)</f>
        <v>0</v>
      </c>
      <c r="BH1016" s="192">
        <f>IF(N1016="sníž. přenesená",J1016,0)</f>
        <v>0</v>
      </c>
      <c r="BI1016" s="192">
        <f>IF(N1016="nulová",J1016,0)</f>
        <v>0</v>
      </c>
      <c r="BJ1016" s="19" t="s">
        <v>80</v>
      </c>
      <c r="BK1016" s="192">
        <f>ROUND(I1016*H1016,2)</f>
        <v>0</v>
      </c>
      <c r="BL1016" s="19" t="s">
        <v>261</v>
      </c>
      <c r="BM1016" s="191" t="s">
        <v>3296</v>
      </c>
    </row>
    <row r="1017" spans="1:65" s="13" customFormat="1" ht="11.25">
      <c r="B1017" s="193"/>
      <c r="C1017" s="194"/>
      <c r="D1017" s="195" t="s">
        <v>180</v>
      </c>
      <c r="E1017" s="196" t="s">
        <v>19</v>
      </c>
      <c r="F1017" s="197" t="s">
        <v>3279</v>
      </c>
      <c r="G1017" s="194"/>
      <c r="H1017" s="198">
        <v>1032</v>
      </c>
      <c r="I1017" s="199"/>
      <c r="J1017" s="194"/>
      <c r="K1017" s="194"/>
      <c r="L1017" s="200"/>
      <c r="M1017" s="201"/>
      <c r="N1017" s="202"/>
      <c r="O1017" s="202"/>
      <c r="P1017" s="202"/>
      <c r="Q1017" s="202"/>
      <c r="R1017" s="202"/>
      <c r="S1017" s="202"/>
      <c r="T1017" s="203"/>
      <c r="AT1017" s="204" t="s">
        <v>180</v>
      </c>
      <c r="AU1017" s="204" t="s">
        <v>82</v>
      </c>
      <c r="AV1017" s="13" t="s">
        <v>82</v>
      </c>
      <c r="AW1017" s="13" t="s">
        <v>34</v>
      </c>
      <c r="AX1017" s="13" t="s">
        <v>80</v>
      </c>
      <c r="AY1017" s="204" t="s">
        <v>170</v>
      </c>
    </row>
    <row r="1018" spans="1:65" s="2" customFormat="1" ht="24">
      <c r="A1018" s="36"/>
      <c r="B1018" s="37"/>
      <c r="C1018" s="180" t="s">
        <v>3297</v>
      </c>
      <c r="D1018" s="180" t="s">
        <v>173</v>
      </c>
      <c r="E1018" s="181" t="s">
        <v>3298</v>
      </c>
      <c r="F1018" s="182" t="s">
        <v>3299</v>
      </c>
      <c r="G1018" s="183" t="s">
        <v>217</v>
      </c>
      <c r="H1018" s="184">
        <v>8</v>
      </c>
      <c r="I1018" s="185"/>
      <c r="J1018" s="186">
        <f>ROUND(I1018*H1018,2)</f>
        <v>0</v>
      </c>
      <c r="K1018" s="182" t="s">
        <v>177</v>
      </c>
      <c r="L1018" s="41"/>
      <c r="M1018" s="187" t="s">
        <v>19</v>
      </c>
      <c r="N1018" s="188" t="s">
        <v>44</v>
      </c>
      <c r="O1018" s="66"/>
      <c r="P1018" s="189">
        <f>O1018*H1018</f>
        <v>0</v>
      </c>
      <c r="Q1018" s="189">
        <v>1.396E-2</v>
      </c>
      <c r="R1018" s="189">
        <f>Q1018*H1018</f>
        <v>0.11168</v>
      </c>
      <c r="S1018" s="189">
        <v>0</v>
      </c>
      <c r="T1018" s="190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91" t="s">
        <v>261</v>
      </c>
      <c r="AT1018" s="191" t="s">
        <v>173</v>
      </c>
      <c r="AU1018" s="191" t="s">
        <v>82</v>
      </c>
      <c r="AY1018" s="19" t="s">
        <v>170</v>
      </c>
      <c r="BE1018" s="192">
        <f>IF(N1018="základní",J1018,0)</f>
        <v>0</v>
      </c>
      <c r="BF1018" s="192">
        <f>IF(N1018="snížená",J1018,0)</f>
        <v>0</v>
      </c>
      <c r="BG1018" s="192">
        <f>IF(N1018="zákl. přenesená",J1018,0)</f>
        <v>0</v>
      </c>
      <c r="BH1018" s="192">
        <f>IF(N1018="sníž. přenesená",J1018,0)</f>
        <v>0</v>
      </c>
      <c r="BI1018" s="192">
        <f>IF(N1018="nulová",J1018,0)</f>
        <v>0</v>
      </c>
      <c r="BJ1018" s="19" t="s">
        <v>80</v>
      </c>
      <c r="BK1018" s="192">
        <f>ROUND(I1018*H1018,2)</f>
        <v>0</v>
      </c>
      <c r="BL1018" s="19" t="s">
        <v>261</v>
      </c>
      <c r="BM1018" s="191" t="s">
        <v>3300</v>
      </c>
    </row>
    <row r="1019" spans="1:65" s="13" customFormat="1" ht="11.25">
      <c r="B1019" s="193"/>
      <c r="C1019" s="194"/>
      <c r="D1019" s="195" t="s">
        <v>180</v>
      </c>
      <c r="E1019" s="196" t="s">
        <v>19</v>
      </c>
      <c r="F1019" s="197" t="s">
        <v>3301</v>
      </c>
      <c r="G1019" s="194"/>
      <c r="H1019" s="198">
        <v>8</v>
      </c>
      <c r="I1019" s="199"/>
      <c r="J1019" s="194"/>
      <c r="K1019" s="194"/>
      <c r="L1019" s="200"/>
      <c r="M1019" s="201"/>
      <c r="N1019" s="202"/>
      <c r="O1019" s="202"/>
      <c r="P1019" s="202"/>
      <c r="Q1019" s="202"/>
      <c r="R1019" s="202"/>
      <c r="S1019" s="202"/>
      <c r="T1019" s="203"/>
      <c r="AT1019" s="204" t="s">
        <v>180</v>
      </c>
      <c r="AU1019" s="204" t="s">
        <v>82</v>
      </c>
      <c r="AV1019" s="13" t="s">
        <v>82</v>
      </c>
      <c r="AW1019" s="13" t="s">
        <v>34</v>
      </c>
      <c r="AX1019" s="13" t="s">
        <v>80</v>
      </c>
      <c r="AY1019" s="204" t="s">
        <v>170</v>
      </c>
    </row>
    <row r="1020" spans="1:65" s="2" customFormat="1" ht="24">
      <c r="A1020" s="36"/>
      <c r="B1020" s="37"/>
      <c r="C1020" s="180" t="s">
        <v>3302</v>
      </c>
      <c r="D1020" s="180" t="s">
        <v>173</v>
      </c>
      <c r="E1020" s="181" t="s">
        <v>3303</v>
      </c>
      <c r="F1020" s="182" t="s">
        <v>3304</v>
      </c>
      <c r="G1020" s="183" t="s">
        <v>217</v>
      </c>
      <c r="H1020" s="184">
        <v>302.60000000000002</v>
      </c>
      <c r="I1020" s="185"/>
      <c r="J1020" s="186">
        <f>ROUND(I1020*H1020,2)</f>
        <v>0</v>
      </c>
      <c r="K1020" s="182" t="s">
        <v>177</v>
      </c>
      <c r="L1020" s="41"/>
      <c r="M1020" s="187" t="s">
        <v>19</v>
      </c>
      <c r="N1020" s="188" t="s">
        <v>44</v>
      </c>
      <c r="O1020" s="66"/>
      <c r="P1020" s="189">
        <f>O1020*H1020</f>
        <v>0</v>
      </c>
      <c r="Q1020" s="189">
        <v>1.1310000000000001E-2</v>
      </c>
      <c r="R1020" s="189">
        <f>Q1020*H1020</f>
        <v>3.4224060000000005</v>
      </c>
      <c r="S1020" s="189">
        <v>0</v>
      </c>
      <c r="T1020" s="190">
        <f>S1020*H1020</f>
        <v>0</v>
      </c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R1020" s="191" t="s">
        <v>261</v>
      </c>
      <c r="AT1020" s="191" t="s">
        <v>173</v>
      </c>
      <c r="AU1020" s="191" t="s">
        <v>82</v>
      </c>
      <c r="AY1020" s="19" t="s">
        <v>170</v>
      </c>
      <c r="BE1020" s="192">
        <f>IF(N1020="základní",J1020,0)</f>
        <v>0</v>
      </c>
      <c r="BF1020" s="192">
        <f>IF(N1020="snížená",J1020,0)</f>
        <v>0</v>
      </c>
      <c r="BG1020" s="192">
        <f>IF(N1020="zákl. přenesená",J1020,0)</f>
        <v>0</v>
      </c>
      <c r="BH1020" s="192">
        <f>IF(N1020="sníž. přenesená",J1020,0)</f>
        <v>0</v>
      </c>
      <c r="BI1020" s="192">
        <f>IF(N1020="nulová",J1020,0)</f>
        <v>0</v>
      </c>
      <c r="BJ1020" s="19" t="s">
        <v>80</v>
      </c>
      <c r="BK1020" s="192">
        <f>ROUND(I1020*H1020,2)</f>
        <v>0</v>
      </c>
      <c r="BL1020" s="19" t="s">
        <v>261</v>
      </c>
      <c r="BM1020" s="191" t="s">
        <v>3305</v>
      </c>
    </row>
    <row r="1021" spans="1:65" s="13" customFormat="1" ht="11.25">
      <c r="B1021" s="193"/>
      <c r="C1021" s="194"/>
      <c r="D1021" s="195" t="s">
        <v>180</v>
      </c>
      <c r="E1021" s="196" t="s">
        <v>19</v>
      </c>
      <c r="F1021" s="197" t="s">
        <v>3000</v>
      </c>
      <c r="G1021" s="194"/>
      <c r="H1021" s="198">
        <v>302.60000000000002</v>
      </c>
      <c r="I1021" s="199"/>
      <c r="J1021" s="194"/>
      <c r="K1021" s="194"/>
      <c r="L1021" s="200"/>
      <c r="M1021" s="201"/>
      <c r="N1021" s="202"/>
      <c r="O1021" s="202"/>
      <c r="P1021" s="202"/>
      <c r="Q1021" s="202"/>
      <c r="R1021" s="202"/>
      <c r="S1021" s="202"/>
      <c r="T1021" s="203"/>
      <c r="AT1021" s="204" t="s">
        <v>180</v>
      </c>
      <c r="AU1021" s="204" t="s">
        <v>82</v>
      </c>
      <c r="AV1021" s="13" t="s">
        <v>82</v>
      </c>
      <c r="AW1021" s="13" t="s">
        <v>34</v>
      </c>
      <c r="AX1021" s="13" t="s">
        <v>80</v>
      </c>
      <c r="AY1021" s="204" t="s">
        <v>170</v>
      </c>
    </row>
    <row r="1022" spans="1:65" s="2" customFormat="1" ht="21.75" customHeight="1">
      <c r="A1022" s="36"/>
      <c r="B1022" s="37"/>
      <c r="C1022" s="180" t="s">
        <v>3306</v>
      </c>
      <c r="D1022" s="180" t="s">
        <v>173</v>
      </c>
      <c r="E1022" s="181" t="s">
        <v>3307</v>
      </c>
      <c r="F1022" s="182" t="s">
        <v>3308</v>
      </c>
      <c r="G1022" s="183" t="s">
        <v>217</v>
      </c>
      <c r="H1022" s="184">
        <v>302.60000000000002</v>
      </c>
      <c r="I1022" s="185"/>
      <c r="J1022" s="186">
        <f>ROUND(I1022*H1022,2)</f>
        <v>0</v>
      </c>
      <c r="K1022" s="182" t="s">
        <v>177</v>
      </c>
      <c r="L1022" s="41"/>
      <c r="M1022" s="187" t="s">
        <v>19</v>
      </c>
      <c r="N1022" s="188" t="s">
        <v>44</v>
      </c>
      <c r="O1022" s="66"/>
      <c r="P1022" s="189">
        <f>O1022*H1022</f>
        <v>0</v>
      </c>
      <c r="Q1022" s="189">
        <v>1.1299999999999999E-2</v>
      </c>
      <c r="R1022" s="189">
        <f>Q1022*H1022</f>
        <v>3.4193799999999999</v>
      </c>
      <c r="S1022" s="189">
        <v>0</v>
      </c>
      <c r="T1022" s="190">
        <f>S1022*H1022</f>
        <v>0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91" t="s">
        <v>261</v>
      </c>
      <c r="AT1022" s="191" t="s">
        <v>173</v>
      </c>
      <c r="AU1022" s="191" t="s">
        <v>82</v>
      </c>
      <c r="AY1022" s="19" t="s">
        <v>170</v>
      </c>
      <c r="BE1022" s="192">
        <f>IF(N1022="základní",J1022,0)</f>
        <v>0</v>
      </c>
      <c r="BF1022" s="192">
        <f>IF(N1022="snížená",J1022,0)</f>
        <v>0</v>
      </c>
      <c r="BG1022" s="192">
        <f>IF(N1022="zákl. přenesená",J1022,0)</f>
        <v>0</v>
      </c>
      <c r="BH1022" s="192">
        <f>IF(N1022="sníž. přenesená",J1022,0)</f>
        <v>0</v>
      </c>
      <c r="BI1022" s="192">
        <f>IF(N1022="nulová",J1022,0)</f>
        <v>0</v>
      </c>
      <c r="BJ1022" s="19" t="s">
        <v>80</v>
      </c>
      <c r="BK1022" s="192">
        <f>ROUND(I1022*H1022,2)</f>
        <v>0</v>
      </c>
      <c r="BL1022" s="19" t="s">
        <v>261</v>
      </c>
      <c r="BM1022" s="191" t="s">
        <v>3309</v>
      </c>
    </row>
    <row r="1023" spans="1:65" s="13" customFormat="1" ht="11.25">
      <c r="B1023" s="193"/>
      <c r="C1023" s="194"/>
      <c r="D1023" s="195" t="s">
        <v>180</v>
      </c>
      <c r="E1023" s="196" t="s">
        <v>19</v>
      </c>
      <c r="F1023" s="197" t="s">
        <v>3000</v>
      </c>
      <c r="G1023" s="194"/>
      <c r="H1023" s="198">
        <v>302.60000000000002</v>
      </c>
      <c r="I1023" s="199"/>
      <c r="J1023" s="194"/>
      <c r="K1023" s="194"/>
      <c r="L1023" s="200"/>
      <c r="M1023" s="201"/>
      <c r="N1023" s="202"/>
      <c r="O1023" s="202"/>
      <c r="P1023" s="202"/>
      <c r="Q1023" s="202"/>
      <c r="R1023" s="202"/>
      <c r="S1023" s="202"/>
      <c r="T1023" s="203"/>
      <c r="AT1023" s="204" t="s">
        <v>180</v>
      </c>
      <c r="AU1023" s="204" t="s">
        <v>82</v>
      </c>
      <c r="AV1023" s="13" t="s">
        <v>82</v>
      </c>
      <c r="AW1023" s="13" t="s">
        <v>34</v>
      </c>
      <c r="AX1023" s="13" t="s">
        <v>80</v>
      </c>
      <c r="AY1023" s="204" t="s">
        <v>170</v>
      </c>
    </row>
    <row r="1024" spans="1:65" s="2" customFormat="1" ht="21.75" customHeight="1">
      <c r="A1024" s="36"/>
      <c r="B1024" s="37"/>
      <c r="C1024" s="180" t="s">
        <v>3310</v>
      </c>
      <c r="D1024" s="180" t="s">
        <v>173</v>
      </c>
      <c r="E1024" s="181" t="s">
        <v>3311</v>
      </c>
      <c r="F1024" s="182" t="s">
        <v>3312</v>
      </c>
      <c r="G1024" s="183" t="s">
        <v>217</v>
      </c>
      <c r="H1024" s="184">
        <v>147</v>
      </c>
      <c r="I1024" s="185"/>
      <c r="J1024" s="186">
        <f>ROUND(I1024*H1024,2)</f>
        <v>0</v>
      </c>
      <c r="K1024" s="182" t="s">
        <v>177</v>
      </c>
      <c r="L1024" s="41"/>
      <c r="M1024" s="187" t="s">
        <v>19</v>
      </c>
      <c r="N1024" s="188" t="s">
        <v>44</v>
      </c>
      <c r="O1024" s="66"/>
      <c r="P1024" s="189">
        <f>O1024*H1024</f>
        <v>0</v>
      </c>
      <c r="Q1024" s="189">
        <v>0</v>
      </c>
      <c r="R1024" s="189">
        <f>Q1024*H1024</f>
        <v>0</v>
      </c>
      <c r="S1024" s="189">
        <v>1.4E-2</v>
      </c>
      <c r="T1024" s="190">
        <f>S1024*H1024</f>
        <v>2.0579999999999998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191" t="s">
        <v>261</v>
      </c>
      <c r="AT1024" s="191" t="s">
        <v>173</v>
      </c>
      <c r="AU1024" s="191" t="s">
        <v>82</v>
      </c>
      <c r="AY1024" s="19" t="s">
        <v>170</v>
      </c>
      <c r="BE1024" s="192">
        <f>IF(N1024="základní",J1024,0)</f>
        <v>0</v>
      </c>
      <c r="BF1024" s="192">
        <f>IF(N1024="snížená",J1024,0)</f>
        <v>0</v>
      </c>
      <c r="BG1024" s="192">
        <f>IF(N1024="zákl. přenesená",J1024,0)</f>
        <v>0</v>
      </c>
      <c r="BH1024" s="192">
        <f>IF(N1024="sníž. přenesená",J1024,0)</f>
        <v>0</v>
      </c>
      <c r="BI1024" s="192">
        <f>IF(N1024="nulová",J1024,0)</f>
        <v>0</v>
      </c>
      <c r="BJ1024" s="19" t="s">
        <v>80</v>
      </c>
      <c r="BK1024" s="192">
        <f>ROUND(I1024*H1024,2)</f>
        <v>0</v>
      </c>
      <c r="BL1024" s="19" t="s">
        <v>261</v>
      </c>
      <c r="BM1024" s="191" t="s">
        <v>3313</v>
      </c>
    </row>
    <row r="1025" spans="1:65" s="2" customFormat="1" ht="24">
      <c r="A1025" s="36"/>
      <c r="B1025" s="37"/>
      <c r="C1025" s="180" t="s">
        <v>3314</v>
      </c>
      <c r="D1025" s="180" t="s">
        <v>173</v>
      </c>
      <c r="E1025" s="181" t="s">
        <v>3315</v>
      </c>
      <c r="F1025" s="182" t="s">
        <v>3316</v>
      </c>
      <c r="G1025" s="183" t="s">
        <v>217</v>
      </c>
      <c r="H1025" s="184">
        <v>147</v>
      </c>
      <c r="I1025" s="185"/>
      <c r="J1025" s="186">
        <f>ROUND(I1025*H1025,2)</f>
        <v>0</v>
      </c>
      <c r="K1025" s="182" t="s">
        <v>177</v>
      </c>
      <c r="L1025" s="41"/>
      <c r="M1025" s="187" t="s">
        <v>19</v>
      </c>
      <c r="N1025" s="188" t="s">
        <v>44</v>
      </c>
      <c r="O1025" s="66"/>
      <c r="P1025" s="189">
        <f>O1025*H1025</f>
        <v>0</v>
      </c>
      <c r="Q1025" s="189">
        <v>1.9130000000000001E-2</v>
      </c>
      <c r="R1025" s="189">
        <f>Q1025*H1025</f>
        <v>2.8121100000000001</v>
      </c>
      <c r="S1025" s="189">
        <v>0</v>
      </c>
      <c r="T1025" s="190">
        <f>S1025*H1025</f>
        <v>0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91" t="s">
        <v>261</v>
      </c>
      <c r="AT1025" s="191" t="s">
        <v>173</v>
      </c>
      <c r="AU1025" s="191" t="s">
        <v>82</v>
      </c>
      <c r="AY1025" s="19" t="s">
        <v>170</v>
      </c>
      <c r="BE1025" s="192">
        <f>IF(N1025="základní",J1025,0)</f>
        <v>0</v>
      </c>
      <c r="BF1025" s="192">
        <f>IF(N1025="snížená",J1025,0)</f>
        <v>0</v>
      </c>
      <c r="BG1025" s="192">
        <f>IF(N1025="zákl. přenesená",J1025,0)</f>
        <v>0</v>
      </c>
      <c r="BH1025" s="192">
        <f>IF(N1025="sníž. přenesená",J1025,0)</f>
        <v>0</v>
      </c>
      <c r="BI1025" s="192">
        <f>IF(N1025="nulová",J1025,0)</f>
        <v>0</v>
      </c>
      <c r="BJ1025" s="19" t="s">
        <v>80</v>
      </c>
      <c r="BK1025" s="192">
        <f>ROUND(I1025*H1025,2)</f>
        <v>0</v>
      </c>
      <c r="BL1025" s="19" t="s">
        <v>261</v>
      </c>
      <c r="BM1025" s="191" t="s">
        <v>3317</v>
      </c>
    </row>
    <row r="1026" spans="1:65" s="13" customFormat="1" ht="11.25">
      <c r="B1026" s="193"/>
      <c r="C1026" s="194"/>
      <c r="D1026" s="195" t="s">
        <v>180</v>
      </c>
      <c r="E1026" s="196" t="s">
        <v>19</v>
      </c>
      <c r="F1026" s="197" t="s">
        <v>3318</v>
      </c>
      <c r="G1026" s="194"/>
      <c r="H1026" s="198">
        <v>147</v>
      </c>
      <c r="I1026" s="199"/>
      <c r="J1026" s="194"/>
      <c r="K1026" s="194"/>
      <c r="L1026" s="200"/>
      <c r="M1026" s="201"/>
      <c r="N1026" s="202"/>
      <c r="O1026" s="202"/>
      <c r="P1026" s="202"/>
      <c r="Q1026" s="202"/>
      <c r="R1026" s="202"/>
      <c r="S1026" s="202"/>
      <c r="T1026" s="203"/>
      <c r="AT1026" s="204" t="s">
        <v>180</v>
      </c>
      <c r="AU1026" s="204" t="s">
        <v>82</v>
      </c>
      <c r="AV1026" s="13" t="s">
        <v>82</v>
      </c>
      <c r="AW1026" s="13" t="s">
        <v>34</v>
      </c>
      <c r="AX1026" s="13" t="s">
        <v>80</v>
      </c>
      <c r="AY1026" s="204" t="s">
        <v>170</v>
      </c>
    </row>
    <row r="1027" spans="1:65" s="2" customFormat="1" ht="21.75" customHeight="1">
      <c r="A1027" s="36"/>
      <c r="B1027" s="37"/>
      <c r="C1027" s="180" t="s">
        <v>3319</v>
      </c>
      <c r="D1027" s="180" t="s">
        <v>173</v>
      </c>
      <c r="E1027" s="181" t="s">
        <v>3320</v>
      </c>
      <c r="F1027" s="182" t="s">
        <v>3321</v>
      </c>
      <c r="G1027" s="183" t="s">
        <v>310</v>
      </c>
      <c r="H1027" s="184">
        <v>549.54999999999995</v>
      </c>
      <c r="I1027" s="185"/>
      <c r="J1027" s="186">
        <f>ROUND(I1027*H1027,2)</f>
        <v>0</v>
      </c>
      <c r="K1027" s="182" t="s">
        <v>19</v>
      </c>
      <c r="L1027" s="41"/>
      <c r="M1027" s="187" t="s">
        <v>19</v>
      </c>
      <c r="N1027" s="188" t="s">
        <v>44</v>
      </c>
      <c r="O1027" s="66"/>
      <c r="P1027" s="189">
        <f>O1027*H1027</f>
        <v>0</v>
      </c>
      <c r="Q1027" s="189">
        <v>0</v>
      </c>
      <c r="R1027" s="189">
        <f>Q1027*H1027</f>
        <v>0</v>
      </c>
      <c r="S1027" s="189">
        <v>0</v>
      </c>
      <c r="T1027" s="190">
        <f>S1027*H1027</f>
        <v>0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191" t="s">
        <v>261</v>
      </c>
      <c r="AT1027" s="191" t="s">
        <v>173</v>
      </c>
      <c r="AU1027" s="191" t="s">
        <v>82</v>
      </c>
      <c r="AY1027" s="19" t="s">
        <v>170</v>
      </c>
      <c r="BE1027" s="192">
        <f>IF(N1027="základní",J1027,0)</f>
        <v>0</v>
      </c>
      <c r="BF1027" s="192">
        <f>IF(N1027="snížená",J1027,0)</f>
        <v>0</v>
      </c>
      <c r="BG1027" s="192">
        <f>IF(N1027="zákl. přenesená",J1027,0)</f>
        <v>0</v>
      </c>
      <c r="BH1027" s="192">
        <f>IF(N1027="sníž. přenesená",J1027,0)</f>
        <v>0</v>
      </c>
      <c r="BI1027" s="192">
        <f>IF(N1027="nulová",J1027,0)</f>
        <v>0</v>
      </c>
      <c r="BJ1027" s="19" t="s">
        <v>80</v>
      </c>
      <c r="BK1027" s="192">
        <f>ROUND(I1027*H1027,2)</f>
        <v>0</v>
      </c>
      <c r="BL1027" s="19" t="s">
        <v>261</v>
      </c>
      <c r="BM1027" s="191" t="s">
        <v>3322</v>
      </c>
    </row>
    <row r="1028" spans="1:65" s="13" customFormat="1" ht="11.25">
      <c r="B1028" s="193"/>
      <c r="C1028" s="194"/>
      <c r="D1028" s="195" t="s">
        <v>180</v>
      </c>
      <c r="E1028" s="196" t="s">
        <v>19</v>
      </c>
      <c r="F1028" s="197" t="s">
        <v>3323</v>
      </c>
      <c r="G1028" s="194"/>
      <c r="H1028" s="198">
        <v>506.35</v>
      </c>
      <c r="I1028" s="199"/>
      <c r="J1028" s="194"/>
      <c r="K1028" s="194"/>
      <c r="L1028" s="200"/>
      <c r="M1028" s="201"/>
      <c r="N1028" s="202"/>
      <c r="O1028" s="202"/>
      <c r="P1028" s="202"/>
      <c r="Q1028" s="202"/>
      <c r="R1028" s="202"/>
      <c r="S1028" s="202"/>
      <c r="T1028" s="203"/>
      <c r="AT1028" s="204" t="s">
        <v>180</v>
      </c>
      <c r="AU1028" s="204" t="s">
        <v>82</v>
      </c>
      <c r="AV1028" s="13" t="s">
        <v>82</v>
      </c>
      <c r="AW1028" s="13" t="s">
        <v>34</v>
      </c>
      <c r="AX1028" s="13" t="s">
        <v>73</v>
      </c>
      <c r="AY1028" s="204" t="s">
        <v>170</v>
      </c>
    </row>
    <row r="1029" spans="1:65" s="13" customFormat="1" ht="11.25">
      <c r="B1029" s="193"/>
      <c r="C1029" s="194"/>
      <c r="D1029" s="195" t="s">
        <v>180</v>
      </c>
      <c r="E1029" s="196" t="s">
        <v>19</v>
      </c>
      <c r="F1029" s="197" t="s">
        <v>3324</v>
      </c>
      <c r="G1029" s="194"/>
      <c r="H1029" s="198">
        <v>43.2</v>
      </c>
      <c r="I1029" s="199"/>
      <c r="J1029" s="194"/>
      <c r="K1029" s="194"/>
      <c r="L1029" s="200"/>
      <c r="M1029" s="201"/>
      <c r="N1029" s="202"/>
      <c r="O1029" s="202"/>
      <c r="P1029" s="202"/>
      <c r="Q1029" s="202"/>
      <c r="R1029" s="202"/>
      <c r="S1029" s="202"/>
      <c r="T1029" s="203"/>
      <c r="AT1029" s="204" t="s">
        <v>180</v>
      </c>
      <c r="AU1029" s="204" t="s">
        <v>82</v>
      </c>
      <c r="AV1029" s="13" t="s">
        <v>82</v>
      </c>
      <c r="AW1029" s="13" t="s">
        <v>34</v>
      </c>
      <c r="AX1029" s="13" t="s">
        <v>73</v>
      </c>
      <c r="AY1029" s="204" t="s">
        <v>170</v>
      </c>
    </row>
    <row r="1030" spans="1:65" s="14" customFormat="1" ht="11.25">
      <c r="B1030" s="205"/>
      <c r="C1030" s="206"/>
      <c r="D1030" s="195" t="s">
        <v>180</v>
      </c>
      <c r="E1030" s="207" t="s">
        <v>19</v>
      </c>
      <c r="F1030" s="208" t="s">
        <v>182</v>
      </c>
      <c r="G1030" s="206"/>
      <c r="H1030" s="209">
        <v>549.54999999999995</v>
      </c>
      <c r="I1030" s="210"/>
      <c r="J1030" s="206"/>
      <c r="K1030" s="206"/>
      <c r="L1030" s="211"/>
      <c r="M1030" s="212"/>
      <c r="N1030" s="213"/>
      <c r="O1030" s="213"/>
      <c r="P1030" s="213"/>
      <c r="Q1030" s="213"/>
      <c r="R1030" s="213"/>
      <c r="S1030" s="213"/>
      <c r="T1030" s="214"/>
      <c r="AT1030" s="215" t="s">
        <v>180</v>
      </c>
      <c r="AU1030" s="215" t="s">
        <v>82</v>
      </c>
      <c r="AV1030" s="14" t="s">
        <v>178</v>
      </c>
      <c r="AW1030" s="14" t="s">
        <v>34</v>
      </c>
      <c r="AX1030" s="14" t="s">
        <v>80</v>
      </c>
      <c r="AY1030" s="215" t="s">
        <v>170</v>
      </c>
    </row>
    <row r="1031" spans="1:65" s="2" customFormat="1" ht="16.5" customHeight="1">
      <c r="A1031" s="36"/>
      <c r="B1031" s="37"/>
      <c r="C1031" s="216" t="s">
        <v>3325</v>
      </c>
      <c r="D1031" s="216" t="s">
        <v>192</v>
      </c>
      <c r="E1031" s="217" t="s">
        <v>3326</v>
      </c>
      <c r="F1031" s="218" t="s">
        <v>3327</v>
      </c>
      <c r="G1031" s="219" t="s">
        <v>185</v>
      </c>
      <c r="H1031" s="220">
        <v>18.68</v>
      </c>
      <c r="I1031" s="221"/>
      <c r="J1031" s="222">
        <f>ROUND(I1031*H1031,2)</f>
        <v>0</v>
      </c>
      <c r="K1031" s="218" t="s">
        <v>177</v>
      </c>
      <c r="L1031" s="223"/>
      <c r="M1031" s="224" t="s">
        <v>19</v>
      </c>
      <c r="N1031" s="225" t="s">
        <v>44</v>
      </c>
      <c r="O1031" s="66"/>
      <c r="P1031" s="189">
        <f>O1031*H1031</f>
        <v>0</v>
      </c>
      <c r="Q1031" s="189">
        <v>0.55000000000000004</v>
      </c>
      <c r="R1031" s="189">
        <f>Q1031*H1031</f>
        <v>10.274000000000001</v>
      </c>
      <c r="S1031" s="189">
        <v>0</v>
      </c>
      <c r="T1031" s="190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91" t="s">
        <v>346</v>
      </c>
      <c r="AT1031" s="191" t="s">
        <v>192</v>
      </c>
      <c r="AU1031" s="191" t="s">
        <v>82</v>
      </c>
      <c r="AY1031" s="19" t="s">
        <v>170</v>
      </c>
      <c r="BE1031" s="192">
        <f>IF(N1031="základní",J1031,0)</f>
        <v>0</v>
      </c>
      <c r="BF1031" s="192">
        <f>IF(N1031="snížená",J1031,0)</f>
        <v>0</v>
      </c>
      <c r="BG1031" s="192">
        <f>IF(N1031="zákl. přenesená",J1031,0)</f>
        <v>0</v>
      </c>
      <c r="BH1031" s="192">
        <f>IF(N1031="sníž. přenesená",J1031,0)</f>
        <v>0</v>
      </c>
      <c r="BI1031" s="192">
        <f>IF(N1031="nulová",J1031,0)</f>
        <v>0</v>
      </c>
      <c r="BJ1031" s="19" t="s">
        <v>80</v>
      </c>
      <c r="BK1031" s="192">
        <f>ROUND(I1031*H1031,2)</f>
        <v>0</v>
      </c>
      <c r="BL1031" s="19" t="s">
        <v>261</v>
      </c>
      <c r="BM1031" s="191" t="s">
        <v>3328</v>
      </c>
    </row>
    <row r="1032" spans="1:65" s="13" customFormat="1" ht="11.25">
      <c r="B1032" s="193"/>
      <c r="C1032" s="194"/>
      <c r="D1032" s="195" t="s">
        <v>180</v>
      </c>
      <c r="E1032" s="196" t="s">
        <v>19</v>
      </c>
      <c r="F1032" s="197" t="s">
        <v>3329</v>
      </c>
      <c r="G1032" s="194"/>
      <c r="H1032" s="198">
        <v>18.68</v>
      </c>
      <c r="I1032" s="199"/>
      <c r="J1032" s="194"/>
      <c r="K1032" s="194"/>
      <c r="L1032" s="200"/>
      <c r="M1032" s="201"/>
      <c r="N1032" s="202"/>
      <c r="O1032" s="202"/>
      <c r="P1032" s="202"/>
      <c r="Q1032" s="202"/>
      <c r="R1032" s="202"/>
      <c r="S1032" s="202"/>
      <c r="T1032" s="203"/>
      <c r="AT1032" s="204" t="s">
        <v>180</v>
      </c>
      <c r="AU1032" s="204" t="s">
        <v>82</v>
      </c>
      <c r="AV1032" s="13" t="s">
        <v>82</v>
      </c>
      <c r="AW1032" s="13" t="s">
        <v>34</v>
      </c>
      <c r="AX1032" s="13" t="s">
        <v>80</v>
      </c>
      <c r="AY1032" s="204" t="s">
        <v>170</v>
      </c>
    </row>
    <row r="1033" spans="1:65" s="2" customFormat="1" ht="24">
      <c r="A1033" s="36"/>
      <c r="B1033" s="37"/>
      <c r="C1033" s="180" t="s">
        <v>3330</v>
      </c>
      <c r="D1033" s="180" t="s">
        <v>173</v>
      </c>
      <c r="E1033" s="181" t="s">
        <v>3331</v>
      </c>
      <c r="F1033" s="182" t="s">
        <v>3332</v>
      </c>
      <c r="G1033" s="183" t="s">
        <v>190</v>
      </c>
      <c r="H1033" s="184">
        <v>44.616999999999997</v>
      </c>
      <c r="I1033" s="185"/>
      <c r="J1033" s="186">
        <f>ROUND(I1033*H1033,2)</f>
        <v>0</v>
      </c>
      <c r="K1033" s="182" t="s">
        <v>177</v>
      </c>
      <c r="L1033" s="41"/>
      <c r="M1033" s="187" t="s">
        <v>19</v>
      </c>
      <c r="N1033" s="188" t="s">
        <v>44</v>
      </c>
      <c r="O1033" s="66"/>
      <c r="P1033" s="189">
        <f>O1033*H1033</f>
        <v>0</v>
      </c>
      <c r="Q1033" s="189">
        <v>0</v>
      </c>
      <c r="R1033" s="189">
        <f>Q1033*H1033</f>
        <v>0</v>
      </c>
      <c r="S1033" s="189">
        <v>0</v>
      </c>
      <c r="T1033" s="190">
        <f>S1033*H1033</f>
        <v>0</v>
      </c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R1033" s="191" t="s">
        <v>261</v>
      </c>
      <c r="AT1033" s="191" t="s">
        <v>173</v>
      </c>
      <c r="AU1033" s="191" t="s">
        <v>82</v>
      </c>
      <c r="AY1033" s="19" t="s">
        <v>170</v>
      </c>
      <c r="BE1033" s="192">
        <f>IF(N1033="základní",J1033,0)</f>
        <v>0</v>
      </c>
      <c r="BF1033" s="192">
        <f>IF(N1033="snížená",J1033,0)</f>
        <v>0</v>
      </c>
      <c r="BG1033" s="192">
        <f>IF(N1033="zákl. přenesená",J1033,0)</f>
        <v>0</v>
      </c>
      <c r="BH1033" s="192">
        <f>IF(N1033="sníž. přenesená",J1033,0)</f>
        <v>0</v>
      </c>
      <c r="BI1033" s="192">
        <f>IF(N1033="nulová",J1033,0)</f>
        <v>0</v>
      </c>
      <c r="BJ1033" s="19" t="s">
        <v>80</v>
      </c>
      <c r="BK1033" s="192">
        <f>ROUND(I1033*H1033,2)</f>
        <v>0</v>
      </c>
      <c r="BL1033" s="19" t="s">
        <v>261</v>
      </c>
      <c r="BM1033" s="191" t="s">
        <v>3333</v>
      </c>
    </row>
    <row r="1034" spans="1:65" s="12" customFormat="1" ht="22.9" customHeight="1">
      <c r="B1034" s="164"/>
      <c r="C1034" s="165"/>
      <c r="D1034" s="166" t="s">
        <v>72</v>
      </c>
      <c r="E1034" s="178" t="s">
        <v>628</v>
      </c>
      <c r="F1034" s="178" t="s">
        <v>629</v>
      </c>
      <c r="G1034" s="165"/>
      <c r="H1034" s="165"/>
      <c r="I1034" s="168"/>
      <c r="J1034" s="179">
        <f>BK1034</f>
        <v>0</v>
      </c>
      <c r="K1034" s="165"/>
      <c r="L1034" s="170"/>
      <c r="M1034" s="171"/>
      <c r="N1034" s="172"/>
      <c r="O1034" s="172"/>
      <c r="P1034" s="173">
        <f>SUM(P1035:P1181)</f>
        <v>0</v>
      </c>
      <c r="Q1034" s="172"/>
      <c r="R1034" s="173">
        <f>SUM(R1035:R1181)</f>
        <v>172.26707076000002</v>
      </c>
      <c r="S1034" s="172"/>
      <c r="T1034" s="174">
        <f>SUM(T1035:T1181)</f>
        <v>4.00631</v>
      </c>
      <c r="AR1034" s="175" t="s">
        <v>82</v>
      </c>
      <c r="AT1034" s="176" t="s">
        <v>72</v>
      </c>
      <c r="AU1034" s="176" t="s">
        <v>80</v>
      </c>
      <c r="AY1034" s="175" t="s">
        <v>170</v>
      </c>
      <c r="BK1034" s="177">
        <f>SUM(BK1035:BK1181)</f>
        <v>0</v>
      </c>
    </row>
    <row r="1035" spans="1:65" s="2" customFormat="1" ht="33" customHeight="1">
      <c r="A1035" s="36"/>
      <c r="B1035" s="37"/>
      <c r="C1035" s="180" t="s">
        <v>3334</v>
      </c>
      <c r="D1035" s="180" t="s">
        <v>173</v>
      </c>
      <c r="E1035" s="181" t="s">
        <v>3335</v>
      </c>
      <c r="F1035" s="182" t="s">
        <v>3336</v>
      </c>
      <c r="G1035" s="183" t="s">
        <v>217</v>
      </c>
      <c r="H1035" s="184">
        <v>208.39699999999999</v>
      </c>
      <c r="I1035" s="185"/>
      <c r="J1035" s="186">
        <f>ROUND(I1035*H1035,2)</f>
        <v>0</v>
      </c>
      <c r="K1035" s="182" t="s">
        <v>177</v>
      </c>
      <c r="L1035" s="41"/>
      <c r="M1035" s="187" t="s">
        <v>19</v>
      </c>
      <c r="N1035" s="188" t="s">
        <v>44</v>
      </c>
      <c r="O1035" s="66"/>
      <c r="P1035" s="189">
        <f>O1035*H1035</f>
        <v>0</v>
      </c>
      <c r="Q1035" s="189">
        <v>4.5699999999999998E-2</v>
      </c>
      <c r="R1035" s="189">
        <f>Q1035*H1035</f>
        <v>9.5237428999999985</v>
      </c>
      <c r="S1035" s="189">
        <v>0</v>
      </c>
      <c r="T1035" s="190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91" t="s">
        <v>261</v>
      </c>
      <c r="AT1035" s="191" t="s">
        <v>173</v>
      </c>
      <c r="AU1035" s="191" t="s">
        <v>82</v>
      </c>
      <c r="AY1035" s="19" t="s">
        <v>170</v>
      </c>
      <c r="BE1035" s="192">
        <f>IF(N1035="základní",J1035,0)</f>
        <v>0</v>
      </c>
      <c r="BF1035" s="192">
        <f>IF(N1035="snížená",J1035,0)</f>
        <v>0</v>
      </c>
      <c r="BG1035" s="192">
        <f>IF(N1035="zákl. přenesená",J1035,0)</f>
        <v>0</v>
      </c>
      <c r="BH1035" s="192">
        <f>IF(N1035="sníž. přenesená",J1035,0)</f>
        <v>0</v>
      </c>
      <c r="BI1035" s="192">
        <f>IF(N1035="nulová",J1035,0)</f>
        <v>0</v>
      </c>
      <c r="BJ1035" s="19" t="s">
        <v>80</v>
      </c>
      <c r="BK1035" s="192">
        <f>ROUND(I1035*H1035,2)</f>
        <v>0</v>
      </c>
      <c r="BL1035" s="19" t="s">
        <v>261</v>
      </c>
      <c r="BM1035" s="191" t="s">
        <v>3337</v>
      </c>
    </row>
    <row r="1036" spans="1:65" s="13" customFormat="1" ht="11.25">
      <c r="B1036" s="193"/>
      <c r="C1036" s="194"/>
      <c r="D1036" s="195" t="s">
        <v>180</v>
      </c>
      <c r="E1036" s="196" t="s">
        <v>19</v>
      </c>
      <c r="F1036" s="197" t="s">
        <v>3338</v>
      </c>
      <c r="G1036" s="194"/>
      <c r="H1036" s="198">
        <v>136.32300000000001</v>
      </c>
      <c r="I1036" s="199"/>
      <c r="J1036" s="194"/>
      <c r="K1036" s="194"/>
      <c r="L1036" s="200"/>
      <c r="M1036" s="201"/>
      <c r="N1036" s="202"/>
      <c r="O1036" s="202"/>
      <c r="P1036" s="202"/>
      <c r="Q1036" s="202"/>
      <c r="R1036" s="202"/>
      <c r="S1036" s="202"/>
      <c r="T1036" s="203"/>
      <c r="AT1036" s="204" t="s">
        <v>180</v>
      </c>
      <c r="AU1036" s="204" t="s">
        <v>82</v>
      </c>
      <c r="AV1036" s="13" t="s">
        <v>82</v>
      </c>
      <c r="AW1036" s="13" t="s">
        <v>34</v>
      </c>
      <c r="AX1036" s="13" t="s">
        <v>73</v>
      </c>
      <c r="AY1036" s="204" t="s">
        <v>170</v>
      </c>
    </row>
    <row r="1037" spans="1:65" s="13" customFormat="1" ht="11.25">
      <c r="B1037" s="193"/>
      <c r="C1037" s="194"/>
      <c r="D1037" s="195" t="s">
        <v>180</v>
      </c>
      <c r="E1037" s="196" t="s">
        <v>19</v>
      </c>
      <c r="F1037" s="197" t="s">
        <v>3339</v>
      </c>
      <c r="G1037" s="194"/>
      <c r="H1037" s="198">
        <v>-12.608000000000001</v>
      </c>
      <c r="I1037" s="199"/>
      <c r="J1037" s="194"/>
      <c r="K1037" s="194"/>
      <c r="L1037" s="200"/>
      <c r="M1037" s="201"/>
      <c r="N1037" s="202"/>
      <c r="O1037" s="202"/>
      <c r="P1037" s="202"/>
      <c r="Q1037" s="202"/>
      <c r="R1037" s="202"/>
      <c r="S1037" s="202"/>
      <c r="T1037" s="203"/>
      <c r="AT1037" s="204" t="s">
        <v>180</v>
      </c>
      <c r="AU1037" s="204" t="s">
        <v>82</v>
      </c>
      <c r="AV1037" s="13" t="s">
        <v>82</v>
      </c>
      <c r="AW1037" s="13" t="s">
        <v>34</v>
      </c>
      <c r="AX1037" s="13" t="s">
        <v>73</v>
      </c>
      <c r="AY1037" s="204" t="s">
        <v>170</v>
      </c>
    </row>
    <row r="1038" spans="1:65" s="13" customFormat="1" ht="11.25">
      <c r="B1038" s="193"/>
      <c r="C1038" s="194"/>
      <c r="D1038" s="195" t="s">
        <v>180</v>
      </c>
      <c r="E1038" s="196" t="s">
        <v>19</v>
      </c>
      <c r="F1038" s="197" t="s">
        <v>3340</v>
      </c>
      <c r="G1038" s="194"/>
      <c r="H1038" s="198">
        <v>20.082999999999998</v>
      </c>
      <c r="I1038" s="199"/>
      <c r="J1038" s="194"/>
      <c r="K1038" s="194"/>
      <c r="L1038" s="200"/>
      <c r="M1038" s="201"/>
      <c r="N1038" s="202"/>
      <c r="O1038" s="202"/>
      <c r="P1038" s="202"/>
      <c r="Q1038" s="202"/>
      <c r="R1038" s="202"/>
      <c r="S1038" s="202"/>
      <c r="T1038" s="203"/>
      <c r="AT1038" s="204" t="s">
        <v>180</v>
      </c>
      <c r="AU1038" s="204" t="s">
        <v>82</v>
      </c>
      <c r="AV1038" s="13" t="s">
        <v>82</v>
      </c>
      <c r="AW1038" s="13" t="s">
        <v>34</v>
      </c>
      <c r="AX1038" s="13" t="s">
        <v>73</v>
      </c>
      <c r="AY1038" s="204" t="s">
        <v>170</v>
      </c>
    </row>
    <row r="1039" spans="1:65" s="13" customFormat="1" ht="11.25">
      <c r="B1039" s="193"/>
      <c r="C1039" s="194"/>
      <c r="D1039" s="195" t="s">
        <v>180</v>
      </c>
      <c r="E1039" s="196" t="s">
        <v>19</v>
      </c>
      <c r="F1039" s="197" t="s">
        <v>3341</v>
      </c>
      <c r="G1039" s="194"/>
      <c r="H1039" s="198">
        <v>26.1</v>
      </c>
      <c r="I1039" s="199"/>
      <c r="J1039" s="194"/>
      <c r="K1039" s="194"/>
      <c r="L1039" s="200"/>
      <c r="M1039" s="201"/>
      <c r="N1039" s="202"/>
      <c r="O1039" s="202"/>
      <c r="P1039" s="202"/>
      <c r="Q1039" s="202"/>
      <c r="R1039" s="202"/>
      <c r="S1039" s="202"/>
      <c r="T1039" s="203"/>
      <c r="AT1039" s="204" t="s">
        <v>180</v>
      </c>
      <c r="AU1039" s="204" t="s">
        <v>82</v>
      </c>
      <c r="AV1039" s="13" t="s">
        <v>82</v>
      </c>
      <c r="AW1039" s="13" t="s">
        <v>34</v>
      </c>
      <c r="AX1039" s="13" t="s">
        <v>73</v>
      </c>
      <c r="AY1039" s="204" t="s">
        <v>170</v>
      </c>
    </row>
    <row r="1040" spans="1:65" s="13" customFormat="1" ht="11.25">
      <c r="B1040" s="193"/>
      <c r="C1040" s="194"/>
      <c r="D1040" s="195" t="s">
        <v>180</v>
      </c>
      <c r="E1040" s="196" t="s">
        <v>19</v>
      </c>
      <c r="F1040" s="197" t="s">
        <v>3342</v>
      </c>
      <c r="G1040" s="194"/>
      <c r="H1040" s="198">
        <v>-1.5760000000000001</v>
      </c>
      <c r="I1040" s="199"/>
      <c r="J1040" s="194"/>
      <c r="K1040" s="194"/>
      <c r="L1040" s="200"/>
      <c r="M1040" s="201"/>
      <c r="N1040" s="202"/>
      <c r="O1040" s="202"/>
      <c r="P1040" s="202"/>
      <c r="Q1040" s="202"/>
      <c r="R1040" s="202"/>
      <c r="S1040" s="202"/>
      <c r="T1040" s="203"/>
      <c r="AT1040" s="204" t="s">
        <v>180</v>
      </c>
      <c r="AU1040" s="204" t="s">
        <v>82</v>
      </c>
      <c r="AV1040" s="13" t="s">
        <v>82</v>
      </c>
      <c r="AW1040" s="13" t="s">
        <v>34</v>
      </c>
      <c r="AX1040" s="13" t="s">
        <v>73</v>
      </c>
      <c r="AY1040" s="204" t="s">
        <v>170</v>
      </c>
    </row>
    <row r="1041" spans="1:65" s="16" customFormat="1" ht="11.25">
      <c r="B1041" s="249"/>
      <c r="C1041" s="250"/>
      <c r="D1041" s="195" t="s">
        <v>180</v>
      </c>
      <c r="E1041" s="251" t="s">
        <v>19</v>
      </c>
      <c r="F1041" s="252" t="s">
        <v>2733</v>
      </c>
      <c r="G1041" s="250"/>
      <c r="H1041" s="253">
        <v>168.322</v>
      </c>
      <c r="I1041" s="254"/>
      <c r="J1041" s="250"/>
      <c r="K1041" s="250"/>
      <c r="L1041" s="255"/>
      <c r="M1041" s="256"/>
      <c r="N1041" s="257"/>
      <c r="O1041" s="257"/>
      <c r="P1041" s="257"/>
      <c r="Q1041" s="257"/>
      <c r="R1041" s="257"/>
      <c r="S1041" s="257"/>
      <c r="T1041" s="258"/>
      <c r="AT1041" s="259" t="s">
        <v>180</v>
      </c>
      <c r="AU1041" s="259" t="s">
        <v>82</v>
      </c>
      <c r="AV1041" s="16" t="s">
        <v>171</v>
      </c>
      <c r="AW1041" s="16" t="s">
        <v>34</v>
      </c>
      <c r="AX1041" s="16" t="s">
        <v>73</v>
      </c>
      <c r="AY1041" s="259" t="s">
        <v>170</v>
      </c>
    </row>
    <row r="1042" spans="1:65" s="13" customFormat="1" ht="11.25">
      <c r="B1042" s="193"/>
      <c r="C1042" s="194"/>
      <c r="D1042" s="195" t="s">
        <v>180</v>
      </c>
      <c r="E1042" s="196" t="s">
        <v>19</v>
      </c>
      <c r="F1042" s="197" t="s">
        <v>3343</v>
      </c>
      <c r="G1042" s="194"/>
      <c r="H1042" s="198">
        <v>45</v>
      </c>
      <c r="I1042" s="199"/>
      <c r="J1042" s="194"/>
      <c r="K1042" s="194"/>
      <c r="L1042" s="200"/>
      <c r="M1042" s="201"/>
      <c r="N1042" s="202"/>
      <c r="O1042" s="202"/>
      <c r="P1042" s="202"/>
      <c r="Q1042" s="202"/>
      <c r="R1042" s="202"/>
      <c r="S1042" s="202"/>
      <c r="T1042" s="203"/>
      <c r="AT1042" s="204" t="s">
        <v>180</v>
      </c>
      <c r="AU1042" s="204" t="s">
        <v>82</v>
      </c>
      <c r="AV1042" s="13" t="s">
        <v>82</v>
      </c>
      <c r="AW1042" s="13" t="s">
        <v>34</v>
      </c>
      <c r="AX1042" s="13" t="s">
        <v>73</v>
      </c>
      <c r="AY1042" s="204" t="s">
        <v>170</v>
      </c>
    </row>
    <row r="1043" spans="1:65" s="13" customFormat="1" ht="11.25">
      <c r="B1043" s="193"/>
      <c r="C1043" s="194"/>
      <c r="D1043" s="195" t="s">
        <v>180</v>
      </c>
      <c r="E1043" s="196" t="s">
        <v>19</v>
      </c>
      <c r="F1043" s="197" t="s">
        <v>3344</v>
      </c>
      <c r="G1043" s="194"/>
      <c r="H1043" s="198">
        <v>-4.9249999999999998</v>
      </c>
      <c r="I1043" s="199"/>
      <c r="J1043" s="194"/>
      <c r="K1043" s="194"/>
      <c r="L1043" s="200"/>
      <c r="M1043" s="201"/>
      <c r="N1043" s="202"/>
      <c r="O1043" s="202"/>
      <c r="P1043" s="202"/>
      <c r="Q1043" s="202"/>
      <c r="R1043" s="202"/>
      <c r="S1043" s="202"/>
      <c r="T1043" s="203"/>
      <c r="AT1043" s="204" t="s">
        <v>180</v>
      </c>
      <c r="AU1043" s="204" t="s">
        <v>82</v>
      </c>
      <c r="AV1043" s="13" t="s">
        <v>82</v>
      </c>
      <c r="AW1043" s="13" t="s">
        <v>34</v>
      </c>
      <c r="AX1043" s="13" t="s">
        <v>73</v>
      </c>
      <c r="AY1043" s="204" t="s">
        <v>170</v>
      </c>
    </row>
    <row r="1044" spans="1:65" s="14" customFormat="1" ht="11.25">
      <c r="B1044" s="205"/>
      <c r="C1044" s="206"/>
      <c r="D1044" s="195" t="s">
        <v>180</v>
      </c>
      <c r="E1044" s="207" t="s">
        <v>19</v>
      </c>
      <c r="F1044" s="208" t="s">
        <v>182</v>
      </c>
      <c r="G1044" s="206"/>
      <c r="H1044" s="209">
        <v>208.39699999999999</v>
      </c>
      <c r="I1044" s="210"/>
      <c r="J1044" s="206"/>
      <c r="K1044" s="206"/>
      <c r="L1044" s="211"/>
      <c r="M1044" s="212"/>
      <c r="N1044" s="213"/>
      <c r="O1044" s="213"/>
      <c r="P1044" s="213"/>
      <c r="Q1044" s="213"/>
      <c r="R1044" s="213"/>
      <c r="S1044" s="213"/>
      <c r="T1044" s="214"/>
      <c r="AT1044" s="215" t="s">
        <v>180</v>
      </c>
      <c r="AU1044" s="215" t="s">
        <v>82</v>
      </c>
      <c r="AV1044" s="14" t="s">
        <v>178</v>
      </c>
      <c r="AW1044" s="14" t="s">
        <v>34</v>
      </c>
      <c r="AX1044" s="14" t="s">
        <v>80</v>
      </c>
      <c r="AY1044" s="215" t="s">
        <v>170</v>
      </c>
    </row>
    <row r="1045" spans="1:65" s="2" customFormat="1" ht="36">
      <c r="A1045" s="36"/>
      <c r="B1045" s="37"/>
      <c r="C1045" s="180" t="s">
        <v>3345</v>
      </c>
      <c r="D1045" s="180" t="s">
        <v>173</v>
      </c>
      <c r="E1045" s="181" t="s">
        <v>3346</v>
      </c>
      <c r="F1045" s="182" t="s">
        <v>3347</v>
      </c>
      <c r="G1045" s="183" t="s">
        <v>217</v>
      </c>
      <c r="H1045" s="184">
        <v>8.2799999999999994</v>
      </c>
      <c r="I1045" s="185"/>
      <c r="J1045" s="186">
        <f>ROUND(I1045*H1045,2)</f>
        <v>0</v>
      </c>
      <c r="K1045" s="182" t="s">
        <v>177</v>
      </c>
      <c r="L1045" s="41"/>
      <c r="M1045" s="187" t="s">
        <v>19</v>
      </c>
      <c r="N1045" s="188" t="s">
        <v>44</v>
      </c>
      <c r="O1045" s="66"/>
      <c r="P1045" s="189">
        <f>O1045*H1045</f>
        <v>0</v>
      </c>
      <c r="Q1045" s="189">
        <v>4.5539999999999997E-2</v>
      </c>
      <c r="R1045" s="189">
        <f>Q1045*H1045</f>
        <v>0.37707119999999994</v>
      </c>
      <c r="S1045" s="189">
        <v>0</v>
      </c>
      <c r="T1045" s="190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91" t="s">
        <v>261</v>
      </c>
      <c r="AT1045" s="191" t="s">
        <v>173</v>
      </c>
      <c r="AU1045" s="191" t="s">
        <v>82</v>
      </c>
      <c r="AY1045" s="19" t="s">
        <v>170</v>
      </c>
      <c r="BE1045" s="192">
        <f>IF(N1045="základní",J1045,0)</f>
        <v>0</v>
      </c>
      <c r="BF1045" s="192">
        <f>IF(N1045="snížená",J1045,0)</f>
        <v>0</v>
      </c>
      <c r="BG1045" s="192">
        <f>IF(N1045="zákl. přenesená",J1045,0)</f>
        <v>0</v>
      </c>
      <c r="BH1045" s="192">
        <f>IF(N1045="sníž. přenesená",J1045,0)</f>
        <v>0</v>
      </c>
      <c r="BI1045" s="192">
        <f>IF(N1045="nulová",J1045,0)</f>
        <v>0</v>
      </c>
      <c r="BJ1045" s="19" t="s">
        <v>80</v>
      </c>
      <c r="BK1045" s="192">
        <f>ROUND(I1045*H1045,2)</f>
        <v>0</v>
      </c>
      <c r="BL1045" s="19" t="s">
        <v>261</v>
      </c>
      <c r="BM1045" s="191" t="s">
        <v>3348</v>
      </c>
    </row>
    <row r="1046" spans="1:65" s="13" customFormat="1" ht="11.25">
      <c r="B1046" s="193"/>
      <c r="C1046" s="194"/>
      <c r="D1046" s="195" t="s">
        <v>180</v>
      </c>
      <c r="E1046" s="196" t="s">
        <v>19</v>
      </c>
      <c r="F1046" s="197" t="s">
        <v>3349</v>
      </c>
      <c r="G1046" s="194"/>
      <c r="H1046" s="198">
        <v>9.8800000000000008</v>
      </c>
      <c r="I1046" s="199"/>
      <c r="J1046" s="194"/>
      <c r="K1046" s="194"/>
      <c r="L1046" s="200"/>
      <c r="M1046" s="201"/>
      <c r="N1046" s="202"/>
      <c r="O1046" s="202"/>
      <c r="P1046" s="202"/>
      <c r="Q1046" s="202"/>
      <c r="R1046" s="202"/>
      <c r="S1046" s="202"/>
      <c r="T1046" s="203"/>
      <c r="AT1046" s="204" t="s">
        <v>180</v>
      </c>
      <c r="AU1046" s="204" t="s">
        <v>82</v>
      </c>
      <c r="AV1046" s="13" t="s">
        <v>82</v>
      </c>
      <c r="AW1046" s="13" t="s">
        <v>34</v>
      </c>
      <c r="AX1046" s="13" t="s">
        <v>73</v>
      </c>
      <c r="AY1046" s="204" t="s">
        <v>170</v>
      </c>
    </row>
    <row r="1047" spans="1:65" s="13" customFormat="1" ht="11.25">
      <c r="B1047" s="193"/>
      <c r="C1047" s="194"/>
      <c r="D1047" s="195" t="s">
        <v>180</v>
      </c>
      <c r="E1047" s="196" t="s">
        <v>19</v>
      </c>
      <c r="F1047" s="197" t="s">
        <v>636</v>
      </c>
      <c r="G1047" s="194"/>
      <c r="H1047" s="198">
        <v>-1.6</v>
      </c>
      <c r="I1047" s="199"/>
      <c r="J1047" s="194"/>
      <c r="K1047" s="194"/>
      <c r="L1047" s="200"/>
      <c r="M1047" s="201"/>
      <c r="N1047" s="202"/>
      <c r="O1047" s="202"/>
      <c r="P1047" s="202"/>
      <c r="Q1047" s="202"/>
      <c r="R1047" s="202"/>
      <c r="S1047" s="202"/>
      <c r="T1047" s="203"/>
      <c r="AT1047" s="204" t="s">
        <v>180</v>
      </c>
      <c r="AU1047" s="204" t="s">
        <v>82</v>
      </c>
      <c r="AV1047" s="13" t="s">
        <v>82</v>
      </c>
      <c r="AW1047" s="13" t="s">
        <v>34</v>
      </c>
      <c r="AX1047" s="13" t="s">
        <v>73</v>
      </c>
      <c r="AY1047" s="204" t="s">
        <v>170</v>
      </c>
    </row>
    <row r="1048" spans="1:65" s="14" customFormat="1" ht="11.25">
      <c r="B1048" s="205"/>
      <c r="C1048" s="206"/>
      <c r="D1048" s="195" t="s">
        <v>180</v>
      </c>
      <c r="E1048" s="207" t="s">
        <v>19</v>
      </c>
      <c r="F1048" s="208" t="s">
        <v>182</v>
      </c>
      <c r="G1048" s="206"/>
      <c r="H1048" s="209">
        <v>8.2799999999999994</v>
      </c>
      <c r="I1048" s="210"/>
      <c r="J1048" s="206"/>
      <c r="K1048" s="206"/>
      <c r="L1048" s="211"/>
      <c r="M1048" s="212"/>
      <c r="N1048" s="213"/>
      <c r="O1048" s="213"/>
      <c r="P1048" s="213"/>
      <c r="Q1048" s="213"/>
      <c r="R1048" s="213"/>
      <c r="S1048" s="213"/>
      <c r="T1048" s="214"/>
      <c r="AT1048" s="215" t="s">
        <v>180</v>
      </c>
      <c r="AU1048" s="215" t="s">
        <v>82</v>
      </c>
      <c r="AV1048" s="14" t="s">
        <v>178</v>
      </c>
      <c r="AW1048" s="14" t="s">
        <v>34</v>
      </c>
      <c r="AX1048" s="14" t="s">
        <v>80</v>
      </c>
      <c r="AY1048" s="215" t="s">
        <v>170</v>
      </c>
    </row>
    <row r="1049" spans="1:65" s="2" customFormat="1" ht="36">
      <c r="A1049" s="36"/>
      <c r="B1049" s="37"/>
      <c r="C1049" s="180" t="s">
        <v>3350</v>
      </c>
      <c r="D1049" s="180" t="s">
        <v>173</v>
      </c>
      <c r="E1049" s="181" t="s">
        <v>3351</v>
      </c>
      <c r="F1049" s="182" t="s">
        <v>3352</v>
      </c>
      <c r="G1049" s="183" t="s">
        <v>217</v>
      </c>
      <c r="H1049" s="184">
        <v>26.28</v>
      </c>
      <c r="I1049" s="185"/>
      <c r="J1049" s="186">
        <f>ROUND(I1049*H1049,2)</f>
        <v>0</v>
      </c>
      <c r="K1049" s="182" t="s">
        <v>177</v>
      </c>
      <c r="L1049" s="41"/>
      <c r="M1049" s="187" t="s">
        <v>19</v>
      </c>
      <c r="N1049" s="188" t="s">
        <v>44</v>
      </c>
      <c r="O1049" s="66"/>
      <c r="P1049" s="189">
        <f>O1049*H1049</f>
        <v>0</v>
      </c>
      <c r="Q1049" s="189">
        <v>4.6960000000000002E-2</v>
      </c>
      <c r="R1049" s="189">
        <f>Q1049*H1049</f>
        <v>1.2341088</v>
      </c>
      <c r="S1049" s="189">
        <v>0</v>
      </c>
      <c r="T1049" s="190">
        <f>S1049*H1049</f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191" t="s">
        <v>261</v>
      </c>
      <c r="AT1049" s="191" t="s">
        <v>173</v>
      </c>
      <c r="AU1049" s="191" t="s">
        <v>82</v>
      </c>
      <c r="AY1049" s="19" t="s">
        <v>170</v>
      </c>
      <c r="BE1049" s="192">
        <f>IF(N1049="základní",J1049,0)</f>
        <v>0</v>
      </c>
      <c r="BF1049" s="192">
        <f>IF(N1049="snížená",J1049,0)</f>
        <v>0</v>
      </c>
      <c r="BG1049" s="192">
        <f>IF(N1049="zákl. přenesená",J1049,0)</f>
        <v>0</v>
      </c>
      <c r="BH1049" s="192">
        <f>IF(N1049="sníž. přenesená",J1049,0)</f>
        <v>0</v>
      </c>
      <c r="BI1049" s="192">
        <f>IF(N1049="nulová",J1049,0)</f>
        <v>0</v>
      </c>
      <c r="BJ1049" s="19" t="s">
        <v>80</v>
      </c>
      <c r="BK1049" s="192">
        <f>ROUND(I1049*H1049,2)</f>
        <v>0</v>
      </c>
      <c r="BL1049" s="19" t="s">
        <v>261</v>
      </c>
      <c r="BM1049" s="191" t="s">
        <v>3353</v>
      </c>
    </row>
    <row r="1050" spans="1:65" s="13" customFormat="1" ht="11.25">
      <c r="B1050" s="193"/>
      <c r="C1050" s="194"/>
      <c r="D1050" s="195" t="s">
        <v>180</v>
      </c>
      <c r="E1050" s="196" t="s">
        <v>19</v>
      </c>
      <c r="F1050" s="197" t="s">
        <v>3354</v>
      </c>
      <c r="G1050" s="194"/>
      <c r="H1050" s="198">
        <v>9.7200000000000006</v>
      </c>
      <c r="I1050" s="199"/>
      <c r="J1050" s="194"/>
      <c r="K1050" s="194"/>
      <c r="L1050" s="200"/>
      <c r="M1050" s="201"/>
      <c r="N1050" s="202"/>
      <c r="O1050" s="202"/>
      <c r="P1050" s="202"/>
      <c r="Q1050" s="202"/>
      <c r="R1050" s="202"/>
      <c r="S1050" s="202"/>
      <c r="T1050" s="203"/>
      <c r="AT1050" s="204" t="s">
        <v>180</v>
      </c>
      <c r="AU1050" s="204" t="s">
        <v>82</v>
      </c>
      <c r="AV1050" s="13" t="s">
        <v>82</v>
      </c>
      <c r="AW1050" s="13" t="s">
        <v>34</v>
      </c>
      <c r="AX1050" s="13" t="s">
        <v>73</v>
      </c>
      <c r="AY1050" s="204" t="s">
        <v>170</v>
      </c>
    </row>
    <row r="1051" spans="1:65" s="13" customFormat="1" ht="11.25">
      <c r="B1051" s="193"/>
      <c r="C1051" s="194"/>
      <c r="D1051" s="195" t="s">
        <v>180</v>
      </c>
      <c r="E1051" s="196" t="s">
        <v>19</v>
      </c>
      <c r="F1051" s="197" t="s">
        <v>636</v>
      </c>
      <c r="G1051" s="194"/>
      <c r="H1051" s="198">
        <v>-1.6</v>
      </c>
      <c r="I1051" s="199"/>
      <c r="J1051" s="194"/>
      <c r="K1051" s="194"/>
      <c r="L1051" s="200"/>
      <c r="M1051" s="201"/>
      <c r="N1051" s="202"/>
      <c r="O1051" s="202"/>
      <c r="P1051" s="202"/>
      <c r="Q1051" s="202"/>
      <c r="R1051" s="202"/>
      <c r="S1051" s="202"/>
      <c r="T1051" s="203"/>
      <c r="AT1051" s="204" t="s">
        <v>180</v>
      </c>
      <c r="AU1051" s="204" t="s">
        <v>82</v>
      </c>
      <c r="AV1051" s="13" t="s">
        <v>82</v>
      </c>
      <c r="AW1051" s="13" t="s">
        <v>34</v>
      </c>
      <c r="AX1051" s="13" t="s">
        <v>73</v>
      </c>
      <c r="AY1051" s="204" t="s">
        <v>170</v>
      </c>
    </row>
    <row r="1052" spans="1:65" s="13" customFormat="1" ht="11.25">
      <c r="B1052" s="193"/>
      <c r="C1052" s="194"/>
      <c r="D1052" s="195" t="s">
        <v>180</v>
      </c>
      <c r="E1052" s="196" t="s">
        <v>19</v>
      </c>
      <c r="F1052" s="197" t="s">
        <v>3355</v>
      </c>
      <c r="G1052" s="194"/>
      <c r="H1052" s="198">
        <v>19.760000000000002</v>
      </c>
      <c r="I1052" s="199"/>
      <c r="J1052" s="194"/>
      <c r="K1052" s="194"/>
      <c r="L1052" s="200"/>
      <c r="M1052" s="201"/>
      <c r="N1052" s="202"/>
      <c r="O1052" s="202"/>
      <c r="P1052" s="202"/>
      <c r="Q1052" s="202"/>
      <c r="R1052" s="202"/>
      <c r="S1052" s="202"/>
      <c r="T1052" s="203"/>
      <c r="AT1052" s="204" t="s">
        <v>180</v>
      </c>
      <c r="AU1052" s="204" t="s">
        <v>82</v>
      </c>
      <c r="AV1052" s="13" t="s">
        <v>82</v>
      </c>
      <c r="AW1052" s="13" t="s">
        <v>34</v>
      </c>
      <c r="AX1052" s="13" t="s">
        <v>73</v>
      </c>
      <c r="AY1052" s="204" t="s">
        <v>170</v>
      </c>
    </row>
    <row r="1053" spans="1:65" s="13" customFormat="1" ht="11.25">
      <c r="B1053" s="193"/>
      <c r="C1053" s="194"/>
      <c r="D1053" s="195" t="s">
        <v>180</v>
      </c>
      <c r="E1053" s="196" t="s">
        <v>19</v>
      </c>
      <c r="F1053" s="197" t="s">
        <v>636</v>
      </c>
      <c r="G1053" s="194"/>
      <c r="H1053" s="198">
        <v>-1.6</v>
      </c>
      <c r="I1053" s="199"/>
      <c r="J1053" s="194"/>
      <c r="K1053" s="194"/>
      <c r="L1053" s="200"/>
      <c r="M1053" s="201"/>
      <c r="N1053" s="202"/>
      <c r="O1053" s="202"/>
      <c r="P1053" s="202"/>
      <c r="Q1053" s="202"/>
      <c r="R1053" s="202"/>
      <c r="S1053" s="202"/>
      <c r="T1053" s="203"/>
      <c r="AT1053" s="204" t="s">
        <v>180</v>
      </c>
      <c r="AU1053" s="204" t="s">
        <v>82</v>
      </c>
      <c r="AV1053" s="13" t="s">
        <v>82</v>
      </c>
      <c r="AW1053" s="13" t="s">
        <v>34</v>
      </c>
      <c r="AX1053" s="13" t="s">
        <v>73</v>
      </c>
      <c r="AY1053" s="204" t="s">
        <v>170</v>
      </c>
    </row>
    <row r="1054" spans="1:65" s="14" customFormat="1" ht="11.25">
      <c r="B1054" s="205"/>
      <c r="C1054" s="206"/>
      <c r="D1054" s="195" t="s">
        <v>180</v>
      </c>
      <c r="E1054" s="207" t="s">
        <v>19</v>
      </c>
      <c r="F1054" s="208" t="s">
        <v>182</v>
      </c>
      <c r="G1054" s="206"/>
      <c r="H1054" s="209">
        <v>26.28</v>
      </c>
      <c r="I1054" s="210"/>
      <c r="J1054" s="206"/>
      <c r="K1054" s="206"/>
      <c r="L1054" s="211"/>
      <c r="M1054" s="212"/>
      <c r="N1054" s="213"/>
      <c r="O1054" s="213"/>
      <c r="P1054" s="213"/>
      <c r="Q1054" s="213"/>
      <c r="R1054" s="213"/>
      <c r="S1054" s="213"/>
      <c r="T1054" s="214"/>
      <c r="AT1054" s="215" t="s">
        <v>180</v>
      </c>
      <c r="AU1054" s="215" t="s">
        <v>82</v>
      </c>
      <c r="AV1054" s="14" t="s">
        <v>178</v>
      </c>
      <c r="AW1054" s="14" t="s">
        <v>34</v>
      </c>
      <c r="AX1054" s="14" t="s">
        <v>80</v>
      </c>
      <c r="AY1054" s="215" t="s">
        <v>170</v>
      </c>
    </row>
    <row r="1055" spans="1:65" s="2" customFormat="1" ht="36">
      <c r="A1055" s="36"/>
      <c r="B1055" s="37"/>
      <c r="C1055" s="180" t="s">
        <v>3356</v>
      </c>
      <c r="D1055" s="180" t="s">
        <v>173</v>
      </c>
      <c r="E1055" s="181" t="s">
        <v>3357</v>
      </c>
      <c r="F1055" s="182" t="s">
        <v>3358</v>
      </c>
      <c r="G1055" s="183" t="s">
        <v>217</v>
      </c>
      <c r="H1055" s="184">
        <v>20.48</v>
      </c>
      <c r="I1055" s="185"/>
      <c r="J1055" s="186">
        <f>ROUND(I1055*H1055,2)</f>
        <v>0</v>
      </c>
      <c r="K1055" s="182" t="s">
        <v>177</v>
      </c>
      <c r="L1055" s="41"/>
      <c r="M1055" s="187" t="s">
        <v>19</v>
      </c>
      <c r="N1055" s="188" t="s">
        <v>44</v>
      </c>
      <c r="O1055" s="66"/>
      <c r="P1055" s="189">
        <f>O1055*H1055</f>
        <v>0</v>
      </c>
      <c r="Q1055" s="189">
        <v>5.1110000000000003E-2</v>
      </c>
      <c r="R1055" s="189">
        <f>Q1055*H1055</f>
        <v>1.0467328</v>
      </c>
      <c r="S1055" s="189">
        <v>0</v>
      </c>
      <c r="T1055" s="190">
        <f>S1055*H1055</f>
        <v>0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91" t="s">
        <v>261</v>
      </c>
      <c r="AT1055" s="191" t="s">
        <v>173</v>
      </c>
      <c r="AU1055" s="191" t="s">
        <v>82</v>
      </c>
      <c r="AY1055" s="19" t="s">
        <v>170</v>
      </c>
      <c r="BE1055" s="192">
        <f>IF(N1055="základní",J1055,0)</f>
        <v>0</v>
      </c>
      <c r="BF1055" s="192">
        <f>IF(N1055="snížená",J1055,0)</f>
        <v>0</v>
      </c>
      <c r="BG1055" s="192">
        <f>IF(N1055="zákl. přenesená",J1055,0)</f>
        <v>0</v>
      </c>
      <c r="BH1055" s="192">
        <f>IF(N1055="sníž. přenesená",J1055,0)</f>
        <v>0</v>
      </c>
      <c r="BI1055" s="192">
        <f>IF(N1055="nulová",J1055,0)</f>
        <v>0</v>
      </c>
      <c r="BJ1055" s="19" t="s">
        <v>80</v>
      </c>
      <c r="BK1055" s="192">
        <f>ROUND(I1055*H1055,2)</f>
        <v>0</v>
      </c>
      <c r="BL1055" s="19" t="s">
        <v>261</v>
      </c>
      <c r="BM1055" s="191" t="s">
        <v>3359</v>
      </c>
    </row>
    <row r="1056" spans="1:65" s="13" customFormat="1" ht="11.25">
      <c r="B1056" s="193"/>
      <c r="C1056" s="194"/>
      <c r="D1056" s="195" t="s">
        <v>180</v>
      </c>
      <c r="E1056" s="196" t="s">
        <v>19</v>
      </c>
      <c r="F1056" s="197" t="s">
        <v>3360</v>
      </c>
      <c r="G1056" s="194"/>
      <c r="H1056" s="198">
        <v>25.08</v>
      </c>
      <c r="I1056" s="199"/>
      <c r="J1056" s="194"/>
      <c r="K1056" s="194"/>
      <c r="L1056" s="200"/>
      <c r="M1056" s="201"/>
      <c r="N1056" s="202"/>
      <c r="O1056" s="202"/>
      <c r="P1056" s="202"/>
      <c r="Q1056" s="202"/>
      <c r="R1056" s="202"/>
      <c r="S1056" s="202"/>
      <c r="T1056" s="203"/>
      <c r="AT1056" s="204" t="s">
        <v>180</v>
      </c>
      <c r="AU1056" s="204" t="s">
        <v>82</v>
      </c>
      <c r="AV1056" s="13" t="s">
        <v>82</v>
      </c>
      <c r="AW1056" s="13" t="s">
        <v>34</v>
      </c>
      <c r="AX1056" s="13" t="s">
        <v>73</v>
      </c>
      <c r="AY1056" s="204" t="s">
        <v>170</v>
      </c>
    </row>
    <row r="1057" spans="1:65" s="13" customFormat="1" ht="11.25">
      <c r="B1057" s="193"/>
      <c r="C1057" s="194"/>
      <c r="D1057" s="195" t="s">
        <v>180</v>
      </c>
      <c r="E1057" s="196" t="s">
        <v>19</v>
      </c>
      <c r="F1057" s="197" t="s">
        <v>3361</v>
      </c>
      <c r="G1057" s="194"/>
      <c r="H1057" s="198">
        <v>-4.5999999999999996</v>
      </c>
      <c r="I1057" s="199"/>
      <c r="J1057" s="194"/>
      <c r="K1057" s="194"/>
      <c r="L1057" s="200"/>
      <c r="M1057" s="201"/>
      <c r="N1057" s="202"/>
      <c r="O1057" s="202"/>
      <c r="P1057" s="202"/>
      <c r="Q1057" s="202"/>
      <c r="R1057" s="202"/>
      <c r="S1057" s="202"/>
      <c r="T1057" s="203"/>
      <c r="AT1057" s="204" t="s">
        <v>180</v>
      </c>
      <c r="AU1057" s="204" t="s">
        <v>82</v>
      </c>
      <c r="AV1057" s="13" t="s">
        <v>82</v>
      </c>
      <c r="AW1057" s="13" t="s">
        <v>34</v>
      </c>
      <c r="AX1057" s="13" t="s">
        <v>73</v>
      </c>
      <c r="AY1057" s="204" t="s">
        <v>170</v>
      </c>
    </row>
    <row r="1058" spans="1:65" s="14" customFormat="1" ht="11.25">
      <c r="B1058" s="205"/>
      <c r="C1058" s="206"/>
      <c r="D1058" s="195" t="s">
        <v>180</v>
      </c>
      <c r="E1058" s="207" t="s">
        <v>19</v>
      </c>
      <c r="F1058" s="208" t="s">
        <v>182</v>
      </c>
      <c r="G1058" s="206"/>
      <c r="H1058" s="209">
        <v>20.48</v>
      </c>
      <c r="I1058" s="210"/>
      <c r="J1058" s="206"/>
      <c r="K1058" s="206"/>
      <c r="L1058" s="211"/>
      <c r="M1058" s="212"/>
      <c r="N1058" s="213"/>
      <c r="O1058" s="213"/>
      <c r="P1058" s="213"/>
      <c r="Q1058" s="213"/>
      <c r="R1058" s="213"/>
      <c r="S1058" s="213"/>
      <c r="T1058" s="214"/>
      <c r="AT1058" s="215" t="s">
        <v>180</v>
      </c>
      <c r="AU1058" s="215" t="s">
        <v>82</v>
      </c>
      <c r="AV1058" s="14" t="s">
        <v>178</v>
      </c>
      <c r="AW1058" s="14" t="s">
        <v>34</v>
      </c>
      <c r="AX1058" s="14" t="s">
        <v>80</v>
      </c>
      <c r="AY1058" s="215" t="s">
        <v>170</v>
      </c>
    </row>
    <row r="1059" spans="1:65" s="2" customFormat="1" ht="36">
      <c r="A1059" s="36"/>
      <c r="B1059" s="37"/>
      <c r="C1059" s="180" t="s">
        <v>3362</v>
      </c>
      <c r="D1059" s="180" t="s">
        <v>173</v>
      </c>
      <c r="E1059" s="181" t="s">
        <v>3363</v>
      </c>
      <c r="F1059" s="182" t="s">
        <v>3364</v>
      </c>
      <c r="G1059" s="183" t="s">
        <v>217</v>
      </c>
      <c r="H1059" s="184">
        <v>38.26</v>
      </c>
      <c r="I1059" s="185"/>
      <c r="J1059" s="186">
        <f>ROUND(I1059*H1059,2)</f>
        <v>0</v>
      </c>
      <c r="K1059" s="182" t="s">
        <v>177</v>
      </c>
      <c r="L1059" s="41"/>
      <c r="M1059" s="187" t="s">
        <v>19</v>
      </c>
      <c r="N1059" s="188" t="s">
        <v>44</v>
      </c>
      <c r="O1059" s="66"/>
      <c r="P1059" s="189">
        <f>O1059*H1059</f>
        <v>0</v>
      </c>
      <c r="Q1059" s="189">
        <v>5.2760000000000001E-2</v>
      </c>
      <c r="R1059" s="189">
        <f>Q1059*H1059</f>
        <v>2.0185976000000001</v>
      </c>
      <c r="S1059" s="189">
        <v>0</v>
      </c>
      <c r="T1059" s="190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91" t="s">
        <v>261</v>
      </c>
      <c r="AT1059" s="191" t="s">
        <v>173</v>
      </c>
      <c r="AU1059" s="191" t="s">
        <v>82</v>
      </c>
      <c r="AY1059" s="19" t="s">
        <v>170</v>
      </c>
      <c r="BE1059" s="192">
        <f>IF(N1059="základní",J1059,0)</f>
        <v>0</v>
      </c>
      <c r="BF1059" s="192">
        <f>IF(N1059="snížená",J1059,0)</f>
        <v>0</v>
      </c>
      <c r="BG1059" s="192">
        <f>IF(N1059="zákl. přenesená",J1059,0)</f>
        <v>0</v>
      </c>
      <c r="BH1059" s="192">
        <f>IF(N1059="sníž. přenesená",J1059,0)</f>
        <v>0</v>
      </c>
      <c r="BI1059" s="192">
        <f>IF(N1059="nulová",J1059,0)</f>
        <v>0</v>
      </c>
      <c r="BJ1059" s="19" t="s">
        <v>80</v>
      </c>
      <c r="BK1059" s="192">
        <f>ROUND(I1059*H1059,2)</f>
        <v>0</v>
      </c>
      <c r="BL1059" s="19" t="s">
        <v>261</v>
      </c>
      <c r="BM1059" s="191" t="s">
        <v>3365</v>
      </c>
    </row>
    <row r="1060" spans="1:65" s="13" customFormat="1" ht="11.25">
      <c r="B1060" s="193"/>
      <c r="C1060" s="194"/>
      <c r="D1060" s="195" t="s">
        <v>180</v>
      </c>
      <c r="E1060" s="196" t="s">
        <v>19</v>
      </c>
      <c r="F1060" s="197" t="s">
        <v>3366</v>
      </c>
      <c r="G1060" s="194"/>
      <c r="H1060" s="198">
        <v>24.85</v>
      </c>
      <c r="I1060" s="199"/>
      <c r="J1060" s="194"/>
      <c r="K1060" s="194"/>
      <c r="L1060" s="200"/>
      <c r="M1060" s="201"/>
      <c r="N1060" s="202"/>
      <c r="O1060" s="202"/>
      <c r="P1060" s="202"/>
      <c r="Q1060" s="202"/>
      <c r="R1060" s="202"/>
      <c r="S1060" s="202"/>
      <c r="T1060" s="203"/>
      <c r="AT1060" s="204" t="s">
        <v>180</v>
      </c>
      <c r="AU1060" s="204" t="s">
        <v>82</v>
      </c>
      <c r="AV1060" s="13" t="s">
        <v>82</v>
      </c>
      <c r="AW1060" s="13" t="s">
        <v>34</v>
      </c>
      <c r="AX1060" s="13" t="s">
        <v>73</v>
      </c>
      <c r="AY1060" s="204" t="s">
        <v>170</v>
      </c>
    </row>
    <row r="1061" spans="1:65" s="13" customFormat="1" ht="11.25">
      <c r="B1061" s="193"/>
      <c r="C1061" s="194"/>
      <c r="D1061" s="195" t="s">
        <v>180</v>
      </c>
      <c r="E1061" s="196" t="s">
        <v>19</v>
      </c>
      <c r="F1061" s="197" t="s">
        <v>636</v>
      </c>
      <c r="G1061" s="194"/>
      <c r="H1061" s="198">
        <v>-1.6</v>
      </c>
      <c r="I1061" s="199"/>
      <c r="J1061" s="194"/>
      <c r="K1061" s="194"/>
      <c r="L1061" s="200"/>
      <c r="M1061" s="201"/>
      <c r="N1061" s="202"/>
      <c r="O1061" s="202"/>
      <c r="P1061" s="202"/>
      <c r="Q1061" s="202"/>
      <c r="R1061" s="202"/>
      <c r="S1061" s="202"/>
      <c r="T1061" s="203"/>
      <c r="AT1061" s="204" t="s">
        <v>180</v>
      </c>
      <c r="AU1061" s="204" t="s">
        <v>82</v>
      </c>
      <c r="AV1061" s="13" t="s">
        <v>82</v>
      </c>
      <c r="AW1061" s="13" t="s">
        <v>34</v>
      </c>
      <c r="AX1061" s="13" t="s">
        <v>73</v>
      </c>
      <c r="AY1061" s="204" t="s">
        <v>170</v>
      </c>
    </row>
    <row r="1062" spans="1:65" s="13" customFormat="1" ht="11.25">
      <c r="B1062" s="193"/>
      <c r="C1062" s="194"/>
      <c r="D1062" s="195" t="s">
        <v>180</v>
      </c>
      <c r="E1062" s="196" t="s">
        <v>19</v>
      </c>
      <c r="F1062" s="197" t="s">
        <v>3367</v>
      </c>
      <c r="G1062" s="194"/>
      <c r="H1062" s="198">
        <v>15.01</v>
      </c>
      <c r="I1062" s="199"/>
      <c r="J1062" s="194"/>
      <c r="K1062" s="194"/>
      <c r="L1062" s="200"/>
      <c r="M1062" s="201"/>
      <c r="N1062" s="202"/>
      <c r="O1062" s="202"/>
      <c r="P1062" s="202"/>
      <c r="Q1062" s="202"/>
      <c r="R1062" s="202"/>
      <c r="S1062" s="202"/>
      <c r="T1062" s="203"/>
      <c r="AT1062" s="204" t="s">
        <v>180</v>
      </c>
      <c r="AU1062" s="204" t="s">
        <v>82</v>
      </c>
      <c r="AV1062" s="13" t="s">
        <v>82</v>
      </c>
      <c r="AW1062" s="13" t="s">
        <v>34</v>
      </c>
      <c r="AX1062" s="13" t="s">
        <v>73</v>
      </c>
      <c r="AY1062" s="204" t="s">
        <v>170</v>
      </c>
    </row>
    <row r="1063" spans="1:65" s="14" customFormat="1" ht="11.25">
      <c r="B1063" s="205"/>
      <c r="C1063" s="206"/>
      <c r="D1063" s="195" t="s">
        <v>180</v>
      </c>
      <c r="E1063" s="207" t="s">
        <v>19</v>
      </c>
      <c r="F1063" s="208" t="s">
        <v>182</v>
      </c>
      <c r="G1063" s="206"/>
      <c r="H1063" s="209">
        <v>38.26</v>
      </c>
      <c r="I1063" s="210"/>
      <c r="J1063" s="206"/>
      <c r="K1063" s="206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180</v>
      </c>
      <c r="AU1063" s="215" t="s">
        <v>82</v>
      </c>
      <c r="AV1063" s="14" t="s">
        <v>178</v>
      </c>
      <c r="AW1063" s="14" t="s">
        <v>34</v>
      </c>
      <c r="AX1063" s="14" t="s">
        <v>80</v>
      </c>
      <c r="AY1063" s="215" t="s">
        <v>170</v>
      </c>
    </row>
    <row r="1064" spans="1:65" s="2" customFormat="1" ht="36">
      <c r="A1064" s="36"/>
      <c r="B1064" s="37"/>
      <c r="C1064" s="180" t="s">
        <v>3368</v>
      </c>
      <c r="D1064" s="180" t="s">
        <v>173</v>
      </c>
      <c r="E1064" s="181" t="s">
        <v>3369</v>
      </c>
      <c r="F1064" s="182" t="s">
        <v>3370</v>
      </c>
      <c r="G1064" s="183" t="s">
        <v>217</v>
      </c>
      <c r="H1064" s="184">
        <v>7.3639999999999999</v>
      </c>
      <c r="I1064" s="185"/>
      <c r="J1064" s="186">
        <f>ROUND(I1064*H1064,2)</f>
        <v>0</v>
      </c>
      <c r="K1064" s="182" t="s">
        <v>19</v>
      </c>
      <c r="L1064" s="41"/>
      <c r="M1064" s="187" t="s">
        <v>19</v>
      </c>
      <c r="N1064" s="188" t="s">
        <v>44</v>
      </c>
      <c r="O1064" s="66"/>
      <c r="P1064" s="189">
        <f>O1064*H1064</f>
        <v>0</v>
      </c>
      <c r="Q1064" s="189">
        <v>5.2760000000000001E-2</v>
      </c>
      <c r="R1064" s="189">
        <f>Q1064*H1064</f>
        <v>0.38852463999999998</v>
      </c>
      <c r="S1064" s="189">
        <v>0</v>
      </c>
      <c r="T1064" s="190">
        <f>S1064*H1064</f>
        <v>0</v>
      </c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R1064" s="191" t="s">
        <v>261</v>
      </c>
      <c r="AT1064" s="191" t="s">
        <v>173</v>
      </c>
      <c r="AU1064" s="191" t="s">
        <v>82</v>
      </c>
      <c r="AY1064" s="19" t="s">
        <v>170</v>
      </c>
      <c r="BE1064" s="192">
        <f>IF(N1064="základní",J1064,0)</f>
        <v>0</v>
      </c>
      <c r="BF1064" s="192">
        <f>IF(N1064="snížená",J1064,0)</f>
        <v>0</v>
      </c>
      <c r="BG1064" s="192">
        <f>IF(N1064="zákl. přenesená",J1064,0)</f>
        <v>0</v>
      </c>
      <c r="BH1064" s="192">
        <f>IF(N1064="sníž. přenesená",J1064,0)</f>
        <v>0</v>
      </c>
      <c r="BI1064" s="192">
        <f>IF(N1064="nulová",J1064,0)</f>
        <v>0</v>
      </c>
      <c r="BJ1064" s="19" t="s">
        <v>80</v>
      </c>
      <c r="BK1064" s="192">
        <f>ROUND(I1064*H1064,2)</f>
        <v>0</v>
      </c>
      <c r="BL1064" s="19" t="s">
        <v>261</v>
      </c>
      <c r="BM1064" s="191" t="s">
        <v>3371</v>
      </c>
    </row>
    <row r="1065" spans="1:65" s="13" customFormat="1" ht="11.25">
      <c r="B1065" s="193"/>
      <c r="C1065" s="194"/>
      <c r="D1065" s="195" t="s">
        <v>180</v>
      </c>
      <c r="E1065" s="196" t="s">
        <v>19</v>
      </c>
      <c r="F1065" s="197" t="s">
        <v>3372</v>
      </c>
      <c r="G1065" s="194"/>
      <c r="H1065" s="198">
        <v>7.3639999999999999</v>
      </c>
      <c r="I1065" s="199"/>
      <c r="J1065" s="194"/>
      <c r="K1065" s="194"/>
      <c r="L1065" s="200"/>
      <c r="M1065" s="201"/>
      <c r="N1065" s="202"/>
      <c r="O1065" s="202"/>
      <c r="P1065" s="202"/>
      <c r="Q1065" s="202"/>
      <c r="R1065" s="202"/>
      <c r="S1065" s="202"/>
      <c r="T1065" s="203"/>
      <c r="AT1065" s="204" t="s">
        <v>180</v>
      </c>
      <c r="AU1065" s="204" t="s">
        <v>82</v>
      </c>
      <c r="AV1065" s="13" t="s">
        <v>82</v>
      </c>
      <c r="AW1065" s="13" t="s">
        <v>34</v>
      </c>
      <c r="AX1065" s="13" t="s">
        <v>80</v>
      </c>
      <c r="AY1065" s="204" t="s">
        <v>170</v>
      </c>
    </row>
    <row r="1066" spans="1:65" s="2" customFormat="1" ht="36">
      <c r="A1066" s="36"/>
      <c r="B1066" s="37"/>
      <c r="C1066" s="180" t="s">
        <v>3373</v>
      </c>
      <c r="D1066" s="180" t="s">
        <v>173</v>
      </c>
      <c r="E1066" s="181" t="s">
        <v>3374</v>
      </c>
      <c r="F1066" s="182" t="s">
        <v>3375</v>
      </c>
      <c r="G1066" s="183" t="s">
        <v>217</v>
      </c>
      <c r="H1066" s="184">
        <v>20.082999999999998</v>
      </c>
      <c r="I1066" s="185"/>
      <c r="J1066" s="186">
        <f>ROUND(I1066*H1066,2)</f>
        <v>0</v>
      </c>
      <c r="K1066" s="182" t="s">
        <v>19</v>
      </c>
      <c r="L1066" s="41"/>
      <c r="M1066" s="187" t="s">
        <v>19</v>
      </c>
      <c r="N1066" s="188" t="s">
        <v>44</v>
      </c>
      <c r="O1066" s="66"/>
      <c r="P1066" s="189">
        <f>O1066*H1066</f>
        <v>0</v>
      </c>
      <c r="Q1066" s="189">
        <v>5.3100000000000001E-2</v>
      </c>
      <c r="R1066" s="189">
        <f>Q1066*H1066</f>
        <v>1.0664072999999998</v>
      </c>
      <c r="S1066" s="189">
        <v>0</v>
      </c>
      <c r="T1066" s="190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91" t="s">
        <v>261</v>
      </c>
      <c r="AT1066" s="191" t="s">
        <v>173</v>
      </c>
      <c r="AU1066" s="191" t="s">
        <v>82</v>
      </c>
      <c r="AY1066" s="19" t="s">
        <v>170</v>
      </c>
      <c r="BE1066" s="192">
        <f>IF(N1066="základní",J1066,0)</f>
        <v>0</v>
      </c>
      <c r="BF1066" s="192">
        <f>IF(N1066="snížená",J1066,0)</f>
        <v>0</v>
      </c>
      <c r="BG1066" s="192">
        <f>IF(N1066="zákl. přenesená",J1066,0)</f>
        <v>0</v>
      </c>
      <c r="BH1066" s="192">
        <f>IF(N1066="sníž. přenesená",J1066,0)</f>
        <v>0</v>
      </c>
      <c r="BI1066" s="192">
        <f>IF(N1066="nulová",J1066,0)</f>
        <v>0</v>
      </c>
      <c r="BJ1066" s="19" t="s">
        <v>80</v>
      </c>
      <c r="BK1066" s="192">
        <f>ROUND(I1066*H1066,2)</f>
        <v>0</v>
      </c>
      <c r="BL1066" s="19" t="s">
        <v>261</v>
      </c>
      <c r="BM1066" s="191" t="s">
        <v>3376</v>
      </c>
    </row>
    <row r="1067" spans="1:65" s="13" customFormat="1" ht="11.25">
      <c r="B1067" s="193"/>
      <c r="C1067" s="194"/>
      <c r="D1067" s="195" t="s">
        <v>180</v>
      </c>
      <c r="E1067" s="196" t="s">
        <v>19</v>
      </c>
      <c r="F1067" s="197" t="s">
        <v>3340</v>
      </c>
      <c r="G1067" s="194"/>
      <c r="H1067" s="198">
        <v>20.082999999999998</v>
      </c>
      <c r="I1067" s="199"/>
      <c r="J1067" s="194"/>
      <c r="K1067" s="194"/>
      <c r="L1067" s="200"/>
      <c r="M1067" s="201"/>
      <c r="N1067" s="202"/>
      <c r="O1067" s="202"/>
      <c r="P1067" s="202"/>
      <c r="Q1067" s="202"/>
      <c r="R1067" s="202"/>
      <c r="S1067" s="202"/>
      <c r="T1067" s="203"/>
      <c r="AT1067" s="204" t="s">
        <v>180</v>
      </c>
      <c r="AU1067" s="204" t="s">
        <v>82</v>
      </c>
      <c r="AV1067" s="13" t="s">
        <v>82</v>
      </c>
      <c r="AW1067" s="13" t="s">
        <v>34</v>
      </c>
      <c r="AX1067" s="13" t="s">
        <v>73</v>
      </c>
      <c r="AY1067" s="204" t="s">
        <v>170</v>
      </c>
    </row>
    <row r="1068" spans="1:65" s="16" customFormat="1" ht="11.25">
      <c r="B1068" s="249"/>
      <c r="C1068" s="250"/>
      <c r="D1068" s="195" t="s">
        <v>180</v>
      </c>
      <c r="E1068" s="251" t="s">
        <v>19</v>
      </c>
      <c r="F1068" s="252" t="s">
        <v>2733</v>
      </c>
      <c r="G1068" s="250"/>
      <c r="H1068" s="253">
        <v>20.082999999999998</v>
      </c>
      <c r="I1068" s="254"/>
      <c r="J1068" s="250"/>
      <c r="K1068" s="250"/>
      <c r="L1068" s="255"/>
      <c r="M1068" s="256"/>
      <c r="N1068" s="257"/>
      <c r="O1068" s="257"/>
      <c r="P1068" s="257"/>
      <c r="Q1068" s="257"/>
      <c r="R1068" s="257"/>
      <c r="S1068" s="257"/>
      <c r="T1068" s="258"/>
      <c r="AT1068" s="259" t="s">
        <v>180</v>
      </c>
      <c r="AU1068" s="259" t="s">
        <v>82</v>
      </c>
      <c r="AV1068" s="16" t="s">
        <v>171</v>
      </c>
      <c r="AW1068" s="16" t="s">
        <v>34</v>
      </c>
      <c r="AX1068" s="16" t="s">
        <v>73</v>
      </c>
      <c r="AY1068" s="259" t="s">
        <v>170</v>
      </c>
    </row>
    <row r="1069" spans="1:65" s="14" customFormat="1" ht="11.25">
      <c r="B1069" s="205"/>
      <c r="C1069" s="206"/>
      <c r="D1069" s="195" t="s">
        <v>180</v>
      </c>
      <c r="E1069" s="207" t="s">
        <v>19</v>
      </c>
      <c r="F1069" s="208" t="s">
        <v>182</v>
      </c>
      <c r="G1069" s="206"/>
      <c r="H1069" s="209">
        <v>20.082999999999998</v>
      </c>
      <c r="I1069" s="210"/>
      <c r="J1069" s="206"/>
      <c r="K1069" s="206"/>
      <c r="L1069" s="211"/>
      <c r="M1069" s="212"/>
      <c r="N1069" s="213"/>
      <c r="O1069" s="213"/>
      <c r="P1069" s="213"/>
      <c r="Q1069" s="213"/>
      <c r="R1069" s="213"/>
      <c r="S1069" s="213"/>
      <c r="T1069" s="214"/>
      <c r="AT1069" s="215" t="s">
        <v>180</v>
      </c>
      <c r="AU1069" s="215" t="s">
        <v>82</v>
      </c>
      <c r="AV1069" s="14" t="s">
        <v>178</v>
      </c>
      <c r="AW1069" s="14" t="s">
        <v>34</v>
      </c>
      <c r="AX1069" s="14" t="s">
        <v>80</v>
      </c>
      <c r="AY1069" s="215" t="s">
        <v>170</v>
      </c>
    </row>
    <row r="1070" spans="1:65" s="2" customFormat="1" ht="36">
      <c r="A1070" s="36"/>
      <c r="B1070" s="37"/>
      <c r="C1070" s="180" t="s">
        <v>3377</v>
      </c>
      <c r="D1070" s="180" t="s">
        <v>173</v>
      </c>
      <c r="E1070" s="181" t="s">
        <v>3378</v>
      </c>
      <c r="F1070" s="182" t="s">
        <v>3379</v>
      </c>
      <c r="G1070" s="183" t="s">
        <v>217</v>
      </c>
      <c r="H1070" s="184">
        <v>47.08</v>
      </c>
      <c r="I1070" s="185"/>
      <c r="J1070" s="186">
        <f>ROUND(I1070*H1070,2)</f>
        <v>0</v>
      </c>
      <c r="K1070" s="182" t="s">
        <v>19</v>
      </c>
      <c r="L1070" s="41"/>
      <c r="M1070" s="187" t="s">
        <v>19</v>
      </c>
      <c r="N1070" s="188" t="s">
        <v>44</v>
      </c>
      <c r="O1070" s="66"/>
      <c r="P1070" s="189">
        <f>O1070*H1070</f>
        <v>0</v>
      </c>
      <c r="Q1070" s="189">
        <v>5.3100000000000001E-2</v>
      </c>
      <c r="R1070" s="189">
        <f>Q1070*H1070</f>
        <v>2.4999479999999998</v>
      </c>
      <c r="S1070" s="189">
        <v>0</v>
      </c>
      <c r="T1070" s="190">
        <f>S1070*H1070</f>
        <v>0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191" t="s">
        <v>261</v>
      </c>
      <c r="AT1070" s="191" t="s">
        <v>173</v>
      </c>
      <c r="AU1070" s="191" t="s">
        <v>82</v>
      </c>
      <c r="AY1070" s="19" t="s">
        <v>170</v>
      </c>
      <c r="BE1070" s="192">
        <f>IF(N1070="základní",J1070,0)</f>
        <v>0</v>
      </c>
      <c r="BF1070" s="192">
        <f>IF(N1070="snížená",J1070,0)</f>
        <v>0</v>
      </c>
      <c r="BG1070" s="192">
        <f>IF(N1070="zákl. přenesená",J1070,0)</f>
        <v>0</v>
      </c>
      <c r="BH1070" s="192">
        <f>IF(N1070="sníž. přenesená",J1070,0)</f>
        <v>0</v>
      </c>
      <c r="BI1070" s="192">
        <f>IF(N1070="nulová",J1070,0)</f>
        <v>0</v>
      </c>
      <c r="BJ1070" s="19" t="s">
        <v>80</v>
      </c>
      <c r="BK1070" s="192">
        <f>ROUND(I1070*H1070,2)</f>
        <v>0</v>
      </c>
      <c r="BL1070" s="19" t="s">
        <v>261</v>
      </c>
      <c r="BM1070" s="191" t="s">
        <v>3380</v>
      </c>
    </row>
    <row r="1071" spans="1:65" s="13" customFormat="1" ht="11.25">
      <c r="B1071" s="193"/>
      <c r="C1071" s="194"/>
      <c r="D1071" s="195" t="s">
        <v>180</v>
      </c>
      <c r="E1071" s="196" t="s">
        <v>19</v>
      </c>
      <c r="F1071" s="197" t="s">
        <v>3381</v>
      </c>
      <c r="G1071" s="194"/>
      <c r="H1071" s="198">
        <v>49.5</v>
      </c>
      <c r="I1071" s="199"/>
      <c r="J1071" s="194"/>
      <c r="K1071" s="194"/>
      <c r="L1071" s="200"/>
      <c r="M1071" s="201"/>
      <c r="N1071" s="202"/>
      <c r="O1071" s="202"/>
      <c r="P1071" s="202"/>
      <c r="Q1071" s="202"/>
      <c r="R1071" s="202"/>
      <c r="S1071" s="202"/>
      <c r="T1071" s="203"/>
      <c r="AT1071" s="204" t="s">
        <v>180</v>
      </c>
      <c r="AU1071" s="204" t="s">
        <v>82</v>
      </c>
      <c r="AV1071" s="13" t="s">
        <v>82</v>
      </c>
      <c r="AW1071" s="13" t="s">
        <v>34</v>
      </c>
      <c r="AX1071" s="13" t="s">
        <v>73</v>
      </c>
      <c r="AY1071" s="204" t="s">
        <v>170</v>
      </c>
    </row>
    <row r="1072" spans="1:65" s="13" customFormat="1" ht="11.25">
      <c r="B1072" s="193"/>
      <c r="C1072" s="194"/>
      <c r="D1072" s="195" t="s">
        <v>180</v>
      </c>
      <c r="E1072" s="196" t="s">
        <v>19</v>
      </c>
      <c r="F1072" s="197" t="s">
        <v>3382</v>
      </c>
      <c r="G1072" s="194"/>
      <c r="H1072" s="198">
        <v>-2.42</v>
      </c>
      <c r="I1072" s="199"/>
      <c r="J1072" s="194"/>
      <c r="K1072" s="194"/>
      <c r="L1072" s="200"/>
      <c r="M1072" s="201"/>
      <c r="N1072" s="202"/>
      <c r="O1072" s="202"/>
      <c r="P1072" s="202"/>
      <c r="Q1072" s="202"/>
      <c r="R1072" s="202"/>
      <c r="S1072" s="202"/>
      <c r="T1072" s="203"/>
      <c r="AT1072" s="204" t="s">
        <v>180</v>
      </c>
      <c r="AU1072" s="204" t="s">
        <v>82</v>
      </c>
      <c r="AV1072" s="13" t="s">
        <v>82</v>
      </c>
      <c r="AW1072" s="13" t="s">
        <v>34</v>
      </c>
      <c r="AX1072" s="13" t="s">
        <v>73</v>
      </c>
      <c r="AY1072" s="204" t="s">
        <v>170</v>
      </c>
    </row>
    <row r="1073" spans="1:65" s="14" customFormat="1" ht="11.25">
      <c r="B1073" s="205"/>
      <c r="C1073" s="206"/>
      <c r="D1073" s="195" t="s">
        <v>180</v>
      </c>
      <c r="E1073" s="207" t="s">
        <v>19</v>
      </c>
      <c r="F1073" s="208" t="s">
        <v>182</v>
      </c>
      <c r="G1073" s="206"/>
      <c r="H1073" s="209">
        <v>47.08</v>
      </c>
      <c r="I1073" s="210"/>
      <c r="J1073" s="206"/>
      <c r="K1073" s="206"/>
      <c r="L1073" s="211"/>
      <c r="M1073" s="212"/>
      <c r="N1073" s="213"/>
      <c r="O1073" s="213"/>
      <c r="P1073" s="213"/>
      <c r="Q1073" s="213"/>
      <c r="R1073" s="213"/>
      <c r="S1073" s="213"/>
      <c r="T1073" s="214"/>
      <c r="AT1073" s="215" t="s">
        <v>180</v>
      </c>
      <c r="AU1073" s="215" t="s">
        <v>82</v>
      </c>
      <c r="AV1073" s="14" t="s">
        <v>178</v>
      </c>
      <c r="AW1073" s="14" t="s">
        <v>34</v>
      </c>
      <c r="AX1073" s="14" t="s">
        <v>80</v>
      </c>
      <c r="AY1073" s="215" t="s">
        <v>170</v>
      </c>
    </row>
    <row r="1074" spans="1:65" s="2" customFormat="1" ht="33" customHeight="1">
      <c r="A1074" s="36"/>
      <c r="B1074" s="37"/>
      <c r="C1074" s="180" t="s">
        <v>3383</v>
      </c>
      <c r="D1074" s="180" t="s">
        <v>173</v>
      </c>
      <c r="E1074" s="181" t="s">
        <v>3384</v>
      </c>
      <c r="F1074" s="182" t="s">
        <v>3385</v>
      </c>
      <c r="G1074" s="183" t="s">
        <v>217</v>
      </c>
      <c r="H1074" s="184">
        <v>241.78399999999999</v>
      </c>
      <c r="I1074" s="185"/>
      <c r="J1074" s="186">
        <f>ROUND(I1074*H1074,2)</f>
        <v>0</v>
      </c>
      <c r="K1074" s="182" t="s">
        <v>177</v>
      </c>
      <c r="L1074" s="41"/>
      <c r="M1074" s="187" t="s">
        <v>19</v>
      </c>
      <c r="N1074" s="188" t="s">
        <v>44</v>
      </c>
      <c r="O1074" s="66"/>
      <c r="P1074" s="189">
        <f>O1074*H1074</f>
        <v>0</v>
      </c>
      <c r="Q1074" s="189">
        <v>2.8549999999999999E-2</v>
      </c>
      <c r="R1074" s="189">
        <f>Q1074*H1074</f>
        <v>6.9029331999999997</v>
      </c>
      <c r="S1074" s="189">
        <v>0</v>
      </c>
      <c r="T1074" s="190">
        <f>S1074*H1074</f>
        <v>0</v>
      </c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R1074" s="191" t="s">
        <v>261</v>
      </c>
      <c r="AT1074" s="191" t="s">
        <v>173</v>
      </c>
      <c r="AU1074" s="191" t="s">
        <v>82</v>
      </c>
      <c r="AY1074" s="19" t="s">
        <v>170</v>
      </c>
      <c r="BE1074" s="192">
        <f>IF(N1074="základní",J1074,0)</f>
        <v>0</v>
      </c>
      <c r="BF1074" s="192">
        <f>IF(N1074="snížená",J1074,0)</f>
        <v>0</v>
      </c>
      <c r="BG1074" s="192">
        <f>IF(N1074="zákl. přenesená",J1074,0)</f>
        <v>0</v>
      </c>
      <c r="BH1074" s="192">
        <f>IF(N1074="sníž. přenesená",J1074,0)</f>
        <v>0</v>
      </c>
      <c r="BI1074" s="192">
        <f>IF(N1074="nulová",J1074,0)</f>
        <v>0</v>
      </c>
      <c r="BJ1074" s="19" t="s">
        <v>80</v>
      </c>
      <c r="BK1074" s="192">
        <f>ROUND(I1074*H1074,2)</f>
        <v>0</v>
      </c>
      <c r="BL1074" s="19" t="s">
        <v>261</v>
      </c>
      <c r="BM1074" s="191" t="s">
        <v>3386</v>
      </c>
    </row>
    <row r="1075" spans="1:65" s="13" customFormat="1" ht="11.25">
      <c r="B1075" s="193"/>
      <c r="C1075" s="194"/>
      <c r="D1075" s="195" t="s">
        <v>180</v>
      </c>
      <c r="E1075" s="196" t="s">
        <v>19</v>
      </c>
      <c r="F1075" s="197" t="s">
        <v>3387</v>
      </c>
      <c r="G1075" s="194"/>
      <c r="H1075" s="198">
        <v>28.282</v>
      </c>
      <c r="I1075" s="199"/>
      <c r="J1075" s="194"/>
      <c r="K1075" s="194"/>
      <c r="L1075" s="200"/>
      <c r="M1075" s="201"/>
      <c r="N1075" s="202"/>
      <c r="O1075" s="202"/>
      <c r="P1075" s="202"/>
      <c r="Q1075" s="202"/>
      <c r="R1075" s="202"/>
      <c r="S1075" s="202"/>
      <c r="T1075" s="203"/>
      <c r="AT1075" s="204" t="s">
        <v>180</v>
      </c>
      <c r="AU1075" s="204" t="s">
        <v>82</v>
      </c>
      <c r="AV1075" s="13" t="s">
        <v>82</v>
      </c>
      <c r="AW1075" s="13" t="s">
        <v>34</v>
      </c>
      <c r="AX1075" s="13" t="s">
        <v>73</v>
      </c>
      <c r="AY1075" s="204" t="s">
        <v>170</v>
      </c>
    </row>
    <row r="1076" spans="1:65" s="13" customFormat="1" ht="11.25">
      <c r="B1076" s="193"/>
      <c r="C1076" s="194"/>
      <c r="D1076" s="195" t="s">
        <v>180</v>
      </c>
      <c r="E1076" s="196" t="s">
        <v>19</v>
      </c>
      <c r="F1076" s="197" t="s">
        <v>3388</v>
      </c>
      <c r="G1076" s="194"/>
      <c r="H1076" s="198">
        <v>63.771999999999998</v>
      </c>
      <c r="I1076" s="199"/>
      <c r="J1076" s="194"/>
      <c r="K1076" s="194"/>
      <c r="L1076" s="200"/>
      <c r="M1076" s="201"/>
      <c r="N1076" s="202"/>
      <c r="O1076" s="202"/>
      <c r="P1076" s="202"/>
      <c r="Q1076" s="202"/>
      <c r="R1076" s="202"/>
      <c r="S1076" s="202"/>
      <c r="T1076" s="203"/>
      <c r="AT1076" s="204" t="s">
        <v>180</v>
      </c>
      <c r="AU1076" s="204" t="s">
        <v>82</v>
      </c>
      <c r="AV1076" s="13" t="s">
        <v>82</v>
      </c>
      <c r="AW1076" s="13" t="s">
        <v>34</v>
      </c>
      <c r="AX1076" s="13" t="s">
        <v>73</v>
      </c>
      <c r="AY1076" s="204" t="s">
        <v>170</v>
      </c>
    </row>
    <row r="1077" spans="1:65" s="16" customFormat="1" ht="11.25">
      <c r="B1077" s="249"/>
      <c r="C1077" s="250"/>
      <c r="D1077" s="195" t="s">
        <v>180</v>
      </c>
      <c r="E1077" s="251" t="s">
        <v>19</v>
      </c>
      <c r="F1077" s="252" t="s">
        <v>2733</v>
      </c>
      <c r="G1077" s="250"/>
      <c r="H1077" s="253">
        <v>92.054000000000002</v>
      </c>
      <c r="I1077" s="254"/>
      <c r="J1077" s="250"/>
      <c r="K1077" s="250"/>
      <c r="L1077" s="255"/>
      <c r="M1077" s="256"/>
      <c r="N1077" s="257"/>
      <c r="O1077" s="257"/>
      <c r="P1077" s="257"/>
      <c r="Q1077" s="257"/>
      <c r="R1077" s="257"/>
      <c r="S1077" s="257"/>
      <c r="T1077" s="258"/>
      <c r="AT1077" s="259" t="s">
        <v>180</v>
      </c>
      <c r="AU1077" s="259" t="s">
        <v>82</v>
      </c>
      <c r="AV1077" s="16" t="s">
        <v>171</v>
      </c>
      <c r="AW1077" s="16" t="s">
        <v>34</v>
      </c>
      <c r="AX1077" s="16" t="s">
        <v>73</v>
      </c>
      <c r="AY1077" s="259" t="s">
        <v>170</v>
      </c>
    </row>
    <row r="1078" spans="1:65" s="13" customFormat="1" ht="11.25">
      <c r="B1078" s="193"/>
      <c r="C1078" s="194"/>
      <c r="D1078" s="195" t="s">
        <v>180</v>
      </c>
      <c r="E1078" s="196" t="s">
        <v>19</v>
      </c>
      <c r="F1078" s="197" t="s">
        <v>3389</v>
      </c>
      <c r="G1078" s="194"/>
      <c r="H1078" s="198">
        <v>9.6</v>
      </c>
      <c r="I1078" s="199"/>
      <c r="J1078" s="194"/>
      <c r="K1078" s="194"/>
      <c r="L1078" s="200"/>
      <c r="M1078" s="201"/>
      <c r="N1078" s="202"/>
      <c r="O1078" s="202"/>
      <c r="P1078" s="202"/>
      <c r="Q1078" s="202"/>
      <c r="R1078" s="202"/>
      <c r="S1078" s="202"/>
      <c r="T1078" s="203"/>
      <c r="AT1078" s="204" t="s">
        <v>180</v>
      </c>
      <c r="AU1078" s="204" t="s">
        <v>82</v>
      </c>
      <c r="AV1078" s="13" t="s">
        <v>82</v>
      </c>
      <c r="AW1078" s="13" t="s">
        <v>34</v>
      </c>
      <c r="AX1078" s="13" t="s">
        <v>73</v>
      </c>
      <c r="AY1078" s="204" t="s">
        <v>170</v>
      </c>
    </row>
    <row r="1079" spans="1:65" s="13" customFormat="1" ht="11.25">
      <c r="B1079" s="193"/>
      <c r="C1079" s="194"/>
      <c r="D1079" s="195" t="s">
        <v>180</v>
      </c>
      <c r="E1079" s="196" t="s">
        <v>19</v>
      </c>
      <c r="F1079" s="197" t="s">
        <v>3390</v>
      </c>
      <c r="G1079" s="194"/>
      <c r="H1079" s="198">
        <v>140.13</v>
      </c>
      <c r="I1079" s="199"/>
      <c r="J1079" s="194"/>
      <c r="K1079" s="194"/>
      <c r="L1079" s="200"/>
      <c r="M1079" s="201"/>
      <c r="N1079" s="202"/>
      <c r="O1079" s="202"/>
      <c r="P1079" s="202"/>
      <c r="Q1079" s="202"/>
      <c r="R1079" s="202"/>
      <c r="S1079" s="202"/>
      <c r="T1079" s="203"/>
      <c r="AT1079" s="204" t="s">
        <v>180</v>
      </c>
      <c r="AU1079" s="204" t="s">
        <v>82</v>
      </c>
      <c r="AV1079" s="13" t="s">
        <v>82</v>
      </c>
      <c r="AW1079" s="13" t="s">
        <v>34</v>
      </c>
      <c r="AX1079" s="13" t="s">
        <v>73</v>
      </c>
      <c r="AY1079" s="204" t="s">
        <v>170</v>
      </c>
    </row>
    <row r="1080" spans="1:65" s="14" customFormat="1" ht="11.25">
      <c r="B1080" s="205"/>
      <c r="C1080" s="206"/>
      <c r="D1080" s="195" t="s">
        <v>180</v>
      </c>
      <c r="E1080" s="207" t="s">
        <v>19</v>
      </c>
      <c r="F1080" s="208" t="s">
        <v>182</v>
      </c>
      <c r="G1080" s="206"/>
      <c r="H1080" s="209">
        <v>241.78399999999999</v>
      </c>
      <c r="I1080" s="210"/>
      <c r="J1080" s="206"/>
      <c r="K1080" s="206"/>
      <c r="L1080" s="211"/>
      <c r="M1080" s="212"/>
      <c r="N1080" s="213"/>
      <c r="O1080" s="213"/>
      <c r="P1080" s="213"/>
      <c r="Q1080" s="213"/>
      <c r="R1080" s="213"/>
      <c r="S1080" s="213"/>
      <c r="T1080" s="214"/>
      <c r="AT1080" s="215" t="s">
        <v>180</v>
      </c>
      <c r="AU1080" s="215" t="s">
        <v>82</v>
      </c>
      <c r="AV1080" s="14" t="s">
        <v>178</v>
      </c>
      <c r="AW1080" s="14" t="s">
        <v>34</v>
      </c>
      <c r="AX1080" s="14" t="s">
        <v>80</v>
      </c>
      <c r="AY1080" s="215" t="s">
        <v>170</v>
      </c>
    </row>
    <row r="1081" spans="1:65" s="2" customFormat="1" ht="33" customHeight="1">
      <c r="A1081" s="36"/>
      <c r="B1081" s="37"/>
      <c r="C1081" s="180" t="s">
        <v>3391</v>
      </c>
      <c r="D1081" s="180" t="s">
        <v>173</v>
      </c>
      <c r="E1081" s="181" t="s">
        <v>3392</v>
      </c>
      <c r="F1081" s="182" t="s">
        <v>3393</v>
      </c>
      <c r="G1081" s="183" t="s">
        <v>217</v>
      </c>
      <c r="H1081" s="184">
        <v>16.558</v>
      </c>
      <c r="I1081" s="185"/>
      <c r="J1081" s="186">
        <f>ROUND(I1081*H1081,2)</f>
        <v>0</v>
      </c>
      <c r="K1081" s="182" t="s">
        <v>19</v>
      </c>
      <c r="L1081" s="41"/>
      <c r="M1081" s="187" t="s">
        <v>19</v>
      </c>
      <c r="N1081" s="188" t="s">
        <v>44</v>
      </c>
      <c r="O1081" s="66"/>
      <c r="P1081" s="189">
        <f>O1081*H1081</f>
        <v>0</v>
      </c>
      <c r="Q1081" s="189">
        <v>2.929E-2</v>
      </c>
      <c r="R1081" s="189">
        <f>Q1081*H1081</f>
        <v>0.48498382000000001</v>
      </c>
      <c r="S1081" s="189">
        <v>0</v>
      </c>
      <c r="T1081" s="190">
        <f>S1081*H1081</f>
        <v>0</v>
      </c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R1081" s="191" t="s">
        <v>261</v>
      </c>
      <c r="AT1081" s="191" t="s">
        <v>173</v>
      </c>
      <c r="AU1081" s="191" t="s">
        <v>82</v>
      </c>
      <c r="AY1081" s="19" t="s">
        <v>170</v>
      </c>
      <c r="BE1081" s="192">
        <f>IF(N1081="základní",J1081,0)</f>
        <v>0</v>
      </c>
      <c r="BF1081" s="192">
        <f>IF(N1081="snížená",J1081,0)</f>
        <v>0</v>
      </c>
      <c r="BG1081" s="192">
        <f>IF(N1081="zákl. přenesená",J1081,0)</f>
        <v>0</v>
      </c>
      <c r="BH1081" s="192">
        <f>IF(N1081="sníž. přenesená",J1081,0)</f>
        <v>0</v>
      </c>
      <c r="BI1081" s="192">
        <f>IF(N1081="nulová",J1081,0)</f>
        <v>0</v>
      </c>
      <c r="BJ1081" s="19" t="s">
        <v>80</v>
      </c>
      <c r="BK1081" s="192">
        <f>ROUND(I1081*H1081,2)</f>
        <v>0</v>
      </c>
      <c r="BL1081" s="19" t="s">
        <v>261</v>
      </c>
      <c r="BM1081" s="191" t="s">
        <v>3394</v>
      </c>
    </row>
    <row r="1082" spans="1:65" s="13" customFormat="1" ht="11.25">
      <c r="B1082" s="193"/>
      <c r="C1082" s="194"/>
      <c r="D1082" s="195" t="s">
        <v>180</v>
      </c>
      <c r="E1082" s="196" t="s">
        <v>19</v>
      </c>
      <c r="F1082" s="197" t="s">
        <v>3395</v>
      </c>
      <c r="G1082" s="194"/>
      <c r="H1082" s="198">
        <v>16.558</v>
      </c>
      <c r="I1082" s="199"/>
      <c r="J1082" s="194"/>
      <c r="K1082" s="194"/>
      <c r="L1082" s="200"/>
      <c r="M1082" s="201"/>
      <c r="N1082" s="202"/>
      <c r="O1082" s="202"/>
      <c r="P1082" s="202"/>
      <c r="Q1082" s="202"/>
      <c r="R1082" s="202"/>
      <c r="S1082" s="202"/>
      <c r="T1082" s="203"/>
      <c r="AT1082" s="204" t="s">
        <v>180</v>
      </c>
      <c r="AU1082" s="204" t="s">
        <v>82</v>
      </c>
      <c r="AV1082" s="13" t="s">
        <v>82</v>
      </c>
      <c r="AW1082" s="13" t="s">
        <v>34</v>
      </c>
      <c r="AX1082" s="13" t="s">
        <v>80</v>
      </c>
      <c r="AY1082" s="204" t="s">
        <v>170</v>
      </c>
    </row>
    <row r="1083" spans="1:65" s="2" customFormat="1" ht="24">
      <c r="A1083" s="36"/>
      <c r="B1083" s="37"/>
      <c r="C1083" s="180" t="s">
        <v>3396</v>
      </c>
      <c r="D1083" s="180" t="s">
        <v>173</v>
      </c>
      <c r="E1083" s="181" t="s">
        <v>3397</v>
      </c>
      <c r="F1083" s="182" t="s">
        <v>3398</v>
      </c>
      <c r="G1083" s="183" t="s">
        <v>217</v>
      </c>
      <c r="H1083" s="184">
        <v>19.11</v>
      </c>
      <c r="I1083" s="185"/>
      <c r="J1083" s="186">
        <f>ROUND(I1083*H1083,2)</f>
        <v>0</v>
      </c>
      <c r="K1083" s="182" t="s">
        <v>19</v>
      </c>
      <c r="L1083" s="41"/>
      <c r="M1083" s="187" t="s">
        <v>19</v>
      </c>
      <c r="N1083" s="188" t="s">
        <v>44</v>
      </c>
      <c r="O1083" s="66"/>
      <c r="P1083" s="189">
        <f>O1083*H1083</f>
        <v>0</v>
      </c>
      <c r="Q1083" s="189">
        <v>2.5559999999999999E-2</v>
      </c>
      <c r="R1083" s="189">
        <f>Q1083*H1083</f>
        <v>0.48845159999999999</v>
      </c>
      <c r="S1083" s="189">
        <v>0</v>
      </c>
      <c r="T1083" s="190">
        <f>S1083*H1083</f>
        <v>0</v>
      </c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R1083" s="191" t="s">
        <v>261</v>
      </c>
      <c r="AT1083" s="191" t="s">
        <v>173</v>
      </c>
      <c r="AU1083" s="191" t="s">
        <v>82</v>
      </c>
      <c r="AY1083" s="19" t="s">
        <v>170</v>
      </c>
      <c r="BE1083" s="192">
        <f>IF(N1083="základní",J1083,0)</f>
        <v>0</v>
      </c>
      <c r="BF1083" s="192">
        <f>IF(N1083="snížená",J1083,0)</f>
        <v>0</v>
      </c>
      <c r="BG1083" s="192">
        <f>IF(N1083="zákl. přenesená",J1083,0)</f>
        <v>0</v>
      </c>
      <c r="BH1083" s="192">
        <f>IF(N1083="sníž. přenesená",J1083,0)</f>
        <v>0</v>
      </c>
      <c r="BI1083" s="192">
        <f>IF(N1083="nulová",J1083,0)</f>
        <v>0</v>
      </c>
      <c r="BJ1083" s="19" t="s">
        <v>80</v>
      </c>
      <c r="BK1083" s="192">
        <f>ROUND(I1083*H1083,2)</f>
        <v>0</v>
      </c>
      <c r="BL1083" s="19" t="s">
        <v>261</v>
      </c>
      <c r="BM1083" s="191" t="s">
        <v>3399</v>
      </c>
    </row>
    <row r="1084" spans="1:65" s="13" customFormat="1" ht="11.25">
      <c r="B1084" s="193"/>
      <c r="C1084" s="194"/>
      <c r="D1084" s="195" t="s">
        <v>180</v>
      </c>
      <c r="E1084" s="196" t="s">
        <v>19</v>
      </c>
      <c r="F1084" s="197" t="s">
        <v>3400</v>
      </c>
      <c r="G1084" s="194"/>
      <c r="H1084" s="198">
        <v>19.11</v>
      </c>
      <c r="I1084" s="199"/>
      <c r="J1084" s="194"/>
      <c r="K1084" s="194"/>
      <c r="L1084" s="200"/>
      <c r="M1084" s="201"/>
      <c r="N1084" s="202"/>
      <c r="O1084" s="202"/>
      <c r="P1084" s="202"/>
      <c r="Q1084" s="202"/>
      <c r="R1084" s="202"/>
      <c r="S1084" s="202"/>
      <c r="T1084" s="203"/>
      <c r="AT1084" s="204" t="s">
        <v>180</v>
      </c>
      <c r="AU1084" s="204" t="s">
        <v>82</v>
      </c>
      <c r="AV1084" s="13" t="s">
        <v>82</v>
      </c>
      <c r="AW1084" s="13" t="s">
        <v>34</v>
      </c>
      <c r="AX1084" s="13" t="s">
        <v>80</v>
      </c>
      <c r="AY1084" s="204" t="s">
        <v>170</v>
      </c>
    </row>
    <row r="1085" spans="1:65" s="2" customFormat="1" ht="21.75" customHeight="1">
      <c r="A1085" s="36"/>
      <c r="B1085" s="37"/>
      <c r="C1085" s="180" t="s">
        <v>3401</v>
      </c>
      <c r="D1085" s="180" t="s">
        <v>173</v>
      </c>
      <c r="E1085" s="181" t="s">
        <v>3402</v>
      </c>
      <c r="F1085" s="182" t="s">
        <v>3403</v>
      </c>
      <c r="G1085" s="183" t="s">
        <v>217</v>
      </c>
      <c r="H1085" s="184">
        <v>12.3</v>
      </c>
      <c r="I1085" s="185"/>
      <c r="J1085" s="186">
        <f>ROUND(I1085*H1085,2)</f>
        <v>0</v>
      </c>
      <c r="K1085" s="182" t="s">
        <v>19</v>
      </c>
      <c r="L1085" s="41"/>
      <c r="M1085" s="187" t="s">
        <v>19</v>
      </c>
      <c r="N1085" s="188" t="s">
        <v>44</v>
      </c>
      <c r="O1085" s="66"/>
      <c r="P1085" s="189">
        <f>O1085*H1085</f>
        <v>0</v>
      </c>
      <c r="Q1085" s="189">
        <v>2.5069999999999999E-2</v>
      </c>
      <c r="R1085" s="189">
        <f>Q1085*H1085</f>
        <v>0.308361</v>
      </c>
      <c r="S1085" s="189">
        <v>0</v>
      </c>
      <c r="T1085" s="190">
        <f>S1085*H1085</f>
        <v>0</v>
      </c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R1085" s="191" t="s">
        <v>261</v>
      </c>
      <c r="AT1085" s="191" t="s">
        <v>173</v>
      </c>
      <c r="AU1085" s="191" t="s">
        <v>82</v>
      </c>
      <c r="AY1085" s="19" t="s">
        <v>170</v>
      </c>
      <c r="BE1085" s="192">
        <f>IF(N1085="základní",J1085,0)</f>
        <v>0</v>
      </c>
      <c r="BF1085" s="192">
        <f>IF(N1085="snížená",J1085,0)</f>
        <v>0</v>
      </c>
      <c r="BG1085" s="192">
        <f>IF(N1085="zákl. přenesená",J1085,0)</f>
        <v>0</v>
      </c>
      <c r="BH1085" s="192">
        <f>IF(N1085="sníž. přenesená",J1085,0)</f>
        <v>0</v>
      </c>
      <c r="BI1085" s="192">
        <f>IF(N1085="nulová",J1085,0)</f>
        <v>0</v>
      </c>
      <c r="BJ1085" s="19" t="s">
        <v>80</v>
      </c>
      <c r="BK1085" s="192">
        <f>ROUND(I1085*H1085,2)</f>
        <v>0</v>
      </c>
      <c r="BL1085" s="19" t="s">
        <v>261</v>
      </c>
      <c r="BM1085" s="191" t="s">
        <v>3404</v>
      </c>
    </row>
    <row r="1086" spans="1:65" s="13" customFormat="1" ht="11.25">
      <c r="B1086" s="193"/>
      <c r="C1086" s="194"/>
      <c r="D1086" s="195" t="s">
        <v>180</v>
      </c>
      <c r="E1086" s="196" t="s">
        <v>19</v>
      </c>
      <c r="F1086" s="197" t="s">
        <v>3405</v>
      </c>
      <c r="G1086" s="194"/>
      <c r="H1086" s="198">
        <v>12.3</v>
      </c>
      <c r="I1086" s="199"/>
      <c r="J1086" s="194"/>
      <c r="K1086" s="194"/>
      <c r="L1086" s="200"/>
      <c r="M1086" s="201"/>
      <c r="N1086" s="202"/>
      <c r="O1086" s="202"/>
      <c r="P1086" s="202"/>
      <c r="Q1086" s="202"/>
      <c r="R1086" s="202"/>
      <c r="S1086" s="202"/>
      <c r="T1086" s="203"/>
      <c r="AT1086" s="204" t="s">
        <v>180</v>
      </c>
      <c r="AU1086" s="204" t="s">
        <v>82</v>
      </c>
      <c r="AV1086" s="13" t="s">
        <v>82</v>
      </c>
      <c r="AW1086" s="13" t="s">
        <v>34</v>
      </c>
      <c r="AX1086" s="13" t="s">
        <v>80</v>
      </c>
      <c r="AY1086" s="204" t="s">
        <v>170</v>
      </c>
    </row>
    <row r="1087" spans="1:65" s="2" customFormat="1" ht="24">
      <c r="A1087" s="36"/>
      <c r="B1087" s="37"/>
      <c r="C1087" s="180" t="s">
        <v>3406</v>
      </c>
      <c r="D1087" s="180" t="s">
        <v>173</v>
      </c>
      <c r="E1087" s="181" t="s">
        <v>3407</v>
      </c>
      <c r="F1087" s="182" t="s">
        <v>3408</v>
      </c>
      <c r="G1087" s="183" t="s">
        <v>217</v>
      </c>
      <c r="H1087" s="184">
        <v>6.15</v>
      </c>
      <c r="I1087" s="185"/>
      <c r="J1087" s="186">
        <f>ROUND(I1087*H1087,2)</f>
        <v>0</v>
      </c>
      <c r="K1087" s="182" t="s">
        <v>19</v>
      </c>
      <c r="L1087" s="41"/>
      <c r="M1087" s="187" t="s">
        <v>19</v>
      </c>
      <c r="N1087" s="188" t="s">
        <v>44</v>
      </c>
      <c r="O1087" s="66"/>
      <c r="P1087" s="189">
        <f>O1087*H1087</f>
        <v>0</v>
      </c>
      <c r="Q1087" s="189">
        <v>2.5559999999999999E-2</v>
      </c>
      <c r="R1087" s="189">
        <f>Q1087*H1087</f>
        <v>0.157194</v>
      </c>
      <c r="S1087" s="189">
        <v>0</v>
      </c>
      <c r="T1087" s="190">
        <f>S1087*H1087</f>
        <v>0</v>
      </c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R1087" s="191" t="s">
        <v>261</v>
      </c>
      <c r="AT1087" s="191" t="s">
        <v>173</v>
      </c>
      <c r="AU1087" s="191" t="s">
        <v>82</v>
      </c>
      <c r="AY1087" s="19" t="s">
        <v>170</v>
      </c>
      <c r="BE1087" s="192">
        <f>IF(N1087="základní",J1087,0)</f>
        <v>0</v>
      </c>
      <c r="BF1087" s="192">
        <f>IF(N1087="snížená",J1087,0)</f>
        <v>0</v>
      </c>
      <c r="BG1087" s="192">
        <f>IF(N1087="zákl. přenesená",J1087,0)</f>
        <v>0</v>
      </c>
      <c r="BH1087" s="192">
        <f>IF(N1087="sníž. přenesená",J1087,0)</f>
        <v>0</v>
      </c>
      <c r="BI1087" s="192">
        <f>IF(N1087="nulová",J1087,0)</f>
        <v>0</v>
      </c>
      <c r="BJ1087" s="19" t="s">
        <v>80</v>
      </c>
      <c r="BK1087" s="192">
        <f>ROUND(I1087*H1087,2)</f>
        <v>0</v>
      </c>
      <c r="BL1087" s="19" t="s">
        <v>261</v>
      </c>
      <c r="BM1087" s="191" t="s">
        <v>3409</v>
      </c>
    </row>
    <row r="1088" spans="1:65" s="13" customFormat="1" ht="11.25">
      <c r="B1088" s="193"/>
      <c r="C1088" s="194"/>
      <c r="D1088" s="195" t="s">
        <v>180</v>
      </c>
      <c r="E1088" s="196" t="s">
        <v>19</v>
      </c>
      <c r="F1088" s="197" t="s">
        <v>3410</v>
      </c>
      <c r="G1088" s="194"/>
      <c r="H1088" s="198">
        <v>6.15</v>
      </c>
      <c r="I1088" s="199"/>
      <c r="J1088" s="194"/>
      <c r="K1088" s="194"/>
      <c r="L1088" s="200"/>
      <c r="M1088" s="201"/>
      <c r="N1088" s="202"/>
      <c r="O1088" s="202"/>
      <c r="P1088" s="202"/>
      <c r="Q1088" s="202"/>
      <c r="R1088" s="202"/>
      <c r="S1088" s="202"/>
      <c r="T1088" s="203"/>
      <c r="AT1088" s="204" t="s">
        <v>180</v>
      </c>
      <c r="AU1088" s="204" t="s">
        <v>82</v>
      </c>
      <c r="AV1088" s="13" t="s">
        <v>82</v>
      </c>
      <c r="AW1088" s="13" t="s">
        <v>34</v>
      </c>
      <c r="AX1088" s="13" t="s">
        <v>80</v>
      </c>
      <c r="AY1088" s="204" t="s">
        <v>170</v>
      </c>
    </row>
    <row r="1089" spans="1:65" s="2" customFormat="1" ht="21.75" customHeight="1">
      <c r="A1089" s="36"/>
      <c r="B1089" s="37"/>
      <c r="C1089" s="180" t="s">
        <v>3411</v>
      </c>
      <c r="D1089" s="180" t="s">
        <v>173</v>
      </c>
      <c r="E1089" s="181" t="s">
        <v>3412</v>
      </c>
      <c r="F1089" s="182" t="s">
        <v>3413</v>
      </c>
      <c r="G1089" s="183" t="s">
        <v>217</v>
      </c>
      <c r="H1089" s="184">
        <v>5.7</v>
      </c>
      <c r="I1089" s="185"/>
      <c r="J1089" s="186">
        <f>ROUND(I1089*H1089,2)</f>
        <v>0</v>
      </c>
      <c r="K1089" s="182" t="s">
        <v>19</v>
      </c>
      <c r="L1089" s="41"/>
      <c r="M1089" s="187" t="s">
        <v>19</v>
      </c>
      <c r="N1089" s="188" t="s">
        <v>44</v>
      </c>
      <c r="O1089" s="66"/>
      <c r="P1089" s="189">
        <f>O1089*H1089</f>
        <v>0</v>
      </c>
      <c r="Q1089" s="189">
        <v>2.5069999999999999E-2</v>
      </c>
      <c r="R1089" s="189">
        <f>Q1089*H1089</f>
        <v>0.142899</v>
      </c>
      <c r="S1089" s="189">
        <v>0</v>
      </c>
      <c r="T1089" s="190">
        <f>S1089*H1089</f>
        <v>0</v>
      </c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R1089" s="191" t="s">
        <v>261</v>
      </c>
      <c r="AT1089" s="191" t="s">
        <v>173</v>
      </c>
      <c r="AU1089" s="191" t="s">
        <v>82</v>
      </c>
      <c r="AY1089" s="19" t="s">
        <v>170</v>
      </c>
      <c r="BE1089" s="192">
        <f>IF(N1089="základní",J1089,0)</f>
        <v>0</v>
      </c>
      <c r="BF1089" s="192">
        <f>IF(N1089="snížená",J1089,0)</f>
        <v>0</v>
      </c>
      <c r="BG1089" s="192">
        <f>IF(N1089="zákl. přenesená",J1089,0)</f>
        <v>0</v>
      </c>
      <c r="BH1089" s="192">
        <f>IF(N1089="sníž. přenesená",J1089,0)</f>
        <v>0</v>
      </c>
      <c r="BI1089" s="192">
        <f>IF(N1089="nulová",J1089,0)</f>
        <v>0</v>
      </c>
      <c r="BJ1089" s="19" t="s">
        <v>80</v>
      </c>
      <c r="BK1089" s="192">
        <f>ROUND(I1089*H1089,2)</f>
        <v>0</v>
      </c>
      <c r="BL1089" s="19" t="s">
        <v>261</v>
      </c>
      <c r="BM1089" s="191" t="s">
        <v>3414</v>
      </c>
    </row>
    <row r="1090" spans="1:65" s="13" customFormat="1" ht="11.25">
      <c r="B1090" s="193"/>
      <c r="C1090" s="194"/>
      <c r="D1090" s="195" t="s">
        <v>180</v>
      </c>
      <c r="E1090" s="196" t="s">
        <v>19</v>
      </c>
      <c r="F1090" s="197" t="s">
        <v>3415</v>
      </c>
      <c r="G1090" s="194"/>
      <c r="H1090" s="198">
        <v>5.7</v>
      </c>
      <c r="I1090" s="199"/>
      <c r="J1090" s="194"/>
      <c r="K1090" s="194"/>
      <c r="L1090" s="200"/>
      <c r="M1090" s="201"/>
      <c r="N1090" s="202"/>
      <c r="O1090" s="202"/>
      <c r="P1090" s="202"/>
      <c r="Q1090" s="202"/>
      <c r="R1090" s="202"/>
      <c r="S1090" s="202"/>
      <c r="T1090" s="203"/>
      <c r="AT1090" s="204" t="s">
        <v>180</v>
      </c>
      <c r="AU1090" s="204" t="s">
        <v>82</v>
      </c>
      <c r="AV1090" s="13" t="s">
        <v>82</v>
      </c>
      <c r="AW1090" s="13" t="s">
        <v>34</v>
      </c>
      <c r="AX1090" s="13" t="s">
        <v>80</v>
      </c>
      <c r="AY1090" s="204" t="s">
        <v>170</v>
      </c>
    </row>
    <row r="1091" spans="1:65" s="2" customFormat="1" ht="24">
      <c r="A1091" s="36"/>
      <c r="B1091" s="37"/>
      <c r="C1091" s="180" t="s">
        <v>3416</v>
      </c>
      <c r="D1091" s="180" t="s">
        <v>173</v>
      </c>
      <c r="E1091" s="181" t="s">
        <v>643</v>
      </c>
      <c r="F1091" s="182" t="s">
        <v>644</v>
      </c>
      <c r="G1091" s="183" t="s">
        <v>217</v>
      </c>
      <c r="H1091" s="184">
        <v>583.70000000000005</v>
      </c>
      <c r="I1091" s="185"/>
      <c r="J1091" s="186">
        <f>ROUND(I1091*H1091,2)</f>
        <v>0</v>
      </c>
      <c r="K1091" s="182" t="s">
        <v>177</v>
      </c>
      <c r="L1091" s="41"/>
      <c r="M1091" s="187" t="s">
        <v>19</v>
      </c>
      <c r="N1091" s="188" t="s">
        <v>44</v>
      </c>
      <c r="O1091" s="66"/>
      <c r="P1091" s="189">
        <f>O1091*H1091</f>
        <v>0</v>
      </c>
      <c r="Q1091" s="189">
        <v>1.5769999999999999E-2</v>
      </c>
      <c r="R1091" s="189">
        <f>Q1091*H1091</f>
        <v>9.2049490000000009</v>
      </c>
      <c r="S1091" s="189">
        <v>0</v>
      </c>
      <c r="T1091" s="190">
        <f>S1091*H1091</f>
        <v>0</v>
      </c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R1091" s="191" t="s">
        <v>261</v>
      </c>
      <c r="AT1091" s="191" t="s">
        <v>173</v>
      </c>
      <c r="AU1091" s="191" t="s">
        <v>82</v>
      </c>
      <c r="AY1091" s="19" t="s">
        <v>170</v>
      </c>
      <c r="BE1091" s="192">
        <f>IF(N1091="základní",J1091,0)</f>
        <v>0</v>
      </c>
      <c r="BF1091" s="192">
        <f>IF(N1091="snížená",J1091,0)</f>
        <v>0</v>
      </c>
      <c r="BG1091" s="192">
        <f>IF(N1091="zákl. přenesená",J1091,0)</f>
        <v>0</v>
      </c>
      <c r="BH1091" s="192">
        <f>IF(N1091="sníž. přenesená",J1091,0)</f>
        <v>0</v>
      </c>
      <c r="BI1091" s="192">
        <f>IF(N1091="nulová",J1091,0)</f>
        <v>0</v>
      </c>
      <c r="BJ1091" s="19" t="s">
        <v>80</v>
      </c>
      <c r="BK1091" s="192">
        <f>ROUND(I1091*H1091,2)</f>
        <v>0</v>
      </c>
      <c r="BL1091" s="19" t="s">
        <v>261</v>
      </c>
      <c r="BM1091" s="191" t="s">
        <v>3417</v>
      </c>
    </row>
    <row r="1092" spans="1:65" s="13" customFormat="1" ht="11.25">
      <c r="B1092" s="193"/>
      <c r="C1092" s="194"/>
      <c r="D1092" s="195" t="s">
        <v>180</v>
      </c>
      <c r="E1092" s="196" t="s">
        <v>19</v>
      </c>
      <c r="F1092" s="197" t="s">
        <v>3418</v>
      </c>
      <c r="G1092" s="194"/>
      <c r="H1092" s="198">
        <v>194.88</v>
      </c>
      <c r="I1092" s="199"/>
      <c r="J1092" s="194"/>
      <c r="K1092" s="194"/>
      <c r="L1092" s="200"/>
      <c r="M1092" s="201"/>
      <c r="N1092" s="202"/>
      <c r="O1092" s="202"/>
      <c r="P1092" s="202"/>
      <c r="Q1092" s="202"/>
      <c r="R1092" s="202"/>
      <c r="S1092" s="202"/>
      <c r="T1092" s="203"/>
      <c r="AT1092" s="204" t="s">
        <v>180</v>
      </c>
      <c r="AU1092" s="204" t="s">
        <v>82</v>
      </c>
      <c r="AV1092" s="13" t="s">
        <v>82</v>
      </c>
      <c r="AW1092" s="13" t="s">
        <v>34</v>
      </c>
      <c r="AX1092" s="13" t="s">
        <v>73</v>
      </c>
      <c r="AY1092" s="204" t="s">
        <v>170</v>
      </c>
    </row>
    <row r="1093" spans="1:65" s="13" customFormat="1" ht="11.25">
      <c r="B1093" s="193"/>
      <c r="C1093" s="194"/>
      <c r="D1093" s="195" t="s">
        <v>180</v>
      </c>
      <c r="E1093" s="196" t="s">
        <v>19</v>
      </c>
      <c r="F1093" s="197" t="s">
        <v>3419</v>
      </c>
      <c r="G1093" s="194"/>
      <c r="H1093" s="198">
        <v>83.6</v>
      </c>
      <c r="I1093" s="199"/>
      <c r="J1093" s="194"/>
      <c r="K1093" s="194"/>
      <c r="L1093" s="200"/>
      <c r="M1093" s="201"/>
      <c r="N1093" s="202"/>
      <c r="O1093" s="202"/>
      <c r="P1093" s="202"/>
      <c r="Q1093" s="202"/>
      <c r="R1093" s="202"/>
      <c r="S1093" s="202"/>
      <c r="T1093" s="203"/>
      <c r="AT1093" s="204" t="s">
        <v>180</v>
      </c>
      <c r="AU1093" s="204" t="s">
        <v>82</v>
      </c>
      <c r="AV1093" s="13" t="s">
        <v>82</v>
      </c>
      <c r="AW1093" s="13" t="s">
        <v>34</v>
      </c>
      <c r="AX1093" s="13" t="s">
        <v>73</v>
      </c>
      <c r="AY1093" s="204" t="s">
        <v>170</v>
      </c>
    </row>
    <row r="1094" spans="1:65" s="13" customFormat="1" ht="11.25">
      <c r="B1094" s="193"/>
      <c r="C1094" s="194"/>
      <c r="D1094" s="195" t="s">
        <v>180</v>
      </c>
      <c r="E1094" s="196" t="s">
        <v>19</v>
      </c>
      <c r="F1094" s="197" t="s">
        <v>3420</v>
      </c>
      <c r="G1094" s="194"/>
      <c r="H1094" s="198">
        <v>305.22000000000003</v>
      </c>
      <c r="I1094" s="199"/>
      <c r="J1094" s="194"/>
      <c r="K1094" s="194"/>
      <c r="L1094" s="200"/>
      <c r="M1094" s="201"/>
      <c r="N1094" s="202"/>
      <c r="O1094" s="202"/>
      <c r="P1094" s="202"/>
      <c r="Q1094" s="202"/>
      <c r="R1094" s="202"/>
      <c r="S1094" s="202"/>
      <c r="T1094" s="203"/>
      <c r="AT1094" s="204" t="s">
        <v>180</v>
      </c>
      <c r="AU1094" s="204" t="s">
        <v>82</v>
      </c>
      <c r="AV1094" s="13" t="s">
        <v>82</v>
      </c>
      <c r="AW1094" s="13" t="s">
        <v>34</v>
      </c>
      <c r="AX1094" s="13" t="s">
        <v>73</v>
      </c>
      <c r="AY1094" s="204" t="s">
        <v>170</v>
      </c>
    </row>
    <row r="1095" spans="1:65" s="14" customFormat="1" ht="11.25">
      <c r="B1095" s="205"/>
      <c r="C1095" s="206"/>
      <c r="D1095" s="195" t="s">
        <v>180</v>
      </c>
      <c r="E1095" s="207" t="s">
        <v>19</v>
      </c>
      <c r="F1095" s="208" t="s">
        <v>182</v>
      </c>
      <c r="G1095" s="206"/>
      <c r="H1095" s="209">
        <v>583.70000000000005</v>
      </c>
      <c r="I1095" s="210"/>
      <c r="J1095" s="206"/>
      <c r="K1095" s="206"/>
      <c r="L1095" s="211"/>
      <c r="M1095" s="212"/>
      <c r="N1095" s="213"/>
      <c r="O1095" s="213"/>
      <c r="P1095" s="213"/>
      <c r="Q1095" s="213"/>
      <c r="R1095" s="213"/>
      <c r="S1095" s="213"/>
      <c r="T1095" s="214"/>
      <c r="AT1095" s="215" t="s">
        <v>180</v>
      </c>
      <c r="AU1095" s="215" t="s">
        <v>82</v>
      </c>
      <c r="AV1095" s="14" t="s">
        <v>178</v>
      </c>
      <c r="AW1095" s="14" t="s">
        <v>34</v>
      </c>
      <c r="AX1095" s="14" t="s">
        <v>80</v>
      </c>
      <c r="AY1095" s="215" t="s">
        <v>170</v>
      </c>
    </row>
    <row r="1096" spans="1:65" s="2" customFormat="1" ht="24">
      <c r="A1096" s="36"/>
      <c r="B1096" s="37"/>
      <c r="C1096" s="180" t="s">
        <v>3421</v>
      </c>
      <c r="D1096" s="180" t="s">
        <v>173</v>
      </c>
      <c r="E1096" s="181" t="s">
        <v>3422</v>
      </c>
      <c r="F1096" s="182" t="s">
        <v>3423</v>
      </c>
      <c r="G1096" s="183" t="s">
        <v>217</v>
      </c>
      <c r="H1096" s="184">
        <v>307.89999999999998</v>
      </c>
      <c r="I1096" s="185"/>
      <c r="J1096" s="186">
        <f>ROUND(I1096*H1096,2)</f>
        <v>0</v>
      </c>
      <c r="K1096" s="182" t="s">
        <v>177</v>
      </c>
      <c r="L1096" s="41"/>
      <c r="M1096" s="187" t="s">
        <v>19</v>
      </c>
      <c r="N1096" s="188" t="s">
        <v>44</v>
      </c>
      <c r="O1096" s="66"/>
      <c r="P1096" s="189">
        <f>O1096*H1096</f>
        <v>0</v>
      </c>
      <c r="Q1096" s="189">
        <v>2.487E-2</v>
      </c>
      <c r="R1096" s="189">
        <f>Q1096*H1096</f>
        <v>7.6574729999999995</v>
      </c>
      <c r="S1096" s="189">
        <v>0</v>
      </c>
      <c r="T1096" s="190">
        <f>S1096*H1096</f>
        <v>0</v>
      </c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R1096" s="191" t="s">
        <v>261</v>
      </c>
      <c r="AT1096" s="191" t="s">
        <v>173</v>
      </c>
      <c r="AU1096" s="191" t="s">
        <v>82</v>
      </c>
      <c r="AY1096" s="19" t="s">
        <v>170</v>
      </c>
      <c r="BE1096" s="192">
        <f>IF(N1096="základní",J1096,0)</f>
        <v>0</v>
      </c>
      <c r="BF1096" s="192">
        <f>IF(N1096="snížená",J1096,0)</f>
        <v>0</v>
      </c>
      <c r="BG1096" s="192">
        <f>IF(N1096="zákl. přenesená",J1096,0)</f>
        <v>0</v>
      </c>
      <c r="BH1096" s="192">
        <f>IF(N1096="sníž. přenesená",J1096,0)</f>
        <v>0</v>
      </c>
      <c r="BI1096" s="192">
        <f>IF(N1096="nulová",J1096,0)</f>
        <v>0</v>
      </c>
      <c r="BJ1096" s="19" t="s">
        <v>80</v>
      </c>
      <c r="BK1096" s="192">
        <f>ROUND(I1096*H1096,2)</f>
        <v>0</v>
      </c>
      <c r="BL1096" s="19" t="s">
        <v>261</v>
      </c>
      <c r="BM1096" s="191" t="s">
        <v>3424</v>
      </c>
    </row>
    <row r="1097" spans="1:65" s="13" customFormat="1" ht="11.25">
      <c r="B1097" s="193"/>
      <c r="C1097" s="194"/>
      <c r="D1097" s="195" t="s">
        <v>180</v>
      </c>
      <c r="E1097" s="196" t="s">
        <v>19</v>
      </c>
      <c r="F1097" s="197" t="s">
        <v>3425</v>
      </c>
      <c r="G1097" s="194"/>
      <c r="H1097" s="198">
        <v>93.6</v>
      </c>
      <c r="I1097" s="199"/>
      <c r="J1097" s="194"/>
      <c r="K1097" s="194"/>
      <c r="L1097" s="200"/>
      <c r="M1097" s="201"/>
      <c r="N1097" s="202"/>
      <c r="O1097" s="202"/>
      <c r="P1097" s="202"/>
      <c r="Q1097" s="202"/>
      <c r="R1097" s="202"/>
      <c r="S1097" s="202"/>
      <c r="T1097" s="203"/>
      <c r="AT1097" s="204" t="s">
        <v>180</v>
      </c>
      <c r="AU1097" s="204" t="s">
        <v>82</v>
      </c>
      <c r="AV1097" s="13" t="s">
        <v>82</v>
      </c>
      <c r="AW1097" s="13" t="s">
        <v>34</v>
      </c>
      <c r="AX1097" s="13" t="s">
        <v>73</v>
      </c>
      <c r="AY1097" s="204" t="s">
        <v>170</v>
      </c>
    </row>
    <row r="1098" spans="1:65" s="13" customFormat="1" ht="11.25">
      <c r="B1098" s="193"/>
      <c r="C1098" s="194"/>
      <c r="D1098" s="195" t="s">
        <v>180</v>
      </c>
      <c r="E1098" s="196" t="s">
        <v>19</v>
      </c>
      <c r="F1098" s="197" t="s">
        <v>3426</v>
      </c>
      <c r="G1098" s="194"/>
      <c r="H1098" s="198">
        <v>214.3</v>
      </c>
      <c r="I1098" s="199"/>
      <c r="J1098" s="194"/>
      <c r="K1098" s="194"/>
      <c r="L1098" s="200"/>
      <c r="M1098" s="201"/>
      <c r="N1098" s="202"/>
      <c r="O1098" s="202"/>
      <c r="P1098" s="202"/>
      <c r="Q1098" s="202"/>
      <c r="R1098" s="202"/>
      <c r="S1098" s="202"/>
      <c r="T1098" s="203"/>
      <c r="AT1098" s="204" t="s">
        <v>180</v>
      </c>
      <c r="AU1098" s="204" t="s">
        <v>82</v>
      </c>
      <c r="AV1098" s="13" t="s">
        <v>82</v>
      </c>
      <c r="AW1098" s="13" t="s">
        <v>34</v>
      </c>
      <c r="AX1098" s="13" t="s">
        <v>73</v>
      </c>
      <c r="AY1098" s="204" t="s">
        <v>170</v>
      </c>
    </row>
    <row r="1099" spans="1:65" s="14" customFormat="1" ht="11.25">
      <c r="B1099" s="205"/>
      <c r="C1099" s="206"/>
      <c r="D1099" s="195" t="s">
        <v>180</v>
      </c>
      <c r="E1099" s="207" t="s">
        <v>19</v>
      </c>
      <c r="F1099" s="208" t="s">
        <v>182</v>
      </c>
      <c r="G1099" s="206"/>
      <c r="H1099" s="209">
        <v>307.89999999999998</v>
      </c>
      <c r="I1099" s="210"/>
      <c r="J1099" s="206"/>
      <c r="K1099" s="206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180</v>
      </c>
      <c r="AU1099" s="215" t="s">
        <v>82</v>
      </c>
      <c r="AV1099" s="14" t="s">
        <v>178</v>
      </c>
      <c r="AW1099" s="14" t="s">
        <v>34</v>
      </c>
      <c r="AX1099" s="14" t="s">
        <v>80</v>
      </c>
      <c r="AY1099" s="215" t="s">
        <v>170</v>
      </c>
    </row>
    <row r="1100" spans="1:65" s="2" customFormat="1" ht="24">
      <c r="A1100" s="36"/>
      <c r="B1100" s="37"/>
      <c r="C1100" s="180" t="s">
        <v>3427</v>
      </c>
      <c r="D1100" s="180" t="s">
        <v>173</v>
      </c>
      <c r="E1100" s="181" t="s">
        <v>649</v>
      </c>
      <c r="F1100" s="182" t="s">
        <v>650</v>
      </c>
      <c r="G1100" s="183" t="s">
        <v>217</v>
      </c>
      <c r="H1100" s="184">
        <v>74</v>
      </c>
      <c r="I1100" s="185"/>
      <c r="J1100" s="186">
        <f>ROUND(I1100*H1100,2)</f>
        <v>0</v>
      </c>
      <c r="K1100" s="182" t="s">
        <v>177</v>
      </c>
      <c r="L1100" s="41"/>
      <c r="M1100" s="187" t="s">
        <v>19</v>
      </c>
      <c r="N1100" s="188" t="s">
        <v>44</v>
      </c>
      <c r="O1100" s="66"/>
      <c r="P1100" s="189">
        <f>O1100*H1100</f>
        <v>0</v>
      </c>
      <c r="Q1100" s="189">
        <v>1.6080000000000001E-2</v>
      </c>
      <c r="R1100" s="189">
        <f>Q1100*H1100</f>
        <v>1.1899200000000001</v>
      </c>
      <c r="S1100" s="189">
        <v>0</v>
      </c>
      <c r="T1100" s="190">
        <f>S1100*H1100</f>
        <v>0</v>
      </c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R1100" s="191" t="s">
        <v>261</v>
      </c>
      <c r="AT1100" s="191" t="s">
        <v>173</v>
      </c>
      <c r="AU1100" s="191" t="s">
        <v>82</v>
      </c>
      <c r="AY1100" s="19" t="s">
        <v>170</v>
      </c>
      <c r="BE1100" s="192">
        <f>IF(N1100="základní",J1100,0)</f>
        <v>0</v>
      </c>
      <c r="BF1100" s="192">
        <f>IF(N1100="snížená",J1100,0)</f>
        <v>0</v>
      </c>
      <c r="BG1100" s="192">
        <f>IF(N1100="zákl. přenesená",J1100,0)</f>
        <v>0</v>
      </c>
      <c r="BH1100" s="192">
        <f>IF(N1100="sníž. přenesená",J1100,0)</f>
        <v>0</v>
      </c>
      <c r="BI1100" s="192">
        <f>IF(N1100="nulová",J1100,0)</f>
        <v>0</v>
      </c>
      <c r="BJ1100" s="19" t="s">
        <v>80</v>
      </c>
      <c r="BK1100" s="192">
        <f>ROUND(I1100*H1100,2)</f>
        <v>0</v>
      </c>
      <c r="BL1100" s="19" t="s">
        <v>261</v>
      </c>
      <c r="BM1100" s="191" t="s">
        <v>3428</v>
      </c>
    </row>
    <row r="1101" spans="1:65" s="13" customFormat="1" ht="11.25">
      <c r="B1101" s="193"/>
      <c r="C1101" s="194"/>
      <c r="D1101" s="195" t="s">
        <v>180</v>
      </c>
      <c r="E1101" s="196" t="s">
        <v>19</v>
      </c>
      <c r="F1101" s="197" t="s">
        <v>3429</v>
      </c>
      <c r="G1101" s="194"/>
      <c r="H1101" s="198">
        <v>74</v>
      </c>
      <c r="I1101" s="199"/>
      <c r="J1101" s="194"/>
      <c r="K1101" s="194"/>
      <c r="L1101" s="200"/>
      <c r="M1101" s="201"/>
      <c r="N1101" s="202"/>
      <c r="O1101" s="202"/>
      <c r="P1101" s="202"/>
      <c r="Q1101" s="202"/>
      <c r="R1101" s="202"/>
      <c r="S1101" s="202"/>
      <c r="T1101" s="203"/>
      <c r="AT1101" s="204" t="s">
        <v>180</v>
      </c>
      <c r="AU1101" s="204" t="s">
        <v>82</v>
      </c>
      <c r="AV1101" s="13" t="s">
        <v>82</v>
      </c>
      <c r="AW1101" s="13" t="s">
        <v>34</v>
      </c>
      <c r="AX1101" s="13" t="s">
        <v>80</v>
      </c>
      <c r="AY1101" s="204" t="s">
        <v>170</v>
      </c>
    </row>
    <row r="1102" spans="1:65" s="2" customFormat="1" ht="24">
      <c r="A1102" s="36"/>
      <c r="B1102" s="37"/>
      <c r="C1102" s="180" t="s">
        <v>3430</v>
      </c>
      <c r="D1102" s="180" t="s">
        <v>173</v>
      </c>
      <c r="E1102" s="181" t="s">
        <v>3431</v>
      </c>
      <c r="F1102" s="182" t="s">
        <v>3432</v>
      </c>
      <c r="G1102" s="183" t="s">
        <v>310</v>
      </c>
      <c r="H1102" s="184">
        <v>18</v>
      </c>
      <c r="I1102" s="185"/>
      <c r="J1102" s="186">
        <f>ROUND(I1102*H1102,2)</f>
        <v>0</v>
      </c>
      <c r="K1102" s="182" t="s">
        <v>177</v>
      </c>
      <c r="L1102" s="41"/>
      <c r="M1102" s="187" t="s">
        <v>19</v>
      </c>
      <c r="N1102" s="188" t="s">
        <v>44</v>
      </c>
      <c r="O1102" s="66"/>
      <c r="P1102" s="189">
        <f>O1102*H1102</f>
        <v>0</v>
      </c>
      <c r="Q1102" s="189">
        <v>2.4160000000000001E-2</v>
      </c>
      <c r="R1102" s="189">
        <f>Q1102*H1102</f>
        <v>0.43488000000000004</v>
      </c>
      <c r="S1102" s="189">
        <v>0</v>
      </c>
      <c r="T1102" s="190">
        <f>S1102*H1102</f>
        <v>0</v>
      </c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R1102" s="191" t="s">
        <v>261</v>
      </c>
      <c r="AT1102" s="191" t="s">
        <v>173</v>
      </c>
      <c r="AU1102" s="191" t="s">
        <v>82</v>
      </c>
      <c r="AY1102" s="19" t="s">
        <v>170</v>
      </c>
      <c r="BE1102" s="192">
        <f>IF(N1102="základní",J1102,0)</f>
        <v>0</v>
      </c>
      <c r="BF1102" s="192">
        <f>IF(N1102="snížená",J1102,0)</f>
        <v>0</v>
      </c>
      <c r="BG1102" s="192">
        <f>IF(N1102="zákl. přenesená",J1102,0)</f>
        <v>0</v>
      </c>
      <c r="BH1102" s="192">
        <f>IF(N1102="sníž. přenesená",J1102,0)</f>
        <v>0</v>
      </c>
      <c r="BI1102" s="192">
        <f>IF(N1102="nulová",J1102,0)</f>
        <v>0</v>
      </c>
      <c r="BJ1102" s="19" t="s">
        <v>80</v>
      </c>
      <c r="BK1102" s="192">
        <f>ROUND(I1102*H1102,2)</f>
        <v>0</v>
      </c>
      <c r="BL1102" s="19" t="s">
        <v>261</v>
      </c>
      <c r="BM1102" s="191" t="s">
        <v>3433</v>
      </c>
    </row>
    <row r="1103" spans="1:65" s="13" customFormat="1" ht="11.25">
      <c r="B1103" s="193"/>
      <c r="C1103" s="194"/>
      <c r="D1103" s="195" t="s">
        <v>180</v>
      </c>
      <c r="E1103" s="196" t="s">
        <v>19</v>
      </c>
      <c r="F1103" s="197" t="s">
        <v>3434</v>
      </c>
      <c r="G1103" s="194"/>
      <c r="H1103" s="198">
        <v>18</v>
      </c>
      <c r="I1103" s="199"/>
      <c r="J1103" s="194"/>
      <c r="K1103" s="194"/>
      <c r="L1103" s="200"/>
      <c r="M1103" s="201"/>
      <c r="N1103" s="202"/>
      <c r="O1103" s="202"/>
      <c r="P1103" s="202"/>
      <c r="Q1103" s="202"/>
      <c r="R1103" s="202"/>
      <c r="S1103" s="202"/>
      <c r="T1103" s="203"/>
      <c r="AT1103" s="204" t="s">
        <v>180</v>
      </c>
      <c r="AU1103" s="204" t="s">
        <v>82</v>
      </c>
      <c r="AV1103" s="13" t="s">
        <v>82</v>
      </c>
      <c r="AW1103" s="13" t="s">
        <v>34</v>
      </c>
      <c r="AX1103" s="13" t="s">
        <v>80</v>
      </c>
      <c r="AY1103" s="204" t="s">
        <v>170</v>
      </c>
    </row>
    <row r="1104" spans="1:65" s="2" customFormat="1" ht="24">
      <c r="A1104" s="36"/>
      <c r="B1104" s="37"/>
      <c r="C1104" s="180" t="s">
        <v>3435</v>
      </c>
      <c r="D1104" s="180" t="s">
        <v>173</v>
      </c>
      <c r="E1104" s="181" t="s">
        <v>3436</v>
      </c>
      <c r="F1104" s="182" t="s">
        <v>3437</v>
      </c>
      <c r="G1104" s="183" t="s">
        <v>176</v>
      </c>
      <c r="H1104" s="184">
        <v>1</v>
      </c>
      <c r="I1104" s="185"/>
      <c r="J1104" s="186">
        <f>ROUND(I1104*H1104,2)</f>
        <v>0</v>
      </c>
      <c r="K1104" s="182" t="s">
        <v>177</v>
      </c>
      <c r="L1104" s="41"/>
      <c r="M1104" s="187" t="s">
        <v>19</v>
      </c>
      <c r="N1104" s="188" t="s">
        <v>44</v>
      </c>
      <c r="O1104" s="66"/>
      <c r="P1104" s="189">
        <f>O1104*H1104</f>
        <v>0</v>
      </c>
      <c r="Q1104" s="189">
        <v>3.0000000000000001E-5</v>
      </c>
      <c r="R1104" s="189">
        <f>Q1104*H1104</f>
        <v>3.0000000000000001E-5</v>
      </c>
      <c r="S1104" s="189">
        <v>0</v>
      </c>
      <c r="T1104" s="190">
        <f>S1104*H1104</f>
        <v>0</v>
      </c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R1104" s="191" t="s">
        <v>261</v>
      </c>
      <c r="AT1104" s="191" t="s">
        <v>173</v>
      </c>
      <c r="AU1104" s="191" t="s">
        <v>82</v>
      </c>
      <c r="AY1104" s="19" t="s">
        <v>170</v>
      </c>
      <c r="BE1104" s="192">
        <f>IF(N1104="základní",J1104,0)</f>
        <v>0</v>
      </c>
      <c r="BF1104" s="192">
        <f>IF(N1104="snížená",J1104,0)</f>
        <v>0</v>
      </c>
      <c r="BG1104" s="192">
        <f>IF(N1104="zákl. přenesená",J1104,0)</f>
        <v>0</v>
      </c>
      <c r="BH1104" s="192">
        <f>IF(N1104="sníž. přenesená",J1104,0)</f>
        <v>0</v>
      </c>
      <c r="BI1104" s="192">
        <f>IF(N1104="nulová",J1104,0)</f>
        <v>0</v>
      </c>
      <c r="BJ1104" s="19" t="s">
        <v>80</v>
      </c>
      <c r="BK1104" s="192">
        <f>ROUND(I1104*H1104,2)</f>
        <v>0</v>
      </c>
      <c r="BL1104" s="19" t="s">
        <v>261</v>
      </c>
      <c r="BM1104" s="191" t="s">
        <v>3438</v>
      </c>
    </row>
    <row r="1105" spans="1:65" s="13" customFormat="1" ht="11.25">
      <c r="B1105" s="193"/>
      <c r="C1105" s="194"/>
      <c r="D1105" s="195" t="s">
        <v>180</v>
      </c>
      <c r="E1105" s="196" t="s">
        <v>19</v>
      </c>
      <c r="F1105" s="197" t="s">
        <v>3439</v>
      </c>
      <c r="G1105" s="194"/>
      <c r="H1105" s="198">
        <v>1</v>
      </c>
      <c r="I1105" s="199"/>
      <c r="J1105" s="194"/>
      <c r="K1105" s="194"/>
      <c r="L1105" s="200"/>
      <c r="M1105" s="201"/>
      <c r="N1105" s="202"/>
      <c r="O1105" s="202"/>
      <c r="P1105" s="202"/>
      <c r="Q1105" s="202"/>
      <c r="R1105" s="202"/>
      <c r="S1105" s="202"/>
      <c r="T1105" s="203"/>
      <c r="AT1105" s="204" t="s">
        <v>180</v>
      </c>
      <c r="AU1105" s="204" t="s">
        <v>82</v>
      </c>
      <c r="AV1105" s="13" t="s">
        <v>82</v>
      </c>
      <c r="AW1105" s="13" t="s">
        <v>34</v>
      </c>
      <c r="AX1105" s="13" t="s">
        <v>80</v>
      </c>
      <c r="AY1105" s="204" t="s">
        <v>170</v>
      </c>
    </row>
    <row r="1106" spans="1:65" s="2" customFormat="1" ht="16.5" customHeight="1">
      <c r="A1106" s="36"/>
      <c r="B1106" s="37"/>
      <c r="C1106" s="216" t="s">
        <v>3440</v>
      </c>
      <c r="D1106" s="216" t="s">
        <v>192</v>
      </c>
      <c r="E1106" s="217" t="s">
        <v>3441</v>
      </c>
      <c r="F1106" s="218" t="s">
        <v>3442</v>
      </c>
      <c r="G1106" s="219" t="s">
        <v>176</v>
      </c>
      <c r="H1106" s="220">
        <v>1</v>
      </c>
      <c r="I1106" s="221"/>
      <c r="J1106" s="222">
        <f>ROUND(I1106*H1106,2)</f>
        <v>0</v>
      </c>
      <c r="K1106" s="218" t="s">
        <v>177</v>
      </c>
      <c r="L1106" s="223"/>
      <c r="M1106" s="224" t="s">
        <v>19</v>
      </c>
      <c r="N1106" s="225" t="s">
        <v>44</v>
      </c>
      <c r="O1106" s="66"/>
      <c r="P1106" s="189">
        <f>O1106*H1106</f>
        <v>0</v>
      </c>
      <c r="Q1106" s="189">
        <v>4.1999999999999997E-3</v>
      </c>
      <c r="R1106" s="189">
        <f>Q1106*H1106</f>
        <v>4.1999999999999997E-3</v>
      </c>
      <c r="S1106" s="189">
        <v>0</v>
      </c>
      <c r="T1106" s="190">
        <f>S1106*H1106</f>
        <v>0</v>
      </c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R1106" s="191" t="s">
        <v>346</v>
      </c>
      <c r="AT1106" s="191" t="s">
        <v>192</v>
      </c>
      <c r="AU1106" s="191" t="s">
        <v>82</v>
      </c>
      <c r="AY1106" s="19" t="s">
        <v>170</v>
      </c>
      <c r="BE1106" s="192">
        <f>IF(N1106="základní",J1106,0)</f>
        <v>0</v>
      </c>
      <c r="BF1106" s="192">
        <f>IF(N1106="snížená",J1106,0)</f>
        <v>0</v>
      </c>
      <c r="BG1106" s="192">
        <f>IF(N1106="zákl. přenesená",J1106,0)</f>
        <v>0</v>
      </c>
      <c r="BH1106" s="192">
        <f>IF(N1106="sníž. přenesená",J1106,0)</f>
        <v>0</v>
      </c>
      <c r="BI1106" s="192">
        <f>IF(N1106="nulová",J1106,0)</f>
        <v>0</v>
      </c>
      <c r="BJ1106" s="19" t="s">
        <v>80</v>
      </c>
      <c r="BK1106" s="192">
        <f>ROUND(I1106*H1106,2)</f>
        <v>0</v>
      </c>
      <c r="BL1106" s="19" t="s">
        <v>261</v>
      </c>
      <c r="BM1106" s="191" t="s">
        <v>3443</v>
      </c>
    </row>
    <row r="1107" spans="1:65" s="2" customFormat="1" ht="21.75" customHeight="1">
      <c r="A1107" s="36"/>
      <c r="B1107" s="37"/>
      <c r="C1107" s="180" t="s">
        <v>3444</v>
      </c>
      <c r="D1107" s="180" t="s">
        <v>173</v>
      </c>
      <c r="E1107" s="181" t="s">
        <v>3445</v>
      </c>
      <c r="F1107" s="182" t="s">
        <v>3446</v>
      </c>
      <c r="G1107" s="183" t="s">
        <v>176</v>
      </c>
      <c r="H1107" s="184">
        <v>4</v>
      </c>
      <c r="I1107" s="185"/>
      <c r="J1107" s="186">
        <f>ROUND(I1107*H1107,2)</f>
        <v>0</v>
      </c>
      <c r="K1107" s="182" t="s">
        <v>177</v>
      </c>
      <c r="L1107" s="41"/>
      <c r="M1107" s="187" t="s">
        <v>19</v>
      </c>
      <c r="N1107" s="188" t="s">
        <v>44</v>
      </c>
      <c r="O1107" s="66"/>
      <c r="P1107" s="189">
        <f>O1107*H1107</f>
        <v>0</v>
      </c>
      <c r="Q1107" s="189">
        <v>1.0000000000000001E-5</v>
      </c>
      <c r="R1107" s="189">
        <f>Q1107*H1107</f>
        <v>4.0000000000000003E-5</v>
      </c>
      <c r="S1107" s="189">
        <v>0</v>
      </c>
      <c r="T1107" s="190">
        <f>S1107*H1107</f>
        <v>0</v>
      </c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R1107" s="191" t="s">
        <v>261</v>
      </c>
      <c r="AT1107" s="191" t="s">
        <v>173</v>
      </c>
      <c r="AU1107" s="191" t="s">
        <v>82</v>
      </c>
      <c r="AY1107" s="19" t="s">
        <v>170</v>
      </c>
      <c r="BE1107" s="192">
        <f>IF(N1107="základní",J1107,0)</f>
        <v>0</v>
      </c>
      <c r="BF1107" s="192">
        <f>IF(N1107="snížená",J1107,0)</f>
        <v>0</v>
      </c>
      <c r="BG1107" s="192">
        <f>IF(N1107="zákl. přenesená",J1107,0)</f>
        <v>0</v>
      </c>
      <c r="BH1107" s="192">
        <f>IF(N1107="sníž. přenesená",J1107,0)</f>
        <v>0</v>
      </c>
      <c r="BI1107" s="192">
        <f>IF(N1107="nulová",J1107,0)</f>
        <v>0</v>
      </c>
      <c r="BJ1107" s="19" t="s">
        <v>80</v>
      </c>
      <c r="BK1107" s="192">
        <f>ROUND(I1107*H1107,2)</f>
        <v>0</v>
      </c>
      <c r="BL1107" s="19" t="s">
        <v>261</v>
      </c>
      <c r="BM1107" s="191" t="s">
        <v>3447</v>
      </c>
    </row>
    <row r="1108" spans="1:65" s="13" customFormat="1" ht="11.25">
      <c r="B1108" s="193"/>
      <c r="C1108" s="194"/>
      <c r="D1108" s="195" t="s">
        <v>180</v>
      </c>
      <c r="E1108" s="196" t="s">
        <v>19</v>
      </c>
      <c r="F1108" s="197" t="s">
        <v>3448</v>
      </c>
      <c r="G1108" s="194"/>
      <c r="H1108" s="198">
        <v>4</v>
      </c>
      <c r="I1108" s="199"/>
      <c r="J1108" s="194"/>
      <c r="K1108" s="194"/>
      <c r="L1108" s="200"/>
      <c r="M1108" s="201"/>
      <c r="N1108" s="202"/>
      <c r="O1108" s="202"/>
      <c r="P1108" s="202"/>
      <c r="Q1108" s="202"/>
      <c r="R1108" s="202"/>
      <c r="S1108" s="202"/>
      <c r="T1108" s="203"/>
      <c r="AT1108" s="204" t="s">
        <v>180</v>
      </c>
      <c r="AU1108" s="204" t="s">
        <v>82</v>
      </c>
      <c r="AV1108" s="13" t="s">
        <v>82</v>
      </c>
      <c r="AW1108" s="13" t="s">
        <v>34</v>
      </c>
      <c r="AX1108" s="13" t="s">
        <v>80</v>
      </c>
      <c r="AY1108" s="204" t="s">
        <v>170</v>
      </c>
    </row>
    <row r="1109" spans="1:65" s="2" customFormat="1" ht="16.5" customHeight="1">
      <c r="A1109" s="36"/>
      <c r="B1109" s="37"/>
      <c r="C1109" s="216" t="s">
        <v>3449</v>
      </c>
      <c r="D1109" s="216" t="s">
        <v>192</v>
      </c>
      <c r="E1109" s="217" t="s">
        <v>3450</v>
      </c>
      <c r="F1109" s="218" t="s">
        <v>3451</v>
      </c>
      <c r="G1109" s="219" t="s">
        <v>176</v>
      </c>
      <c r="H1109" s="220">
        <v>4</v>
      </c>
      <c r="I1109" s="221"/>
      <c r="J1109" s="222">
        <f>ROUND(I1109*H1109,2)</f>
        <v>0</v>
      </c>
      <c r="K1109" s="218" t="s">
        <v>177</v>
      </c>
      <c r="L1109" s="223"/>
      <c r="M1109" s="224" t="s">
        <v>19</v>
      </c>
      <c r="N1109" s="225" t="s">
        <v>44</v>
      </c>
      <c r="O1109" s="66"/>
      <c r="P1109" s="189">
        <f>O1109*H1109</f>
        <v>0</v>
      </c>
      <c r="Q1109" s="189">
        <v>2.5000000000000001E-3</v>
      </c>
      <c r="R1109" s="189">
        <f>Q1109*H1109</f>
        <v>0.01</v>
      </c>
      <c r="S1109" s="189">
        <v>0</v>
      </c>
      <c r="T1109" s="190">
        <f>S1109*H1109</f>
        <v>0</v>
      </c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R1109" s="191" t="s">
        <v>346</v>
      </c>
      <c r="AT1109" s="191" t="s">
        <v>192</v>
      </c>
      <c r="AU1109" s="191" t="s">
        <v>82</v>
      </c>
      <c r="AY1109" s="19" t="s">
        <v>170</v>
      </c>
      <c r="BE1109" s="192">
        <f>IF(N1109="základní",J1109,0)</f>
        <v>0</v>
      </c>
      <c r="BF1109" s="192">
        <f>IF(N1109="snížená",J1109,0)</f>
        <v>0</v>
      </c>
      <c r="BG1109" s="192">
        <f>IF(N1109="zákl. přenesená",J1109,0)</f>
        <v>0</v>
      </c>
      <c r="BH1109" s="192">
        <f>IF(N1109="sníž. přenesená",J1109,0)</f>
        <v>0</v>
      </c>
      <c r="BI1109" s="192">
        <f>IF(N1109="nulová",J1109,0)</f>
        <v>0</v>
      </c>
      <c r="BJ1109" s="19" t="s">
        <v>80</v>
      </c>
      <c r="BK1109" s="192">
        <f>ROUND(I1109*H1109,2)</f>
        <v>0</v>
      </c>
      <c r="BL1109" s="19" t="s">
        <v>261</v>
      </c>
      <c r="BM1109" s="191" t="s">
        <v>3452</v>
      </c>
    </row>
    <row r="1110" spans="1:65" s="2" customFormat="1" ht="16.5" customHeight="1">
      <c r="A1110" s="36"/>
      <c r="B1110" s="37"/>
      <c r="C1110" s="180" t="s">
        <v>3453</v>
      </c>
      <c r="D1110" s="180" t="s">
        <v>173</v>
      </c>
      <c r="E1110" s="181" t="s">
        <v>3454</v>
      </c>
      <c r="F1110" s="182" t="s">
        <v>3455</v>
      </c>
      <c r="G1110" s="183" t="s">
        <v>176</v>
      </c>
      <c r="H1110" s="184">
        <v>3</v>
      </c>
      <c r="I1110" s="185"/>
      <c r="J1110" s="186">
        <f>ROUND(I1110*H1110,2)</f>
        <v>0</v>
      </c>
      <c r="K1110" s="182" t="s">
        <v>177</v>
      </c>
      <c r="L1110" s="41"/>
      <c r="M1110" s="187" t="s">
        <v>19</v>
      </c>
      <c r="N1110" s="188" t="s">
        <v>44</v>
      </c>
      <c r="O1110" s="66"/>
      <c r="P1110" s="189">
        <f>O1110*H1110</f>
        <v>0</v>
      </c>
      <c r="Q1110" s="189">
        <v>1.0000000000000001E-5</v>
      </c>
      <c r="R1110" s="189">
        <f>Q1110*H1110</f>
        <v>3.0000000000000004E-5</v>
      </c>
      <c r="S1110" s="189">
        <v>0</v>
      </c>
      <c r="T1110" s="190">
        <f>S1110*H1110</f>
        <v>0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191" t="s">
        <v>261</v>
      </c>
      <c r="AT1110" s="191" t="s">
        <v>173</v>
      </c>
      <c r="AU1110" s="191" t="s">
        <v>82</v>
      </c>
      <c r="AY1110" s="19" t="s">
        <v>170</v>
      </c>
      <c r="BE1110" s="192">
        <f>IF(N1110="základní",J1110,0)</f>
        <v>0</v>
      </c>
      <c r="BF1110" s="192">
        <f>IF(N1110="snížená",J1110,0)</f>
        <v>0</v>
      </c>
      <c r="BG1110" s="192">
        <f>IF(N1110="zákl. přenesená",J1110,0)</f>
        <v>0</v>
      </c>
      <c r="BH1110" s="192">
        <f>IF(N1110="sníž. přenesená",J1110,0)</f>
        <v>0</v>
      </c>
      <c r="BI1110" s="192">
        <f>IF(N1110="nulová",J1110,0)</f>
        <v>0</v>
      </c>
      <c r="BJ1110" s="19" t="s">
        <v>80</v>
      </c>
      <c r="BK1110" s="192">
        <f>ROUND(I1110*H1110,2)</f>
        <v>0</v>
      </c>
      <c r="BL1110" s="19" t="s">
        <v>261</v>
      </c>
      <c r="BM1110" s="191" t="s">
        <v>3456</v>
      </c>
    </row>
    <row r="1111" spans="1:65" s="13" customFormat="1" ht="11.25">
      <c r="B1111" s="193"/>
      <c r="C1111" s="194"/>
      <c r="D1111" s="195" t="s">
        <v>180</v>
      </c>
      <c r="E1111" s="196" t="s">
        <v>19</v>
      </c>
      <c r="F1111" s="197" t="s">
        <v>3457</v>
      </c>
      <c r="G1111" s="194"/>
      <c r="H1111" s="198">
        <v>3</v>
      </c>
      <c r="I1111" s="199"/>
      <c r="J1111" s="194"/>
      <c r="K1111" s="194"/>
      <c r="L1111" s="200"/>
      <c r="M1111" s="201"/>
      <c r="N1111" s="202"/>
      <c r="O1111" s="202"/>
      <c r="P1111" s="202"/>
      <c r="Q1111" s="202"/>
      <c r="R1111" s="202"/>
      <c r="S1111" s="202"/>
      <c r="T1111" s="203"/>
      <c r="AT1111" s="204" t="s">
        <v>180</v>
      </c>
      <c r="AU1111" s="204" t="s">
        <v>82</v>
      </c>
      <c r="AV1111" s="13" t="s">
        <v>82</v>
      </c>
      <c r="AW1111" s="13" t="s">
        <v>34</v>
      </c>
      <c r="AX1111" s="13" t="s">
        <v>80</v>
      </c>
      <c r="AY1111" s="204" t="s">
        <v>170</v>
      </c>
    </row>
    <row r="1112" spans="1:65" s="2" customFormat="1" ht="16.5" customHeight="1">
      <c r="A1112" s="36"/>
      <c r="B1112" s="37"/>
      <c r="C1112" s="216" t="s">
        <v>3458</v>
      </c>
      <c r="D1112" s="216" t="s">
        <v>192</v>
      </c>
      <c r="E1112" s="217" t="s">
        <v>3459</v>
      </c>
      <c r="F1112" s="218" t="s">
        <v>3460</v>
      </c>
      <c r="G1112" s="219" t="s">
        <v>176</v>
      </c>
      <c r="H1112" s="220">
        <v>3</v>
      </c>
      <c r="I1112" s="221"/>
      <c r="J1112" s="222">
        <f>ROUND(I1112*H1112,2)</f>
        <v>0</v>
      </c>
      <c r="K1112" s="218" t="s">
        <v>177</v>
      </c>
      <c r="L1112" s="223"/>
      <c r="M1112" s="224" t="s">
        <v>19</v>
      </c>
      <c r="N1112" s="225" t="s">
        <v>44</v>
      </c>
      <c r="O1112" s="66"/>
      <c r="P1112" s="189">
        <f>O1112*H1112</f>
        <v>0</v>
      </c>
      <c r="Q1112" s="189">
        <v>2.5000000000000001E-3</v>
      </c>
      <c r="R1112" s="189">
        <f>Q1112*H1112</f>
        <v>7.4999999999999997E-3</v>
      </c>
      <c r="S1112" s="189">
        <v>0</v>
      </c>
      <c r="T1112" s="190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191" t="s">
        <v>346</v>
      </c>
      <c r="AT1112" s="191" t="s">
        <v>192</v>
      </c>
      <c r="AU1112" s="191" t="s">
        <v>82</v>
      </c>
      <c r="AY1112" s="19" t="s">
        <v>170</v>
      </c>
      <c r="BE1112" s="192">
        <f>IF(N1112="základní",J1112,0)</f>
        <v>0</v>
      </c>
      <c r="BF1112" s="192">
        <f>IF(N1112="snížená",J1112,0)</f>
        <v>0</v>
      </c>
      <c r="BG1112" s="192">
        <f>IF(N1112="zákl. přenesená",J1112,0)</f>
        <v>0</v>
      </c>
      <c r="BH1112" s="192">
        <f>IF(N1112="sníž. přenesená",J1112,0)</f>
        <v>0</v>
      </c>
      <c r="BI1112" s="192">
        <f>IF(N1112="nulová",J1112,0)</f>
        <v>0</v>
      </c>
      <c r="BJ1112" s="19" t="s">
        <v>80</v>
      </c>
      <c r="BK1112" s="192">
        <f>ROUND(I1112*H1112,2)</f>
        <v>0</v>
      </c>
      <c r="BL1112" s="19" t="s">
        <v>261</v>
      </c>
      <c r="BM1112" s="191" t="s">
        <v>3461</v>
      </c>
    </row>
    <row r="1113" spans="1:65" s="2" customFormat="1" ht="33" customHeight="1">
      <c r="A1113" s="36"/>
      <c r="B1113" s="37"/>
      <c r="C1113" s="180" t="s">
        <v>3462</v>
      </c>
      <c r="D1113" s="180" t="s">
        <v>173</v>
      </c>
      <c r="E1113" s="181" t="s">
        <v>3463</v>
      </c>
      <c r="F1113" s="182" t="s">
        <v>3464</v>
      </c>
      <c r="G1113" s="183" t="s">
        <v>176</v>
      </c>
      <c r="H1113" s="184">
        <v>1</v>
      </c>
      <c r="I1113" s="185"/>
      <c r="J1113" s="186">
        <f>ROUND(I1113*H1113,2)</f>
        <v>0</v>
      </c>
      <c r="K1113" s="182" t="s">
        <v>177</v>
      </c>
      <c r="L1113" s="41"/>
      <c r="M1113" s="187" t="s">
        <v>19</v>
      </c>
      <c r="N1113" s="188" t="s">
        <v>44</v>
      </c>
      <c r="O1113" s="66"/>
      <c r="P1113" s="189">
        <f>O1113*H1113</f>
        <v>0</v>
      </c>
      <c r="Q1113" s="189">
        <v>4.4400000000000004E-3</v>
      </c>
      <c r="R1113" s="189">
        <f>Q1113*H1113</f>
        <v>4.4400000000000004E-3</v>
      </c>
      <c r="S1113" s="189">
        <v>1.9560000000000001E-2</v>
      </c>
      <c r="T1113" s="190">
        <f>S1113*H1113</f>
        <v>1.9560000000000001E-2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91" t="s">
        <v>261</v>
      </c>
      <c r="AT1113" s="191" t="s">
        <v>173</v>
      </c>
      <c r="AU1113" s="191" t="s">
        <v>82</v>
      </c>
      <c r="AY1113" s="19" t="s">
        <v>170</v>
      </c>
      <c r="BE1113" s="192">
        <f>IF(N1113="základní",J1113,0)</f>
        <v>0</v>
      </c>
      <c r="BF1113" s="192">
        <f>IF(N1113="snížená",J1113,0)</f>
        <v>0</v>
      </c>
      <c r="BG1113" s="192">
        <f>IF(N1113="zákl. přenesená",J1113,0)</f>
        <v>0</v>
      </c>
      <c r="BH1113" s="192">
        <f>IF(N1113="sníž. přenesená",J1113,0)</f>
        <v>0</v>
      </c>
      <c r="BI1113" s="192">
        <f>IF(N1113="nulová",J1113,0)</f>
        <v>0</v>
      </c>
      <c r="BJ1113" s="19" t="s">
        <v>80</v>
      </c>
      <c r="BK1113" s="192">
        <f>ROUND(I1113*H1113,2)</f>
        <v>0</v>
      </c>
      <c r="BL1113" s="19" t="s">
        <v>261</v>
      </c>
      <c r="BM1113" s="191" t="s">
        <v>3465</v>
      </c>
    </row>
    <row r="1114" spans="1:65" s="13" customFormat="1" ht="11.25">
      <c r="B1114" s="193"/>
      <c r="C1114" s="194"/>
      <c r="D1114" s="195" t="s">
        <v>180</v>
      </c>
      <c r="E1114" s="196" t="s">
        <v>19</v>
      </c>
      <c r="F1114" s="197" t="s">
        <v>3439</v>
      </c>
      <c r="G1114" s="194"/>
      <c r="H1114" s="198">
        <v>1</v>
      </c>
      <c r="I1114" s="199"/>
      <c r="J1114" s="194"/>
      <c r="K1114" s="194"/>
      <c r="L1114" s="200"/>
      <c r="M1114" s="201"/>
      <c r="N1114" s="202"/>
      <c r="O1114" s="202"/>
      <c r="P1114" s="202"/>
      <c r="Q1114" s="202"/>
      <c r="R1114" s="202"/>
      <c r="S1114" s="202"/>
      <c r="T1114" s="203"/>
      <c r="AT1114" s="204" t="s">
        <v>180</v>
      </c>
      <c r="AU1114" s="204" t="s">
        <v>82</v>
      </c>
      <c r="AV1114" s="13" t="s">
        <v>82</v>
      </c>
      <c r="AW1114" s="13" t="s">
        <v>34</v>
      </c>
      <c r="AX1114" s="13" t="s">
        <v>80</v>
      </c>
      <c r="AY1114" s="204" t="s">
        <v>170</v>
      </c>
    </row>
    <row r="1115" spans="1:65" s="2" customFormat="1" ht="33" customHeight="1">
      <c r="A1115" s="36"/>
      <c r="B1115" s="37"/>
      <c r="C1115" s="180" t="s">
        <v>3466</v>
      </c>
      <c r="D1115" s="180" t="s">
        <v>173</v>
      </c>
      <c r="E1115" s="181" t="s">
        <v>3467</v>
      </c>
      <c r="F1115" s="182" t="s">
        <v>3468</v>
      </c>
      <c r="G1115" s="183" t="s">
        <v>176</v>
      </c>
      <c r="H1115" s="184">
        <v>245</v>
      </c>
      <c r="I1115" s="185"/>
      <c r="J1115" s="186">
        <f>ROUND(I1115*H1115,2)</f>
        <v>0</v>
      </c>
      <c r="K1115" s="182" t="s">
        <v>19</v>
      </c>
      <c r="L1115" s="41"/>
      <c r="M1115" s="187" t="s">
        <v>19</v>
      </c>
      <c r="N1115" s="188" t="s">
        <v>44</v>
      </c>
      <c r="O1115" s="66"/>
      <c r="P1115" s="189">
        <f>O1115*H1115</f>
        <v>0</v>
      </c>
      <c r="Q1115" s="189">
        <v>1.0499999999999999E-3</v>
      </c>
      <c r="R1115" s="189">
        <f>Q1115*H1115</f>
        <v>0.25724999999999998</v>
      </c>
      <c r="S1115" s="189">
        <v>5.4999999999999997E-3</v>
      </c>
      <c r="T1115" s="190">
        <f>S1115*H1115</f>
        <v>1.3474999999999999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91" t="s">
        <v>261</v>
      </c>
      <c r="AT1115" s="191" t="s">
        <v>173</v>
      </c>
      <c r="AU1115" s="191" t="s">
        <v>82</v>
      </c>
      <c r="AY1115" s="19" t="s">
        <v>170</v>
      </c>
      <c r="BE1115" s="192">
        <f>IF(N1115="základní",J1115,0)</f>
        <v>0</v>
      </c>
      <c r="BF1115" s="192">
        <f>IF(N1115="snížená",J1115,0)</f>
        <v>0</v>
      </c>
      <c r="BG1115" s="192">
        <f>IF(N1115="zákl. přenesená",J1115,0)</f>
        <v>0</v>
      </c>
      <c r="BH1115" s="192">
        <f>IF(N1115="sníž. přenesená",J1115,0)</f>
        <v>0</v>
      </c>
      <c r="BI1115" s="192">
        <f>IF(N1115="nulová",J1115,0)</f>
        <v>0</v>
      </c>
      <c r="BJ1115" s="19" t="s">
        <v>80</v>
      </c>
      <c r="BK1115" s="192">
        <f>ROUND(I1115*H1115,2)</f>
        <v>0</v>
      </c>
      <c r="BL1115" s="19" t="s">
        <v>261</v>
      </c>
      <c r="BM1115" s="191" t="s">
        <v>3469</v>
      </c>
    </row>
    <row r="1116" spans="1:65" s="13" customFormat="1" ht="11.25">
      <c r="B1116" s="193"/>
      <c r="C1116" s="194"/>
      <c r="D1116" s="195" t="s">
        <v>180</v>
      </c>
      <c r="E1116" s="196" t="s">
        <v>19</v>
      </c>
      <c r="F1116" s="197" t="s">
        <v>3470</v>
      </c>
      <c r="G1116" s="194"/>
      <c r="H1116" s="198">
        <v>245</v>
      </c>
      <c r="I1116" s="199"/>
      <c r="J1116" s="194"/>
      <c r="K1116" s="194"/>
      <c r="L1116" s="200"/>
      <c r="M1116" s="201"/>
      <c r="N1116" s="202"/>
      <c r="O1116" s="202"/>
      <c r="P1116" s="202"/>
      <c r="Q1116" s="202"/>
      <c r="R1116" s="202"/>
      <c r="S1116" s="202"/>
      <c r="T1116" s="203"/>
      <c r="AT1116" s="204" t="s">
        <v>180</v>
      </c>
      <c r="AU1116" s="204" t="s">
        <v>82</v>
      </c>
      <c r="AV1116" s="13" t="s">
        <v>82</v>
      </c>
      <c r="AW1116" s="13" t="s">
        <v>34</v>
      </c>
      <c r="AX1116" s="13" t="s">
        <v>80</v>
      </c>
      <c r="AY1116" s="204" t="s">
        <v>170</v>
      </c>
    </row>
    <row r="1117" spans="1:65" s="2" customFormat="1" ht="21.75" customHeight="1">
      <c r="A1117" s="36"/>
      <c r="B1117" s="37"/>
      <c r="C1117" s="180" t="s">
        <v>3471</v>
      </c>
      <c r="D1117" s="180" t="s">
        <v>173</v>
      </c>
      <c r="E1117" s="181" t="s">
        <v>3472</v>
      </c>
      <c r="F1117" s="182" t="s">
        <v>3473</v>
      </c>
      <c r="G1117" s="183" t="s">
        <v>217</v>
      </c>
      <c r="H1117" s="184">
        <v>201.6</v>
      </c>
      <c r="I1117" s="185"/>
      <c r="J1117" s="186">
        <f>ROUND(I1117*H1117,2)</f>
        <v>0</v>
      </c>
      <c r="K1117" s="182" t="s">
        <v>19</v>
      </c>
      <c r="L1117" s="41"/>
      <c r="M1117" s="187" t="s">
        <v>19</v>
      </c>
      <c r="N1117" s="188" t="s">
        <v>44</v>
      </c>
      <c r="O1117" s="66"/>
      <c r="P1117" s="189">
        <f>O1117*H1117</f>
        <v>0</v>
      </c>
      <c r="Q1117" s="189">
        <v>1.661E-2</v>
      </c>
      <c r="R1117" s="189">
        <f>Q1117*H1117</f>
        <v>3.348576</v>
      </c>
      <c r="S1117" s="189">
        <v>0</v>
      </c>
      <c r="T1117" s="190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91" t="s">
        <v>261</v>
      </c>
      <c r="AT1117" s="191" t="s">
        <v>173</v>
      </c>
      <c r="AU1117" s="191" t="s">
        <v>82</v>
      </c>
      <c r="AY1117" s="19" t="s">
        <v>170</v>
      </c>
      <c r="BE1117" s="192">
        <f>IF(N1117="základní",J1117,0)</f>
        <v>0</v>
      </c>
      <c r="BF1117" s="192">
        <f>IF(N1117="snížená",J1117,0)</f>
        <v>0</v>
      </c>
      <c r="BG1117" s="192">
        <f>IF(N1117="zákl. přenesená",J1117,0)</f>
        <v>0</v>
      </c>
      <c r="BH1117" s="192">
        <f>IF(N1117="sníž. přenesená",J1117,0)</f>
        <v>0</v>
      </c>
      <c r="BI1117" s="192">
        <f>IF(N1117="nulová",J1117,0)</f>
        <v>0</v>
      </c>
      <c r="BJ1117" s="19" t="s">
        <v>80</v>
      </c>
      <c r="BK1117" s="192">
        <f>ROUND(I1117*H1117,2)</f>
        <v>0</v>
      </c>
      <c r="BL1117" s="19" t="s">
        <v>261</v>
      </c>
      <c r="BM1117" s="191" t="s">
        <v>3474</v>
      </c>
    </row>
    <row r="1118" spans="1:65" s="13" customFormat="1" ht="11.25">
      <c r="B1118" s="193"/>
      <c r="C1118" s="194"/>
      <c r="D1118" s="195" t="s">
        <v>180</v>
      </c>
      <c r="E1118" s="196" t="s">
        <v>19</v>
      </c>
      <c r="F1118" s="197" t="s">
        <v>3475</v>
      </c>
      <c r="G1118" s="194"/>
      <c r="H1118" s="198">
        <v>201.6</v>
      </c>
      <c r="I1118" s="199"/>
      <c r="J1118" s="194"/>
      <c r="K1118" s="194"/>
      <c r="L1118" s="200"/>
      <c r="M1118" s="201"/>
      <c r="N1118" s="202"/>
      <c r="O1118" s="202"/>
      <c r="P1118" s="202"/>
      <c r="Q1118" s="202"/>
      <c r="R1118" s="202"/>
      <c r="S1118" s="202"/>
      <c r="T1118" s="203"/>
      <c r="AT1118" s="204" t="s">
        <v>180</v>
      </c>
      <c r="AU1118" s="204" t="s">
        <v>82</v>
      </c>
      <c r="AV1118" s="13" t="s">
        <v>82</v>
      </c>
      <c r="AW1118" s="13" t="s">
        <v>34</v>
      </c>
      <c r="AX1118" s="13" t="s">
        <v>80</v>
      </c>
      <c r="AY1118" s="204" t="s">
        <v>170</v>
      </c>
    </row>
    <row r="1119" spans="1:65" s="2" customFormat="1" ht="24">
      <c r="A1119" s="36"/>
      <c r="B1119" s="37"/>
      <c r="C1119" s="180" t="s">
        <v>3476</v>
      </c>
      <c r="D1119" s="180" t="s">
        <v>173</v>
      </c>
      <c r="E1119" s="181" t="s">
        <v>3477</v>
      </c>
      <c r="F1119" s="182" t="s">
        <v>3478</v>
      </c>
      <c r="G1119" s="183" t="s">
        <v>217</v>
      </c>
      <c r="H1119" s="184">
        <v>237.88</v>
      </c>
      <c r="I1119" s="185"/>
      <c r="J1119" s="186">
        <f>ROUND(I1119*H1119,2)</f>
        <v>0</v>
      </c>
      <c r="K1119" s="182" t="s">
        <v>19</v>
      </c>
      <c r="L1119" s="41"/>
      <c r="M1119" s="187" t="s">
        <v>19</v>
      </c>
      <c r="N1119" s="188" t="s">
        <v>44</v>
      </c>
      <c r="O1119" s="66"/>
      <c r="P1119" s="189">
        <f>O1119*H1119</f>
        <v>0</v>
      </c>
      <c r="Q1119" s="189">
        <v>1.661E-2</v>
      </c>
      <c r="R1119" s="189">
        <f>Q1119*H1119</f>
        <v>3.9511867999999999</v>
      </c>
      <c r="S1119" s="189">
        <v>0</v>
      </c>
      <c r="T1119" s="190">
        <f>S1119*H1119</f>
        <v>0</v>
      </c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R1119" s="191" t="s">
        <v>261</v>
      </c>
      <c r="AT1119" s="191" t="s">
        <v>173</v>
      </c>
      <c r="AU1119" s="191" t="s">
        <v>82</v>
      </c>
      <c r="AY1119" s="19" t="s">
        <v>170</v>
      </c>
      <c r="BE1119" s="192">
        <f>IF(N1119="základní",J1119,0)</f>
        <v>0</v>
      </c>
      <c r="BF1119" s="192">
        <f>IF(N1119="snížená",J1119,0)</f>
        <v>0</v>
      </c>
      <c r="BG1119" s="192">
        <f>IF(N1119="zákl. přenesená",J1119,0)</f>
        <v>0</v>
      </c>
      <c r="BH1119" s="192">
        <f>IF(N1119="sníž. přenesená",J1119,0)</f>
        <v>0</v>
      </c>
      <c r="BI1119" s="192">
        <f>IF(N1119="nulová",J1119,0)</f>
        <v>0</v>
      </c>
      <c r="BJ1119" s="19" t="s">
        <v>80</v>
      </c>
      <c r="BK1119" s="192">
        <f>ROUND(I1119*H1119,2)</f>
        <v>0</v>
      </c>
      <c r="BL1119" s="19" t="s">
        <v>261</v>
      </c>
      <c r="BM1119" s="191" t="s">
        <v>3479</v>
      </c>
    </row>
    <row r="1120" spans="1:65" s="13" customFormat="1" ht="11.25">
      <c r="B1120" s="193"/>
      <c r="C1120" s="194"/>
      <c r="D1120" s="195" t="s">
        <v>180</v>
      </c>
      <c r="E1120" s="196" t="s">
        <v>19</v>
      </c>
      <c r="F1120" s="197" t="s">
        <v>3480</v>
      </c>
      <c r="G1120" s="194"/>
      <c r="H1120" s="198">
        <v>188.3</v>
      </c>
      <c r="I1120" s="199"/>
      <c r="J1120" s="194"/>
      <c r="K1120" s="194"/>
      <c r="L1120" s="200"/>
      <c r="M1120" s="201"/>
      <c r="N1120" s="202"/>
      <c r="O1120" s="202"/>
      <c r="P1120" s="202"/>
      <c r="Q1120" s="202"/>
      <c r="R1120" s="202"/>
      <c r="S1120" s="202"/>
      <c r="T1120" s="203"/>
      <c r="AT1120" s="204" t="s">
        <v>180</v>
      </c>
      <c r="AU1120" s="204" t="s">
        <v>82</v>
      </c>
      <c r="AV1120" s="13" t="s">
        <v>82</v>
      </c>
      <c r="AW1120" s="13" t="s">
        <v>34</v>
      </c>
      <c r="AX1120" s="13" t="s">
        <v>73</v>
      </c>
      <c r="AY1120" s="204" t="s">
        <v>170</v>
      </c>
    </row>
    <row r="1121" spans="1:65" s="13" customFormat="1" ht="11.25">
      <c r="B1121" s="193"/>
      <c r="C1121" s="194"/>
      <c r="D1121" s="195" t="s">
        <v>180</v>
      </c>
      <c r="E1121" s="196" t="s">
        <v>19</v>
      </c>
      <c r="F1121" s="197" t="s">
        <v>3481</v>
      </c>
      <c r="G1121" s="194"/>
      <c r="H1121" s="198">
        <v>49.58</v>
      </c>
      <c r="I1121" s="199"/>
      <c r="J1121" s="194"/>
      <c r="K1121" s="194"/>
      <c r="L1121" s="200"/>
      <c r="M1121" s="201"/>
      <c r="N1121" s="202"/>
      <c r="O1121" s="202"/>
      <c r="P1121" s="202"/>
      <c r="Q1121" s="202"/>
      <c r="R1121" s="202"/>
      <c r="S1121" s="202"/>
      <c r="T1121" s="203"/>
      <c r="AT1121" s="204" t="s">
        <v>180</v>
      </c>
      <c r="AU1121" s="204" t="s">
        <v>82</v>
      </c>
      <c r="AV1121" s="13" t="s">
        <v>82</v>
      </c>
      <c r="AW1121" s="13" t="s">
        <v>34</v>
      </c>
      <c r="AX1121" s="13" t="s">
        <v>73</v>
      </c>
      <c r="AY1121" s="204" t="s">
        <v>170</v>
      </c>
    </row>
    <row r="1122" spans="1:65" s="14" customFormat="1" ht="11.25">
      <c r="B1122" s="205"/>
      <c r="C1122" s="206"/>
      <c r="D1122" s="195" t="s">
        <v>180</v>
      </c>
      <c r="E1122" s="207" t="s">
        <v>19</v>
      </c>
      <c r="F1122" s="208" t="s">
        <v>182</v>
      </c>
      <c r="G1122" s="206"/>
      <c r="H1122" s="209">
        <v>237.88</v>
      </c>
      <c r="I1122" s="210"/>
      <c r="J1122" s="206"/>
      <c r="K1122" s="206"/>
      <c r="L1122" s="211"/>
      <c r="M1122" s="212"/>
      <c r="N1122" s="213"/>
      <c r="O1122" s="213"/>
      <c r="P1122" s="213"/>
      <c r="Q1122" s="213"/>
      <c r="R1122" s="213"/>
      <c r="S1122" s="213"/>
      <c r="T1122" s="214"/>
      <c r="AT1122" s="215" t="s">
        <v>180</v>
      </c>
      <c r="AU1122" s="215" t="s">
        <v>82</v>
      </c>
      <c r="AV1122" s="14" t="s">
        <v>178</v>
      </c>
      <c r="AW1122" s="14" t="s">
        <v>34</v>
      </c>
      <c r="AX1122" s="14" t="s">
        <v>80</v>
      </c>
      <c r="AY1122" s="215" t="s">
        <v>170</v>
      </c>
    </row>
    <row r="1123" spans="1:65" s="2" customFormat="1" ht="36">
      <c r="A1123" s="36"/>
      <c r="B1123" s="37"/>
      <c r="C1123" s="180" t="s">
        <v>3482</v>
      </c>
      <c r="D1123" s="180" t="s">
        <v>173</v>
      </c>
      <c r="E1123" s="181" t="s">
        <v>3483</v>
      </c>
      <c r="F1123" s="182" t="s">
        <v>3484</v>
      </c>
      <c r="G1123" s="183" t="s">
        <v>217</v>
      </c>
      <c r="H1123" s="184">
        <v>190</v>
      </c>
      <c r="I1123" s="185"/>
      <c r="J1123" s="186">
        <f>ROUND(I1123*H1123,2)</f>
        <v>0</v>
      </c>
      <c r="K1123" s="182" t="s">
        <v>19</v>
      </c>
      <c r="L1123" s="41"/>
      <c r="M1123" s="187" t="s">
        <v>19</v>
      </c>
      <c r="N1123" s="188" t="s">
        <v>44</v>
      </c>
      <c r="O1123" s="66"/>
      <c r="P1123" s="189">
        <f>O1123*H1123</f>
        <v>0</v>
      </c>
      <c r="Q1123" s="189">
        <v>1.661E-2</v>
      </c>
      <c r="R1123" s="189">
        <f>Q1123*H1123</f>
        <v>3.1558999999999999</v>
      </c>
      <c r="S1123" s="189">
        <v>0</v>
      </c>
      <c r="T1123" s="190">
        <f>S1123*H1123</f>
        <v>0</v>
      </c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R1123" s="191" t="s">
        <v>261</v>
      </c>
      <c r="AT1123" s="191" t="s">
        <v>173</v>
      </c>
      <c r="AU1123" s="191" t="s">
        <v>82</v>
      </c>
      <c r="AY1123" s="19" t="s">
        <v>170</v>
      </c>
      <c r="BE1123" s="192">
        <f>IF(N1123="základní",J1123,0)</f>
        <v>0</v>
      </c>
      <c r="BF1123" s="192">
        <f>IF(N1123="snížená",J1123,0)</f>
        <v>0</v>
      </c>
      <c r="BG1123" s="192">
        <f>IF(N1123="zákl. přenesená",J1123,0)</f>
        <v>0</v>
      </c>
      <c r="BH1123" s="192">
        <f>IF(N1123="sníž. přenesená",J1123,0)</f>
        <v>0</v>
      </c>
      <c r="BI1123" s="192">
        <f>IF(N1123="nulová",J1123,0)</f>
        <v>0</v>
      </c>
      <c r="BJ1123" s="19" t="s">
        <v>80</v>
      </c>
      <c r="BK1123" s="192">
        <f>ROUND(I1123*H1123,2)</f>
        <v>0</v>
      </c>
      <c r="BL1123" s="19" t="s">
        <v>261</v>
      </c>
      <c r="BM1123" s="191" t="s">
        <v>3485</v>
      </c>
    </row>
    <row r="1124" spans="1:65" s="13" customFormat="1" ht="11.25">
      <c r="B1124" s="193"/>
      <c r="C1124" s="194"/>
      <c r="D1124" s="195" t="s">
        <v>180</v>
      </c>
      <c r="E1124" s="196" t="s">
        <v>19</v>
      </c>
      <c r="F1124" s="197" t="s">
        <v>3486</v>
      </c>
      <c r="G1124" s="194"/>
      <c r="H1124" s="198">
        <v>190</v>
      </c>
      <c r="I1124" s="199"/>
      <c r="J1124" s="194"/>
      <c r="K1124" s="194"/>
      <c r="L1124" s="200"/>
      <c r="M1124" s="201"/>
      <c r="N1124" s="202"/>
      <c r="O1124" s="202"/>
      <c r="P1124" s="202"/>
      <c r="Q1124" s="202"/>
      <c r="R1124" s="202"/>
      <c r="S1124" s="202"/>
      <c r="T1124" s="203"/>
      <c r="AT1124" s="204" t="s">
        <v>180</v>
      </c>
      <c r="AU1124" s="204" t="s">
        <v>82</v>
      </c>
      <c r="AV1124" s="13" t="s">
        <v>82</v>
      </c>
      <c r="AW1124" s="13" t="s">
        <v>34</v>
      </c>
      <c r="AX1124" s="13" t="s">
        <v>80</v>
      </c>
      <c r="AY1124" s="204" t="s">
        <v>170</v>
      </c>
    </row>
    <row r="1125" spans="1:65" s="2" customFormat="1" ht="24">
      <c r="A1125" s="36"/>
      <c r="B1125" s="37"/>
      <c r="C1125" s="180" t="s">
        <v>3487</v>
      </c>
      <c r="D1125" s="180" t="s">
        <v>173</v>
      </c>
      <c r="E1125" s="181" t="s">
        <v>3488</v>
      </c>
      <c r="F1125" s="182" t="s">
        <v>3489</v>
      </c>
      <c r="G1125" s="183" t="s">
        <v>217</v>
      </c>
      <c r="H1125" s="184">
        <v>153</v>
      </c>
      <c r="I1125" s="185"/>
      <c r="J1125" s="186">
        <f>ROUND(I1125*H1125,2)</f>
        <v>0</v>
      </c>
      <c r="K1125" s="182" t="s">
        <v>177</v>
      </c>
      <c r="L1125" s="41"/>
      <c r="M1125" s="187" t="s">
        <v>19</v>
      </c>
      <c r="N1125" s="188" t="s">
        <v>44</v>
      </c>
      <c r="O1125" s="66"/>
      <c r="P1125" s="189">
        <f>O1125*H1125</f>
        <v>0</v>
      </c>
      <c r="Q1125" s="189">
        <v>0</v>
      </c>
      <c r="R1125" s="189">
        <f>Q1125*H1125</f>
        <v>0</v>
      </c>
      <c r="S1125" s="189">
        <v>1.7250000000000001E-2</v>
      </c>
      <c r="T1125" s="190">
        <f>S1125*H1125</f>
        <v>2.6392500000000001</v>
      </c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R1125" s="191" t="s">
        <v>261</v>
      </c>
      <c r="AT1125" s="191" t="s">
        <v>173</v>
      </c>
      <c r="AU1125" s="191" t="s">
        <v>82</v>
      </c>
      <c r="AY1125" s="19" t="s">
        <v>170</v>
      </c>
      <c r="BE1125" s="192">
        <f>IF(N1125="základní",J1125,0)</f>
        <v>0</v>
      </c>
      <c r="BF1125" s="192">
        <f>IF(N1125="snížená",J1125,0)</f>
        <v>0</v>
      </c>
      <c r="BG1125" s="192">
        <f>IF(N1125="zákl. přenesená",J1125,0)</f>
        <v>0</v>
      </c>
      <c r="BH1125" s="192">
        <f>IF(N1125="sníž. přenesená",J1125,0)</f>
        <v>0</v>
      </c>
      <c r="BI1125" s="192">
        <f>IF(N1125="nulová",J1125,0)</f>
        <v>0</v>
      </c>
      <c r="BJ1125" s="19" t="s">
        <v>80</v>
      </c>
      <c r="BK1125" s="192">
        <f>ROUND(I1125*H1125,2)</f>
        <v>0</v>
      </c>
      <c r="BL1125" s="19" t="s">
        <v>261</v>
      </c>
      <c r="BM1125" s="191" t="s">
        <v>3490</v>
      </c>
    </row>
    <row r="1126" spans="1:65" s="13" customFormat="1" ht="11.25">
      <c r="B1126" s="193"/>
      <c r="C1126" s="194"/>
      <c r="D1126" s="195" t="s">
        <v>180</v>
      </c>
      <c r="E1126" s="196" t="s">
        <v>19</v>
      </c>
      <c r="F1126" s="197" t="s">
        <v>3491</v>
      </c>
      <c r="G1126" s="194"/>
      <c r="H1126" s="198">
        <v>153</v>
      </c>
      <c r="I1126" s="199"/>
      <c r="J1126" s="194"/>
      <c r="K1126" s="194"/>
      <c r="L1126" s="200"/>
      <c r="M1126" s="201"/>
      <c r="N1126" s="202"/>
      <c r="O1126" s="202"/>
      <c r="P1126" s="202"/>
      <c r="Q1126" s="202"/>
      <c r="R1126" s="202"/>
      <c r="S1126" s="202"/>
      <c r="T1126" s="203"/>
      <c r="AT1126" s="204" t="s">
        <v>180</v>
      </c>
      <c r="AU1126" s="204" t="s">
        <v>82</v>
      </c>
      <c r="AV1126" s="13" t="s">
        <v>82</v>
      </c>
      <c r="AW1126" s="13" t="s">
        <v>34</v>
      </c>
      <c r="AX1126" s="13" t="s">
        <v>80</v>
      </c>
      <c r="AY1126" s="204" t="s">
        <v>170</v>
      </c>
    </row>
    <row r="1127" spans="1:65" s="2" customFormat="1" ht="24">
      <c r="A1127" s="36"/>
      <c r="B1127" s="37"/>
      <c r="C1127" s="180" t="s">
        <v>3492</v>
      </c>
      <c r="D1127" s="180" t="s">
        <v>173</v>
      </c>
      <c r="E1127" s="181" t="s">
        <v>3493</v>
      </c>
      <c r="F1127" s="182" t="s">
        <v>3494</v>
      </c>
      <c r="G1127" s="183" t="s">
        <v>217</v>
      </c>
      <c r="H1127" s="184">
        <v>615.4</v>
      </c>
      <c r="I1127" s="185"/>
      <c r="J1127" s="186">
        <f>ROUND(I1127*H1127,2)</f>
        <v>0</v>
      </c>
      <c r="K1127" s="182" t="s">
        <v>19</v>
      </c>
      <c r="L1127" s="41"/>
      <c r="M1127" s="187" t="s">
        <v>19</v>
      </c>
      <c r="N1127" s="188" t="s">
        <v>44</v>
      </c>
      <c r="O1127" s="66"/>
      <c r="P1127" s="189">
        <f>O1127*H1127</f>
        <v>0</v>
      </c>
      <c r="Q1127" s="189">
        <v>2.487E-2</v>
      </c>
      <c r="R1127" s="189">
        <f>Q1127*H1127</f>
        <v>15.304997999999999</v>
      </c>
      <c r="S1127" s="189">
        <v>0</v>
      </c>
      <c r="T1127" s="190">
        <f>S1127*H1127</f>
        <v>0</v>
      </c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R1127" s="191" t="s">
        <v>261</v>
      </c>
      <c r="AT1127" s="191" t="s">
        <v>173</v>
      </c>
      <c r="AU1127" s="191" t="s">
        <v>82</v>
      </c>
      <c r="AY1127" s="19" t="s">
        <v>170</v>
      </c>
      <c r="BE1127" s="192">
        <f>IF(N1127="základní",J1127,0)</f>
        <v>0</v>
      </c>
      <c r="BF1127" s="192">
        <f>IF(N1127="snížená",J1127,0)</f>
        <v>0</v>
      </c>
      <c r="BG1127" s="192">
        <f>IF(N1127="zákl. přenesená",J1127,0)</f>
        <v>0</v>
      </c>
      <c r="BH1127" s="192">
        <f>IF(N1127="sníž. přenesená",J1127,0)</f>
        <v>0</v>
      </c>
      <c r="BI1127" s="192">
        <f>IF(N1127="nulová",J1127,0)</f>
        <v>0</v>
      </c>
      <c r="BJ1127" s="19" t="s">
        <v>80</v>
      </c>
      <c r="BK1127" s="192">
        <f>ROUND(I1127*H1127,2)</f>
        <v>0</v>
      </c>
      <c r="BL1127" s="19" t="s">
        <v>261</v>
      </c>
      <c r="BM1127" s="191" t="s">
        <v>3495</v>
      </c>
    </row>
    <row r="1128" spans="1:65" s="13" customFormat="1" ht="11.25">
      <c r="B1128" s="193"/>
      <c r="C1128" s="194"/>
      <c r="D1128" s="195" t="s">
        <v>180</v>
      </c>
      <c r="E1128" s="196" t="s">
        <v>19</v>
      </c>
      <c r="F1128" s="197" t="s">
        <v>3496</v>
      </c>
      <c r="G1128" s="194"/>
      <c r="H1128" s="198">
        <v>331.9</v>
      </c>
      <c r="I1128" s="199"/>
      <c r="J1128" s="194"/>
      <c r="K1128" s="194"/>
      <c r="L1128" s="200"/>
      <c r="M1128" s="201"/>
      <c r="N1128" s="202"/>
      <c r="O1128" s="202"/>
      <c r="P1128" s="202"/>
      <c r="Q1128" s="202"/>
      <c r="R1128" s="202"/>
      <c r="S1128" s="202"/>
      <c r="T1128" s="203"/>
      <c r="AT1128" s="204" t="s">
        <v>180</v>
      </c>
      <c r="AU1128" s="204" t="s">
        <v>82</v>
      </c>
      <c r="AV1128" s="13" t="s">
        <v>82</v>
      </c>
      <c r="AW1128" s="13" t="s">
        <v>34</v>
      </c>
      <c r="AX1128" s="13" t="s">
        <v>73</v>
      </c>
      <c r="AY1128" s="204" t="s">
        <v>170</v>
      </c>
    </row>
    <row r="1129" spans="1:65" s="13" customFormat="1" ht="11.25">
      <c r="B1129" s="193"/>
      <c r="C1129" s="194"/>
      <c r="D1129" s="195" t="s">
        <v>180</v>
      </c>
      <c r="E1129" s="196" t="s">
        <v>19</v>
      </c>
      <c r="F1129" s="197" t="s">
        <v>3497</v>
      </c>
      <c r="G1129" s="194"/>
      <c r="H1129" s="198">
        <v>354.9</v>
      </c>
      <c r="I1129" s="199"/>
      <c r="J1129" s="194"/>
      <c r="K1129" s="194"/>
      <c r="L1129" s="200"/>
      <c r="M1129" s="201"/>
      <c r="N1129" s="202"/>
      <c r="O1129" s="202"/>
      <c r="P1129" s="202"/>
      <c r="Q1129" s="202"/>
      <c r="R1129" s="202"/>
      <c r="S1129" s="202"/>
      <c r="T1129" s="203"/>
      <c r="AT1129" s="204" t="s">
        <v>180</v>
      </c>
      <c r="AU1129" s="204" t="s">
        <v>82</v>
      </c>
      <c r="AV1129" s="13" t="s">
        <v>82</v>
      </c>
      <c r="AW1129" s="13" t="s">
        <v>34</v>
      </c>
      <c r="AX1129" s="13" t="s">
        <v>73</v>
      </c>
      <c r="AY1129" s="204" t="s">
        <v>170</v>
      </c>
    </row>
    <row r="1130" spans="1:65" s="13" customFormat="1" ht="11.25">
      <c r="B1130" s="193"/>
      <c r="C1130" s="194"/>
      <c r="D1130" s="195" t="s">
        <v>180</v>
      </c>
      <c r="E1130" s="196" t="s">
        <v>19</v>
      </c>
      <c r="F1130" s="197" t="s">
        <v>3498</v>
      </c>
      <c r="G1130" s="194"/>
      <c r="H1130" s="198">
        <v>15</v>
      </c>
      <c r="I1130" s="199"/>
      <c r="J1130" s="194"/>
      <c r="K1130" s="194"/>
      <c r="L1130" s="200"/>
      <c r="M1130" s="201"/>
      <c r="N1130" s="202"/>
      <c r="O1130" s="202"/>
      <c r="P1130" s="202"/>
      <c r="Q1130" s="202"/>
      <c r="R1130" s="202"/>
      <c r="S1130" s="202"/>
      <c r="T1130" s="203"/>
      <c r="AT1130" s="204" t="s">
        <v>180</v>
      </c>
      <c r="AU1130" s="204" t="s">
        <v>82</v>
      </c>
      <c r="AV1130" s="13" t="s">
        <v>82</v>
      </c>
      <c r="AW1130" s="13" t="s">
        <v>34</v>
      </c>
      <c r="AX1130" s="13" t="s">
        <v>73</v>
      </c>
      <c r="AY1130" s="204" t="s">
        <v>170</v>
      </c>
    </row>
    <row r="1131" spans="1:65" s="13" customFormat="1" ht="11.25">
      <c r="B1131" s="193"/>
      <c r="C1131" s="194"/>
      <c r="D1131" s="195" t="s">
        <v>180</v>
      </c>
      <c r="E1131" s="196" t="s">
        <v>19</v>
      </c>
      <c r="F1131" s="197" t="s">
        <v>3499</v>
      </c>
      <c r="G1131" s="194"/>
      <c r="H1131" s="198">
        <v>-84.96</v>
      </c>
      <c r="I1131" s="199"/>
      <c r="J1131" s="194"/>
      <c r="K1131" s="194"/>
      <c r="L1131" s="200"/>
      <c r="M1131" s="201"/>
      <c r="N1131" s="202"/>
      <c r="O1131" s="202"/>
      <c r="P1131" s="202"/>
      <c r="Q1131" s="202"/>
      <c r="R1131" s="202"/>
      <c r="S1131" s="202"/>
      <c r="T1131" s="203"/>
      <c r="AT1131" s="204" t="s">
        <v>180</v>
      </c>
      <c r="AU1131" s="204" t="s">
        <v>82</v>
      </c>
      <c r="AV1131" s="13" t="s">
        <v>82</v>
      </c>
      <c r="AW1131" s="13" t="s">
        <v>34</v>
      </c>
      <c r="AX1131" s="13" t="s">
        <v>73</v>
      </c>
      <c r="AY1131" s="204" t="s">
        <v>170</v>
      </c>
    </row>
    <row r="1132" spans="1:65" s="13" customFormat="1" ht="11.25">
      <c r="B1132" s="193"/>
      <c r="C1132" s="194"/>
      <c r="D1132" s="195" t="s">
        <v>180</v>
      </c>
      <c r="E1132" s="196" t="s">
        <v>19</v>
      </c>
      <c r="F1132" s="197" t="s">
        <v>3500</v>
      </c>
      <c r="G1132" s="194"/>
      <c r="H1132" s="198">
        <v>-1.44</v>
      </c>
      <c r="I1132" s="199"/>
      <c r="J1132" s="194"/>
      <c r="K1132" s="194"/>
      <c r="L1132" s="200"/>
      <c r="M1132" s="201"/>
      <c r="N1132" s="202"/>
      <c r="O1132" s="202"/>
      <c r="P1132" s="202"/>
      <c r="Q1132" s="202"/>
      <c r="R1132" s="202"/>
      <c r="S1132" s="202"/>
      <c r="T1132" s="203"/>
      <c r="AT1132" s="204" t="s">
        <v>180</v>
      </c>
      <c r="AU1132" s="204" t="s">
        <v>82</v>
      </c>
      <c r="AV1132" s="13" t="s">
        <v>82</v>
      </c>
      <c r="AW1132" s="13" t="s">
        <v>34</v>
      </c>
      <c r="AX1132" s="13" t="s">
        <v>73</v>
      </c>
      <c r="AY1132" s="204" t="s">
        <v>170</v>
      </c>
    </row>
    <row r="1133" spans="1:65" s="14" customFormat="1" ht="11.25">
      <c r="B1133" s="205"/>
      <c r="C1133" s="206"/>
      <c r="D1133" s="195" t="s">
        <v>180</v>
      </c>
      <c r="E1133" s="207" t="s">
        <v>19</v>
      </c>
      <c r="F1133" s="208" t="s">
        <v>182</v>
      </c>
      <c r="G1133" s="206"/>
      <c r="H1133" s="209">
        <v>615.4</v>
      </c>
      <c r="I1133" s="210"/>
      <c r="J1133" s="206"/>
      <c r="K1133" s="206"/>
      <c r="L1133" s="211"/>
      <c r="M1133" s="212"/>
      <c r="N1133" s="213"/>
      <c r="O1133" s="213"/>
      <c r="P1133" s="213"/>
      <c r="Q1133" s="213"/>
      <c r="R1133" s="213"/>
      <c r="S1133" s="213"/>
      <c r="T1133" s="214"/>
      <c r="AT1133" s="215" t="s">
        <v>180</v>
      </c>
      <c r="AU1133" s="215" t="s">
        <v>82</v>
      </c>
      <c r="AV1133" s="14" t="s">
        <v>178</v>
      </c>
      <c r="AW1133" s="14" t="s">
        <v>34</v>
      </c>
      <c r="AX1133" s="14" t="s">
        <v>80</v>
      </c>
      <c r="AY1133" s="215" t="s">
        <v>170</v>
      </c>
    </row>
    <row r="1134" spans="1:65" s="2" customFormat="1" ht="24">
      <c r="A1134" s="36"/>
      <c r="B1134" s="37"/>
      <c r="C1134" s="180" t="s">
        <v>3501</v>
      </c>
      <c r="D1134" s="180" t="s">
        <v>173</v>
      </c>
      <c r="E1134" s="181" t="s">
        <v>3502</v>
      </c>
      <c r="F1134" s="182" t="s">
        <v>3503</v>
      </c>
      <c r="G1134" s="183" t="s">
        <v>217</v>
      </c>
      <c r="H1134" s="184">
        <v>545.05999999999995</v>
      </c>
      <c r="I1134" s="185"/>
      <c r="J1134" s="186">
        <f>ROUND(I1134*H1134,2)</f>
        <v>0</v>
      </c>
      <c r="K1134" s="182" t="s">
        <v>19</v>
      </c>
      <c r="L1134" s="41"/>
      <c r="M1134" s="187" t="s">
        <v>19</v>
      </c>
      <c r="N1134" s="188" t="s">
        <v>44</v>
      </c>
      <c r="O1134" s="66"/>
      <c r="P1134" s="189">
        <f>O1134*H1134</f>
        <v>0</v>
      </c>
      <c r="Q1134" s="189">
        <v>2.487E-2</v>
      </c>
      <c r="R1134" s="189">
        <f>Q1134*H1134</f>
        <v>13.555642199999998</v>
      </c>
      <c r="S1134" s="189">
        <v>0</v>
      </c>
      <c r="T1134" s="190">
        <f>S1134*H1134</f>
        <v>0</v>
      </c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R1134" s="191" t="s">
        <v>261</v>
      </c>
      <c r="AT1134" s="191" t="s">
        <v>173</v>
      </c>
      <c r="AU1134" s="191" t="s">
        <v>82</v>
      </c>
      <c r="AY1134" s="19" t="s">
        <v>170</v>
      </c>
      <c r="BE1134" s="192">
        <f>IF(N1134="základní",J1134,0)</f>
        <v>0</v>
      </c>
      <c r="BF1134" s="192">
        <f>IF(N1134="snížená",J1134,0)</f>
        <v>0</v>
      </c>
      <c r="BG1134" s="192">
        <f>IF(N1134="zákl. přenesená",J1134,0)</f>
        <v>0</v>
      </c>
      <c r="BH1134" s="192">
        <f>IF(N1134="sníž. přenesená",J1134,0)</f>
        <v>0</v>
      </c>
      <c r="BI1134" s="192">
        <f>IF(N1134="nulová",J1134,0)</f>
        <v>0</v>
      </c>
      <c r="BJ1134" s="19" t="s">
        <v>80</v>
      </c>
      <c r="BK1134" s="192">
        <f>ROUND(I1134*H1134,2)</f>
        <v>0</v>
      </c>
      <c r="BL1134" s="19" t="s">
        <v>261</v>
      </c>
      <c r="BM1134" s="191" t="s">
        <v>3504</v>
      </c>
    </row>
    <row r="1135" spans="1:65" s="13" customFormat="1" ht="11.25">
      <c r="B1135" s="193"/>
      <c r="C1135" s="194"/>
      <c r="D1135" s="195" t="s">
        <v>180</v>
      </c>
      <c r="E1135" s="196" t="s">
        <v>19</v>
      </c>
      <c r="F1135" s="197" t="s">
        <v>3505</v>
      </c>
      <c r="G1135" s="194"/>
      <c r="H1135" s="198">
        <v>84.96</v>
      </c>
      <c r="I1135" s="199"/>
      <c r="J1135" s="194"/>
      <c r="K1135" s="194"/>
      <c r="L1135" s="200"/>
      <c r="M1135" s="201"/>
      <c r="N1135" s="202"/>
      <c r="O1135" s="202"/>
      <c r="P1135" s="202"/>
      <c r="Q1135" s="202"/>
      <c r="R1135" s="202"/>
      <c r="S1135" s="202"/>
      <c r="T1135" s="203"/>
      <c r="AT1135" s="204" t="s">
        <v>180</v>
      </c>
      <c r="AU1135" s="204" t="s">
        <v>82</v>
      </c>
      <c r="AV1135" s="13" t="s">
        <v>82</v>
      </c>
      <c r="AW1135" s="13" t="s">
        <v>34</v>
      </c>
      <c r="AX1135" s="13" t="s">
        <v>73</v>
      </c>
      <c r="AY1135" s="204" t="s">
        <v>170</v>
      </c>
    </row>
    <row r="1136" spans="1:65" s="13" customFormat="1" ht="11.25">
      <c r="B1136" s="193"/>
      <c r="C1136" s="194"/>
      <c r="D1136" s="195" t="s">
        <v>180</v>
      </c>
      <c r="E1136" s="196" t="s">
        <v>19</v>
      </c>
      <c r="F1136" s="197" t="s">
        <v>3506</v>
      </c>
      <c r="G1136" s="194"/>
      <c r="H1136" s="198">
        <v>460.1</v>
      </c>
      <c r="I1136" s="199"/>
      <c r="J1136" s="194"/>
      <c r="K1136" s="194"/>
      <c r="L1136" s="200"/>
      <c r="M1136" s="201"/>
      <c r="N1136" s="202"/>
      <c r="O1136" s="202"/>
      <c r="P1136" s="202"/>
      <c r="Q1136" s="202"/>
      <c r="R1136" s="202"/>
      <c r="S1136" s="202"/>
      <c r="T1136" s="203"/>
      <c r="AT1136" s="204" t="s">
        <v>180</v>
      </c>
      <c r="AU1136" s="204" t="s">
        <v>82</v>
      </c>
      <c r="AV1136" s="13" t="s">
        <v>82</v>
      </c>
      <c r="AW1136" s="13" t="s">
        <v>34</v>
      </c>
      <c r="AX1136" s="13" t="s">
        <v>73</v>
      </c>
      <c r="AY1136" s="204" t="s">
        <v>170</v>
      </c>
    </row>
    <row r="1137" spans="1:65" s="14" customFormat="1" ht="11.25">
      <c r="B1137" s="205"/>
      <c r="C1137" s="206"/>
      <c r="D1137" s="195" t="s">
        <v>180</v>
      </c>
      <c r="E1137" s="207" t="s">
        <v>19</v>
      </c>
      <c r="F1137" s="208" t="s">
        <v>182</v>
      </c>
      <c r="G1137" s="206"/>
      <c r="H1137" s="209">
        <v>545.05999999999995</v>
      </c>
      <c r="I1137" s="210"/>
      <c r="J1137" s="206"/>
      <c r="K1137" s="206"/>
      <c r="L1137" s="211"/>
      <c r="M1137" s="212"/>
      <c r="N1137" s="213"/>
      <c r="O1137" s="213"/>
      <c r="P1137" s="213"/>
      <c r="Q1137" s="213"/>
      <c r="R1137" s="213"/>
      <c r="S1137" s="213"/>
      <c r="T1137" s="214"/>
      <c r="AT1137" s="215" t="s">
        <v>180</v>
      </c>
      <c r="AU1137" s="215" t="s">
        <v>82</v>
      </c>
      <c r="AV1137" s="14" t="s">
        <v>178</v>
      </c>
      <c r="AW1137" s="14" t="s">
        <v>34</v>
      </c>
      <c r="AX1137" s="14" t="s">
        <v>80</v>
      </c>
      <c r="AY1137" s="215" t="s">
        <v>170</v>
      </c>
    </row>
    <row r="1138" spans="1:65" s="2" customFormat="1" ht="16.5" customHeight="1">
      <c r="A1138" s="36"/>
      <c r="B1138" s="37"/>
      <c r="C1138" s="180" t="s">
        <v>3507</v>
      </c>
      <c r="D1138" s="180" t="s">
        <v>173</v>
      </c>
      <c r="E1138" s="181" t="s">
        <v>664</v>
      </c>
      <c r="F1138" s="182" t="s">
        <v>3508</v>
      </c>
      <c r="G1138" s="183" t="s">
        <v>217</v>
      </c>
      <c r="H1138" s="184">
        <v>195.84</v>
      </c>
      <c r="I1138" s="185"/>
      <c r="J1138" s="186">
        <f>ROUND(I1138*H1138,2)</f>
        <v>0</v>
      </c>
      <c r="K1138" s="182" t="s">
        <v>19</v>
      </c>
      <c r="L1138" s="41"/>
      <c r="M1138" s="187" t="s">
        <v>19</v>
      </c>
      <c r="N1138" s="188" t="s">
        <v>44</v>
      </c>
      <c r="O1138" s="66"/>
      <c r="P1138" s="189">
        <f>O1138*H1138</f>
        <v>0</v>
      </c>
      <c r="Q1138" s="189">
        <v>1.25E-3</v>
      </c>
      <c r="R1138" s="189">
        <f>Q1138*H1138</f>
        <v>0.24480000000000002</v>
      </c>
      <c r="S1138" s="189">
        <v>0</v>
      </c>
      <c r="T1138" s="190">
        <f>S1138*H1138</f>
        <v>0</v>
      </c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R1138" s="191" t="s">
        <v>261</v>
      </c>
      <c r="AT1138" s="191" t="s">
        <v>173</v>
      </c>
      <c r="AU1138" s="191" t="s">
        <v>82</v>
      </c>
      <c r="AY1138" s="19" t="s">
        <v>170</v>
      </c>
      <c r="BE1138" s="192">
        <f>IF(N1138="základní",J1138,0)</f>
        <v>0</v>
      </c>
      <c r="BF1138" s="192">
        <f>IF(N1138="snížená",J1138,0)</f>
        <v>0</v>
      </c>
      <c r="BG1138" s="192">
        <f>IF(N1138="zákl. přenesená",J1138,0)</f>
        <v>0</v>
      </c>
      <c r="BH1138" s="192">
        <f>IF(N1138="sníž. přenesená",J1138,0)</f>
        <v>0</v>
      </c>
      <c r="BI1138" s="192">
        <f>IF(N1138="nulová",J1138,0)</f>
        <v>0</v>
      </c>
      <c r="BJ1138" s="19" t="s">
        <v>80</v>
      </c>
      <c r="BK1138" s="192">
        <f>ROUND(I1138*H1138,2)</f>
        <v>0</v>
      </c>
      <c r="BL1138" s="19" t="s">
        <v>261</v>
      </c>
      <c r="BM1138" s="191" t="s">
        <v>3509</v>
      </c>
    </row>
    <row r="1139" spans="1:65" s="13" customFormat="1" ht="11.25">
      <c r="B1139" s="193"/>
      <c r="C1139" s="194"/>
      <c r="D1139" s="195" t="s">
        <v>180</v>
      </c>
      <c r="E1139" s="196" t="s">
        <v>19</v>
      </c>
      <c r="F1139" s="197" t="s">
        <v>3510</v>
      </c>
      <c r="G1139" s="194"/>
      <c r="H1139" s="198">
        <v>195.84</v>
      </c>
      <c r="I1139" s="199"/>
      <c r="J1139" s="194"/>
      <c r="K1139" s="194"/>
      <c r="L1139" s="200"/>
      <c r="M1139" s="201"/>
      <c r="N1139" s="202"/>
      <c r="O1139" s="202"/>
      <c r="P1139" s="202"/>
      <c r="Q1139" s="202"/>
      <c r="R1139" s="202"/>
      <c r="S1139" s="202"/>
      <c r="T1139" s="203"/>
      <c r="AT1139" s="204" t="s">
        <v>180</v>
      </c>
      <c r="AU1139" s="204" t="s">
        <v>82</v>
      </c>
      <c r="AV1139" s="13" t="s">
        <v>82</v>
      </c>
      <c r="AW1139" s="13" t="s">
        <v>34</v>
      </c>
      <c r="AX1139" s="13" t="s">
        <v>80</v>
      </c>
      <c r="AY1139" s="204" t="s">
        <v>170</v>
      </c>
    </row>
    <row r="1140" spans="1:65" s="2" customFormat="1" ht="16.5" customHeight="1">
      <c r="A1140" s="36"/>
      <c r="B1140" s="37"/>
      <c r="C1140" s="216" t="s">
        <v>3511</v>
      </c>
      <c r="D1140" s="216" t="s">
        <v>192</v>
      </c>
      <c r="E1140" s="217" t="s">
        <v>670</v>
      </c>
      <c r="F1140" s="218" t="s">
        <v>671</v>
      </c>
      <c r="G1140" s="219" t="s">
        <v>217</v>
      </c>
      <c r="H1140" s="220">
        <v>205.63200000000001</v>
      </c>
      <c r="I1140" s="221"/>
      <c r="J1140" s="222">
        <f>ROUND(I1140*H1140,2)</f>
        <v>0</v>
      </c>
      <c r="K1140" s="218" t="s">
        <v>19</v>
      </c>
      <c r="L1140" s="223"/>
      <c r="M1140" s="224" t="s">
        <v>19</v>
      </c>
      <c r="N1140" s="225" t="s">
        <v>44</v>
      </c>
      <c r="O1140" s="66"/>
      <c r="P1140" s="189">
        <f>O1140*H1140</f>
        <v>0</v>
      </c>
      <c r="Q1140" s="189">
        <v>7.0000000000000001E-3</v>
      </c>
      <c r="R1140" s="189">
        <f>Q1140*H1140</f>
        <v>1.439424</v>
      </c>
      <c r="S1140" s="189">
        <v>0</v>
      </c>
      <c r="T1140" s="190">
        <f>S1140*H1140</f>
        <v>0</v>
      </c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R1140" s="191" t="s">
        <v>346</v>
      </c>
      <c r="AT1140" s="191" t="s">
        <v>192</v>
      </c>
      <c r="AU1140" s="191" t="s">
        <v>82</v>
      </c>
      <c r="AY1140" s="19" t="s">
        <v>170</v>
      </c>
      <c r="BE1140" s="192">
        <f>IF(N1140="základní",J1140,0)</f>
        <v>0</v>
      </c>
      <c r="BF1140" s="192">
        <f>IF(N1140="snížená",J1140,0)</f>
        <v>0</v>
      </c>
      <c r="BG1140" s="192">
        <f>IF(N1140="zákl. přenesená",J1140,0)</f>
        <v>0</v>
      </c>
      <c r="BH1140" s="192">
        <f>IF(N1140="sníž. přenesená",J1140,0)</f>
        <v>0</v>
      </c>
      <c r="BI1140" s="192">
        <f>IF(N1140="nulová",J1140,0)</f>
        <v>0</v>
      </c>
      <c r="BJ1140" s="19" t="s">
        <v>80</v>
      </c>
      <c r="BK1140" s="192">
        <f>ROUND(I1140*H1140,2)</f>
        <v>0</v>
      </c>
      <c r="BL1140" s="19" t="s">
        <v>261</v>
      </c>
      <c r="BM1140" s="191" t="s">
        <v>3512</v>
      </c>
    </row>
    <row r="1141" spans="1:65" s="13" customFormat="1" ht="11.25">
      <c r="B1141" s="193"/>
      <c r="C1141" s="194"/>
      <c r="D1141" s="195" t="s">
        <v>180</v>
      </c>
      <c r="E1141" s="194"/>
      <c r="F1141" s="197" t="s">
        <v>3513</v>
      </c>
      <c r="G1141" s="194"/>
      <c r="H1141" s="198">
        <v>205.63200000000001</v>
      </c>
      <c r="I1141" s="199"/>
      <c r="J1141" s="194"/>
      <c r="K1141" s="194"/>
      <c r="L1141" s="200"/>
      <c r="M1141" s="201"/>
      <c r="N1141" s="202"/>
      <c r="O1141" s="202"/>
      <c r="P1141" s="202"/>
      <c r="Q1141" s="202"/>
      <c r="R1141" s="202"/>
      <c r="S1141" s="202"/>
      <c r="T1141" s="203"/>
      <c r="AT1141" s="204" t="s">
        <v>180</v>
      </c>
      <c r="AU1141" s="204" t="s">
        <v>82</v>
      </c>
      <c r="AV1141" s="13" t="s">
        <v>82</v>
      </c>
      <c r="AW1141" s="13" t="s">
        <v>4</v>
      </c>
      <c r="AX1141" s="13" t="s">
        <v>80</v>
      </c>
      <c r="AY1141" s="204" t="s">
        <v>170</v>
      </c>
    </row>
    <row r="1142" spans="1:65" s="2" customFormat="1" ht="24">
      <c r="A1142" s="36"/>
      <c r="B1142" s="37"/>
      <c r="C1142" s="180" t="s">
        <v>3514</v>
      </c>
      <c r="D1142" s="180" t="s">
        <v>173</v>
      </c>
      <c r="E1142" s="181" t="s">
        <v>3515</v>
      </c>
      <c r="F1142" s="182" t="s">
        <v>3516</v>
      </c>
      <c r="G1142" s="183" t="s">
        <v>310</v>
      </c>
      <c r="H1142" s="184">
        <v>18.8</v>
      </c>
      <c r="I1142" s="185"/>
      <c r="J1142" s="186">
        <f>ROUND(I1142*H1142,2)</f>
        <v>0</v>
      </c>
      <c r="K1142" s="182" t="s">
        <v>177</v>
      </c>
      <c r="L1142" s="41"/>
      <c r="M1142" s="187" t="s">
        <v>19</v>
      </c>
      <c r="N1142" s="188" t="s">
        <v>44</v>
      </c>
      <c r="O1142" s="66"/>
      <c r="P1142" s="189">
        <f>O1142*H1142</f>
        <v>0</v>
      </c>
      <c r="Q1142" s="189">
        <v>1.295E-2</v>
      </c>
      <c r="R1142" s="189">
        <f>Q1142*H1142</f>
        <v>0.24346000000000001</v>
      </c>
      <c r="S1142" s="189">
        <v>0</v>
      </c>
      <c r="T1142" s="190">
        <f>S1142*H1142</f>
        <v>0</v>
      </c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R1142" s="191" t="s">
        <v>261</v>
      </c>
      <c r="AT1142" s="191" t="s">
        <v>173</v>
      </c>
      <c r="AU1142" s="191" t="s">
        <v>82</v>
      </c>
      <c r="AY1142" s="19" t="s">
        <v>170</v>
      </c>
      <c r="BE1142" s="192">
        <f>IF(N1142="základní",J1142,0)</f>
        <v>0</v>
      </c>
      <c r="BF1142" s="192">
        <f>IF(N1142="snížená",J1142,0)</f>
        <v>0</v>
      </c>
      <c r="BG1142" s="192">
        <f>IF(N1142="zákl. přenesená",J1142,0)</f>
        <v>0</v>
      </c>
      <c r="BH1142" s="192">
        <f>IF(N1142="sníž. přenesená",J1142,0)</f>
        <v>0</v>
      </c>
      <c r="BI1142" s="192">
        <f>IF(N1142="nulová",J1142,0)</f>
        <v>0</v>
      </c>
      <c r="BJ1142" s="19" t="s">
        <v>80</v>
      </c>
      <c r="BK1142" s="192">
        <f>ROUND(I1142*H1142,2)</f>
        <v>0</v>
      </c>
      <c r="BL1142" s="19" t="s">
        <v>261</v>
      </c>
      <c r="BM1142" s="191" t="s">
        <v>3517</v>
      </c>
    </row>
    <row r="1143" spans="1:65" s="13" customFormat="1" ht="11.25">
      <c r="B1143" s="193"/>
      <c r="C1143" s="194"/>
      <c r="D1143" s="195" t="s">
        <v>180</v>
      </c>
      <c r="E1143" s="196" t="s">
        <v>19</v>
      </c>
      <c r="F1143" s="197" t="s">
        <v>3518</v>
      </c>
      <c r="G1143" s="194"/>
      <c r="H1143" s="198">
        <v>18.8</v>
      </c>
      <c r="I1143" s="199"/>
      <c r="J1143" s="194"/>
      <c r="K1143" s="194"/>
      <c r="L1143" s="200"/>
      <c r="M1143" s="201"/>
      <c r="N1143" s="202"/>
      <c r="O1143" s="202"/>
      <c r="P1143" s="202"/>
      <c r="Q1143" s="202"/>
      <c r="R1143" s="202"/>
      <c r="S1143" s="202"/>
      <c r="T1143" s="203"/>
      <c r="AT1143" s="204" t="s">
        <v>180</v>
      </c>
      <c r="AU1143" s="204" t="s">
        <v>82</v>
      </c>
      <c r="AV1143" s="13" t="s">
        <v>82</v>
      </c>
      <c r="AW1143" s="13" t="s">
        <v>34</v>
      </c>
      <c r="AX1143" s="13" t="s">
        <v>80</v>
      </c>
      <c r="AY1143" s="204" t="s">
        <v>170</v>
      </c>
    </row>
    <row r="1144" spans="1:65" s="2" customFormat="1" ht="24">
      <c r="A1144" s="36"/>
      <c r="B1144" s="37"/>
      <c r="C1144" s="180" t="s">
        <v>3519</v>
      </c>
      <c r="D1144" s="180" t="s">
        <v>173</v>
      </c>
      <c r="E1144" s="181" t="s">
        <v>3520</v>
      </c>
      <c r="F1144" s="182" t="s">
        <v>3521</v>
      </c>
      <c r="G1144" s="183" t="s">
        <v>217</v>
      </c>
      <c r="H1144" s="184">
        <v>146.34</v>
      </c>
      <c r="I1144" s="185"/>
      <c r="J1144" s="186">
        <f>ROUND(I1144*H1144,2)</f>
        <v>0</v>
      </c>
      <c r="K1144" s="182" t="s">
        <v>177</v>
      </c>
      <c r="L1144" s="41"/>
      <c r="M1144" s="187" t="s">
        <v>19</v>
      </c>
      <c r="N1144" s="188" t="s">
        <v>44</v>
      </c>
      <c r="O1144" s="66"/>
      <c r="P1144" s="189">
        <f>O1144*H1144</f>
        <v>0</v>
      </c>
      <c r="Q1144" s="189">
        <v>1.702E-2</v>
      </c>
      <c r="R1144" s="189">
        <f>Q1144*H1144</f>
        <v>2.4907068000000003</v>
      </c>
      <c r="S1144" s="189">
        <v>0</v>
      </c>
      <c r="T1144" s="190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191" t="s">
        <v>261</v>
      </c>
      <c r="AT1144" s="191" t="s">
        <v>173</v>
      </c>
      <c r="AU1144" s="191" t="s">
        <v>82</v>
      </c>
      <c r="AY1144" s="19" t="s">
        <v>170</v>
      </c>
      <c r="BE1144" s="192">
        <f>IF(N1144="základní",J1144,0)</f>
        <v>0</v>
      </c>
      <c r="BF1144" s="192">
        <f>IF(N1144="snížená",J1144,0)</f>
        <v>0</v>
      </c>
      <c r="BG1144" s="192">
        <f>IF(N1144="zákl. přenesená",J1144,0)</f>
        <v>0</v>
      </c>
      <c r="BH1144" s="192">
        <f>IF(N1144="sníž. přenesená",J1144,0)</f>
        <v>0</v>
      </c>
      <c r="BI1144" s="192">
        <f>IF(N1144="nulová",J1144,0)</f>
        <v>0</v>
      </c>
      <c r="BJ1144" s="19" t="s">
        <v>80</v>
      </c>
      <c r="BK1144" s="192">
        <f>ROUND(I1144*H1144,2)</f>
        <v>0</v>
      </c>
      <c r="BL1144" s="19" t="s">
        <v>261</v>
      </c>
      <c r="BM1144" s="191" t="s">
        <v>3522</v>
      </c>
    </row>
    <row r="1145" spans="1:65" s="13" customFormat="1" ht="11.25">
      <c r="B1145" s="193"/>
      <c r="C1145" s="194"/>
      <c r="D1145" s="195" t="s">
        <v>180</v>
      </c>
      <c r="E1145" s="196" t="s">
        <v>19</v>
      </c>
      <c r="F1145" s="197" t="s">
        <v>3523</v>
      </c>
      <c r="G1145" s="194"/>
      <c r="H1145" s="198">
        <v>14.04</v>
      </c>
      <c r="I1145" s="199"/>
      <c r="J1145" s="194"/>
      <c r="K1145" s="194"/>
      <c r="L1145" s="200"/>
      <c r="M1145" s="201"/>
      <c r="N1145" s="202"/>
      <c r="O1145" s="202"/>
      <c r="P1145" s="202"/>
      <c r="Q1145" s="202"/>
      <c r="R1145" s="202"/>
      <c r="S1145" s="202"/>
      <c r="T1145" s="203"/>
      <c r="AT1145" s="204" t="s">
        <v>180</v>
      </c>
      <c r="AU1145" s="204" t="s">
        <v>82</v>
      </c>
      <c r="AV1145" s="13" t="s">
        <v>82</v>
      </c>
      <c r="AW1145" s="13" t="s">
        <v>34</v>
      </c>
      <c r="AX1145" s="13" t="s">
        <v>73</v>
      </c>
      <c r="AY1145" s="204" t="s">
        <v>170</v>
      </c>
    </row>
    <row r="1146" spans="1:65" s="13" customFormat="1" ht="11.25">
      <c r="B1146" s="193"/>
      <c r="C1146" s="194"/>
      <c r="D1146" s="195" t="s">
        <v>180</v>
      </c>
      <c r="E1146" s="196" t="s">
        <v>19</v>
      </c>
      <c r="F1146" s="197" t="s">
        <v>3524</v>
      </c>
      <c r="G1146" s="194"/>
      <c r="H1146" s="198">
        <v>132.30000000000001</v>
      </c>
      <c r="I1146" s="199"/>
      <c r="J1146" s="194"/>
      <c r="K1146" s="194"/>
      <c r="L1146" s="200"/>
      <c r="M1146" s="201"/>
      <c r="N1146" s="202"/>
      <c r="O1146" s="202"/>
      <c r="P1146" s="202"/>
      <c r="Q1146" s="202"/>
      <c r="R1146" s="202"/>
      <c r="S1146" s="202"/>
      <c r="T1146" s="203"/>
      <c r="AT1146" s="204" t="s">
        <v>180</v>
      </c>
      <c r="AU1146" s="204" t="s">
        <v>82</v>
      </c>
      <c r="AV1146" s="13" t="s">
        <v>82</v>
      </c>
      <c r="AW1146" s="13" t="s">
        <v>34</v>
      </c>
      <c r="AX1146" s="13" t="s">
        <v>73</v>
      </c>
      <c r="AY1146" s="204" t="s">
        <v>170</v>
      </c>
    </row>
    <row r="1147" spans="1:65" s="14" customFormat="1" ht="11.25">
      <c r="B1147" s="205"/>
      <c r="C1147" s="206"/>
      <c r="D1147" s="195" t="s">
        <v>180</v>
      </c>
      <c r="E1147" s="207" t="s">
        <v>19</v>
      </c>
      <c r="F1147" s="208" t="s">
        <v>182</v>
      </c>
      <c r="G1147" s="206"/>
      <c r="H1147" s="209">
        <v>146.34</v>
      </c>
      <c r="I1147" s="210"/>
      <c r="J1147" s="206"/>
      <c r="K1147" s="206"/>
      <c r="L1147" s="211"/>
      <c r="M1147" s="212"/>
      <c r="N1147" s="213"/>
      <c r="O1147" s="213"/>
      <c r="P1147" s="213"/>
      <c r="Q1147" s="213"/>
      <c r="R1147" s="213"/>
      <c r="S1147" s="213"/>
      <c r="T1147" s="214"/>
      <c r="AT1147" s="215" t="s">
        <v>180</v>
      </c>
      <c r="AU1147" s="215" t="s">
        <v>82</v>
      </c>
      <c r="AV1147" s="14" t="s">
        <v>178</v>
      </c>
      <c r="AW1147" s="14" t="s">
        <v>34</v>
      </c>
      <c r="AX1147" s="14" t="s">
        <v>80</v>
      </c>
      <c r="AY1147" s="215" t="s">
        <v>170</v>
      </c>
    </row>
    <row r="1148" spans="1:65" s="2" customFormat="1" ht="21.75" customHeight="1">
      <c r="A1148" s="36"/>
      <c r="B1148" s="37"/>
      <c r="C1148" s="180" t="s">
        <v>3525</v>
      </c>
      <c r="D1148" s="180" t="s">
        <v>173</v>
      </c>
      <c r="E1148" s="181" t="s">
        <v>3526</v>
      </c>
      <c r="F1148" s="182" t="s">
        <v>3527</v>
      </c>
      <c r="G1148" s="183" t="s">
        <v>217</v>
      </c>
      <c r="H1148" s="184">
        <v>287.60000000000002</v>
      </c>
      <c r="I1148" s="185"/>
      <c r="J1148" s="186">
        <f>ROUND(I1148*H1148,2)</f>
        <v>0</v>
      </c>
      <c r="K1148" s="182" t="s">
        <v>177</v>
      </c>
      <c r="L1148" s="41"/>
      <c r="M1148" s="187" t="s">
        <v>19</v>
      </c>
      <c r="N1148" s="188" t="s">
        <v>44</v>
      </c>
      <c r="O1148" s="66"/>
      <c r="P1148" s="189">
        <f>O1148*H1148</f>
        <v>0</v>
      </c>
      <c r="Q1148" s="189">
        <v>3.483E-2</v>
      </c>
      <c r="R1148" s="189">
        <f>Q1148*H1148</f>
        <v>10.017108</v>
      </c>
      <c r="S1148" s="189">
        <v>0</v>
      </c>
      <c r="T1148" s="190">
        <f>S1148*H1148</f>
        <v>0</v>
      </c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R1148" s="191" t="s">
        <v>261</v>
      </c>
      <c r="AT1148" s="191" t="s">
        <v>173</v>
      </c>
      <c r="AU1148" s="191" t="s">
        <v>82</v>
      </c>
      <c r="AY1148" s="19" t="s">
        <v>170</v>
      </c>
      <c r="BE1148" s="192">
        <f>IF(N1148="základní",J1148,0)</f>
        <v>0</v>
      </c>
      <c r="BF1148" s="192">
        <f>IF(N1148="snížená",J1148,0)</f>
        <v>0</v>
      </c>
      <c r="BG1148" s="192">
        <f>IF(N1148="zákl. přenesená",J1148,0)</f>
        <v>0</v>
      </c>
      <c r="BH1148" s="192">
        <f>IF(N1148="sníž. přenesená",J1148,0)</f>
        <v>0</v>
      </c>
      <c r="BI1148" s="192">
        <f>IF(N1148="nulová",J1148,0)</f>
        <v>0</v>
      </c>
      <c r="BJ1148" s="19" t="s">
        <v>80</v>
      </c>
      <c r="BK1148" s="192">
        <f>ROUND(I1148*H1148,2)</f>
        <v>0</v>
      </c>
      <c r="BL1148" s="19" t="s">
        <v>261</v>
      </c>
      <c r="BM1148" s="191" t="s">
        <v>3528</v>
      </c>
    </row>
    <row r="1149" spans="1:65" s="13" customFormat="1" ht="11.25">
      <c r="B1149" s="193"/>
      <c r="C1149" s="194"/>
      <c r="D1149" s="195" t="s">
        <v>180</v>
      </c>
      <c r="E1149" s="196" t="s">
        <v>19</v>
      </c>
      <c r="F1149" s="197" t="s">
        <v>2570</v>
      </c>
      <c r="G1149" s="194"/>
      <c r="H1149" s="198">
        <v>263.5</v>
      </c>
      <c r="I1149" s="199"/>
      <c r="J1149" s="194"/>
      <c r="K1149" s="194"/>
      <c r="L1149" s="200"/>
      <c r="M1149" s="201"/>
      <c r="N1149" s="202"/>
      <c r="O1149" s="202"/>
      <c r="P1149" s="202"/>
      <c r="Q1149" s="202"/>
      <c r="R1149" s="202"/>
      <c r="S1149" s="202"/>
      <c r="T1149" s="203"/>
      <c r="AT1149" s="204" t="s">
        <v>180</v>
      </c>
      <c r="AU1149" s="204" t="s">
        <v>82</v>
      </c>
      <c r="AV1149" s="13" t="s">
        <v>82</v>
      </c>
      <c r="AW1149" s="13" t="s">
        <v>34</v>
      </c>
      <c r="AX1149" s="13" t="s">
        <v>73</v>
      </c>
      <c r="AY1149" s="204" t="s">
        <v>170</v>
      </c>
    </row>
    <row r="1150" spans="1:65" s="13" customFormat="1" ht="11.25">
      <c r="B1150" s="193"/>
      <c r="C1150" s="194"/>
      <c r="D1150" s="195" t="s">
        <v>180</v>
      </c>
      <c r="E1150" s="196" t="s">
        <v>19</v>
      </c>
      <c r="F1150" s="197" t="s">
        <v>2571</v>
      </c>
      <c r="G1150" s="194"/>
      <c r="H1150" s="198">
        <v>24.1</v>
      </c>
      <c r="I1150" s="199"/>
      <c r="J1150" s="194"/>
      <c r="K1150" s="194"/>
      <c r="L1150" s="200"/>
      <c r="M1150" s="201"/>
      <c r="N1150" s="202"/>
      <c r="O1150" s="202"/>
      <c r="P1150" s="202"/>
      <c r="Q1150" s="202"/>
      <c r="R1150" s="202"/>
      <c r="S1150" s="202"/>
      <c r="T1150" s="203"/>
      <c r="AT1150" s="204" t="s">
        <v>180</v>
      </c>
      <c r="AU1150" s="204" t="s">
        <v>82</v>
      </c>
      <c r="AV1150" s="13" t="s">
        <v>82</v>
      </c>
      <c r="AW1150" s="13" t="s">
        <v>34</v>
      </c>
      <c r="AX1150" s="13" t="s">
        <v>73</v>
      </c>
      <c r="AY1150" s="204" t="s">
        <v>170</v>
      </c>
    </row>
    <row r="1151" spans="1:65" s="14" customFormat="1" ht="11.25">
      <c r="B1151" s="205"/>
      <c r="C1151" s="206"/>
      <c r="D1151" s="195" t="s">
        <v>180</v>
      </c>
      <c r="E1151" s="207" t="s">
        <v>19</v>
      </c>
      <c r="F1151" s="208" t="s">
        <v>182</v>
      </c>
      <c r="G1151" s="206"/>
      <c r="H1151" s="209">
        <v>287.60000000000002</v>
      </c>
      <c r="I1151" s="210"/>
      <c r="J1151" s="206"/>
      <c r="K1151" s="206"/>
      <c r="L1151" s="211"/>
      <c r="M1151" s="212"/>
      <c r="N1151" s="213"/>
      <c r="O1151" s="213"/>
      <c r="P1151" s="213"/>
      <c r="Q1151" s="213"/>
      <c r="R1151" s="213"/>
      <c r="S1151" s="213"/>
      <c r="T1151" s="214"/>
      <c r="AT1151" s="215" t="s">
        <v>180</v>
      </c>
      <c r="AU1151" s="215" t="s">
        <v>82</v>
      </c>
      <c r="AV1151" s="14" t="s">
        <v>178</v>
      </c>
      <c r="AW1151" s="14" t="s">
        <v>34</v>
      </c>
      <c r="AX1151" s="14" t="s">
        <v>80</v>
      </c>
      <c r="AY1151" s="215" t="s">
        <v>170</v>
      </c>
    </row>
    <row r="1152" spans="1:65" s="2" customFormat="1" ht="24">
      <c r="A1152" s="36"/>
      <c r="B1152" s="37"/>
      <c r="C1152" s="180" t="s">
        <v>3529</v>
      </c>
      <c r="D1152" s="180" t="s">
        <v>173</v>
      </c>
      <c r="E1152" s="181" t="s">
        <v>3530</v>
      </c>
      <c r="F1152" s="182" t="s">
        <v>3531</v>
      </c>
      <c r="G1152" s="183" t="s">
        <v>217</v>
      </c>
      <c r="H1152" s="184">
        <v>2243.2800000000002</v>
      </c>
      <c r="I1152" s="185"/>
      <c r="J1152" s="186">
        <f>ROUND(I1152*H1152,2)</f>
        <v>0</v>
      </c>
      <c r="K1152" s="182" t="s">
        <v>177</v>
      </c>
      <c r="L1152" s="41"/>
      <c r="M1152" s="187" t="s">
        <v>19</v>
      </c>
      <c r="N1152" s="188" t="s">
        <v>44</v>
      </c>
      <c r="O1152" s="66"/>
      <c r="P1152" s="189">
        <f>O1152*H1152</f>
        <v>0</v>
      </c>
      <c r="Q1152" s="189">
        <v>5.0000000000000001E-3</v>
      </c>
      <c r="R1152" s="189">
        <f>Q1152*H1152</f>
        <v>11.216400000000002</v>
      </c>
      <c r="S1152" s="189">
        <v>0</v>
      </c>
      <c r="T1152" s="190">
        <f>S1152*H1152</f>
        <v>0</v>
      </c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R1152" s="191" t="s">
        <v>261</v>
      </c>
      <c r="AT1152" s="191" t="s">
        <v>173</v>
      </c>
      <c r="AU1152" s="191" t="s">
        <v>82</v>
      </c>
      <c r="AY1152" s="19" t="s">
        <v>170</v>
      </c>
      <c r="BE1152" s="192">
        <f>IF(N1152="základní",J1152,0)</f>
        <v>0</v>
      </c>
      <c r="BF1152" s="192">
        <f>IF(N1152="snížená",J1152,0)</f>
        <v>0</v>
      </c>
      <c r="BG1152" s="192">
        <f>IF(N1152="zákl. přenesená",J1152,0)</f>
        <v>0</v>
      </c>
      <c r="BH1152" s="192">
        <f>IF(N1152="sníž. přenesená",J1152,0)</f>
        <v>0</v>
      </c>
      <c r="BI1152" s="192">
        <f>IF(N1152="nulová",J1152,0)</f>
        <v>0</v>
      </c>
      <c r="BJ1152" s="19" t="s">
        <v>80</v>
      </c>
      <c r="BK1152" s="192">
        <f>ROUND(I1152*H1152,2)</f>
        <v>0</v>
      </c>
      <c r="BL1152" s="19" t="s">
        <v>261</v>
      </c>
      <c r="BM1152" s="191" t="s">
        <v>3532</v>
      </c>
    </row>
    <row r="1153" spans="1:65" s="13" customFormat="1" ht="11.25">
      <c r="B1153" s="193"/>
      <c r="C1153" s="194"/>
      <c r="D1153" s="195" t="s">
        <v>180</v>
      </c>
      <c r="E1153" s="194"/>
      <c r="F1153" s="197" t="s">
        <v>3533</v>
      </c>
      <c r="G1153" s="194"/>
      <c r="H1153" s="198">
        <v>2243.2800000000002</v>
      </c>
      <c r="I1153" s="199"/>
      <c r="J1153" s="194"/>
      <c r="K1153" s="194"/>
      <c r="L1153" s="200"/>
      <c r="M1153" s="201"/>
      <c r="N1153" s="202"/>
      <c r="O1153" s="202"/>
      <c r="P1153" s="202"/>
      <c r="Q1153" s="202"/>
      <c r="R1153" s="202"/>
      <c r="S1153" s="202"/>
      <c r="T1153" s="203"/>
      <c r="AT1153" s="204" t="s">
        <v>180</v>
      </c>
      <c r="AU1153" s="204" t="s">
        <v>82</v>
      </c>
      <c r="AV1153" s="13" t="s">
        <v>82</v>
      </c>
      <c r="AW1153" s="13" t="s">
        <v>4</v>
      </c>
      <c r="AX1153" s="13" t="s">
        <v>80</v>
      </c>
      <c r="AY1153" s="204" t="s">
        <v>170</v>
      </c>
    </row>
    <row r="1154" spans="1:65" s="2" customFormat="1" ht="24">
      <c r="A1154" s="36"/>
      <c r="B1154" s="37"/>
      <c r="C1154" s="180" t="s">
        <v>3534</v>
      </c>
      <c r="D1154" s="180" t="s">
        <v>173</v>
      </c>
      <c r="E1154" s="181" t="s">
        <v>3535</v>
      </c>
      <c r="F1154" s="182" t="s">
        <v>3536</v>
      </c>
      <c r="G1154" s="183" t="s">
        <v>217</v>
      </c>
      <c r="H1154" s="184">
        <v>843.7</v>
      </c>
      <c r="I1154" s="185"/>
      <c r="J1154" s="186">
        <f>ROUND(I1154*H1154,2)</f>
        <v>0</v>
      </c>
      <c r="K1154" s="182" t="s">
        <v>177</v>
      </c>
      <c r="L1154" s="41"/>
      <c r="M1154" s="187" t="s">
        <v>19</v>
      </c>
      <c r="N1154" s="188" t="s">
        <v>44</v>
      </c>
      <c r="O1154" s="66"/>
      <c r="P1154" s="189">
        <f>O1154*H1154</f>
        <v>0</v>
      </c>
      <c r="Q1154" s="189">
        <v>3.882E-2</v>
      </c>
      <c r="R1154" s="189">
        <f>Q1154*H1154</f>
        <v>32.752434000000001</v>
      </c>
      <c r="S1154" s="189">
        <v>0</v>
      </c>
      <c r="T1154" s="190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191" t="s">
        <v>261</v>
      </c>
      <c r="AT1154" s="191" t="s">
        <v>173</v>
      </c>
      <c r="AU1154" s="191" t="s">
        <v>82</v>
      </c>
      <c r="AY1154" s="19" t="s">
        <v>170</v>
      </c>
      <c r="BE1154" s="192">
        <f>IF(N1154="základní",J1154,0)</f>
        <v>0</v>
      </c>
      <c r="BF1154" s="192">
        <f>IF(N1154="snížená",J1154,0)</f>
        <v>0</v>
      </c>
      <c r="BG1154" s="192">
        <f>IF(N1154="zákl. přenesená",J1154,0)</f>
        <v>0</v>
      </c>
      <c r="BH1154" s="192">
        <f>IF(N1154="sníž. přenesená",J1154,0)</f>
        <v>0</v>
      </c>
      <c r="BI1154" s="192">
        <f>IF(N1154="nulová",J1154,0)</f>
        <v>0</v>
      </c>
      <c r="BJ1154" s="19" t="s">
        <v>80</v>
      </c>
      <c r="BK1154" s="192">
        <f>ROUND(I1154*H1154,2)</f>
        <v>0</v>
      </c>
      <c r="BL1154" s="19" t="s">
        <v>261</v>
      </c>
      <c r="BM1154" s="191" t="s">
        <v>3537</v>
      </c>
    </row>
    <row r="1155" spans="1:65" s="13" customFormat="1" ht="11.25">
      <c r="B1155" s="193"/>
      <c r="C1155" s="194"/>
      <c r="D1155" s="195" t="s">
        <v>180</v>
      </c>
      <c r="E1155" s="196" t="s">
        <v>19</v>
      </c>
      <c r="F1155" s="197" t="s">
        <v>3538</v>
      </c>
      <c r="G1155" s="194"/>
      <c r="H1155" s="198">
        <v>238.5</v>
      </c>
      <c r="I1155" s="199"/>
      <c r="J1155" s="194"/>
      <c r="K1155" s="194"/>
      <c r="L1155" s="200"/>
      <c r="M1155" s="201"/>
      <c r="N1155" s="202"/>
      <c r="O1155" s="202"/>
      <c r="P1155" s="202"/>
      <c r="Q1155" s="202"/>
      <c r="R1155" s="202"/>
      <c r="S1155" s="202"/>
      <c r="T1155" s="203"/>
      <c r="AT1155" s="204" t="s">
        <v>180</v>
      </c>
      <c r="AU1155" s="204" t="s">
        <v>82</v>
      </c>
      <c r="AV1155" s="13" t="s">
        <v>82</v>
      </c>
      <c r="AW1155" s="13" t="s">
        <v>34</v>
      </c>
      <c r="AX1155" s="13" t="s">
        <v>73</v>
      </c>
      <c r="AY1155" s="204" t="s">
        <v>170</v>
      </c>
    </row>
    <row r="1156" spans="1:65" s="13" customFormat="1" ht="11.25">
      <c r="B1156" s="193"/>
      <c r="C1156" s="194"/>
      <c r="D1156" s="195" t="s">
        <v>180</v>
      </c>
      <c r="E1156" s="196" t="s">
        <v>19</v>
      </c>
      <c r="F1156" s="197" t="s">
        <v>3000</v>
      </c>
      <c r="G1156" s="194"/>
      <c r="H1156" s="198">
        <v>302.60000000000002</v>
      </c>
      <c r="I1156" s="199"/>
      <c r="J1156" s="194"/>
      <c r="K1156" s="194"/>
      <c r="L1156" s="200"/>
      <c r="M1156" s="201"/>
      <c r="N1156" s="202"/>
      <c r="O1156" s="202"/>
      <c r="P1156" s="202"/>
      <c r="Q1156" s="202"/>
      <c r="R1156" s="202"/>
      <c r="S1156" s="202"/>
      <c r="T1156" s="203"/>
      <c r="AT1156" s="204" t="s">
        <v>180</v>
      </c>
      <c r="AU1156" s="204" t="s">
        <v>82</v>
      </c>
      <c r="AV1156" s="13" t="s">
        <v>82</v>
      </c>
      <c r="AW1156" s="13" t="s">
        <v>34</v>
      </c>
      <c r="AX1156" s="13" t="s">
        <v>73</v>
      </c>
      <c r="AY1156" s="204" t="s">
        <v>170</v>
      </c>
    </row>
    <row r="1157" spans="1:65" s="13" customFormat="1" ht="11.25">
      <c r="B1157" s="193"/>
      <c r="C1157" s="194"/>
      <c r="D1157" s="195" t="s">
        <v>180</v>
      </c>
      <c r="E1157" s="196" t="s">
        <v>19</v>
      </c>
      <c r="F1157" s="197" t="s">
        <v>2570</v>
      </c>
      <c r="G1157" s="194"/>
      <c r="H1157" s="198">
        <v>263.5</v>
      </c>
      <c r="I1157" s="199"/>
      <c r="J1157" s="194"/>
      <c r="K1157" s="194"/>
      <c r="L1157" s="200"/>
      <c r="M1157" s="201"/>
      <c r="N1157" s="202"/>
      <c r="O1157" s="202"/>
      <c r="P1157" s="202"/>
      <c r="Q1157" s="202"/>
      <c r="R1157" s="202"/>
      <c r="S1157" s="202"/>
      <c r="T1157" s="203"/>
      <c r="AT1157" s="204" t="s">
        <v>180</v>
      </c>
      <c r="AU1157" s="204" t="s">
        <v>82</v>
      </c>
      <c r="AV1157" s="13" t="s">
        <v>82</v>
      </c>
      <c r="AW1157" s="13" t="s">
        <v>34</v>
      </c>
      <c r="AX1157" s="13" t="s">
        <v>73</v>
      </c>
      <c r="AY1157" s="204" t="s">
        <v>170</v>
      </c>
    </row>
    <row r="1158" spans="1:65" s="13" customFormat="1" ht="11.25">
      <c r="B1158" s="193"/>
      <c r="C1158" s="194"/>
      <c r="D1158" s="195" t="s">
        <v>180</v>
      </c>
      <c r="E1158" s="196" t="s">
        <v>19</v>
      </c>
      <c r="F1158" s="197" t="s">
        <v>2571</v>
      </c>
      <c r="G1158" s="194"/>
      <c r="H1158" s="198">
        <v>24.1</v>
      </c>
      <c r="I1158" s="199"/>
      <c r="J1158" s="194"/>
      <c r="K1158" s="194"/>
      <c r="L1158" s="200"/>
      <c r="M1158" s="201"/>
      <c r="N1158" s="202"/>
      <c r="O1158" s="202"/>
      <c r="P1158" s="202"/>
      <c r="Q1158" s="202"/>
      <c r="R1158" s="202"/>
      <c r="S1158" s="202"/>
      <c r="T1158" s="203"/>
      <c r="AT1158" s="204" t="s">
        <v>180</v>
      </c>
      <c r="AU1158" s="204" t="s">
        <v>82</v>
      </c>
      <c r="AV1158" s="13" t="s">
        <v>82</v>
      </c>
      <c r="AW1158" s="13" t="s">
        <v>34</v>
      </c>
      <c r="AX1158" s="13" t="s">
        <v>73</v>
      </c>
      <c r="AY1158" s="204" t="s">
        <v>170</v>
      </c>
    </row>
    <row r="1159" spans="1:65" s="13" customFormat="1" ht="11.25">
      <c r="B1159" s="193"/>
      <c r="C1159" s="194"/>
      <c r="D1159" s="195" t="s">
        <v>180</v>
      </c>
      <c r="E1159" s="196" t="s">
        <v>19</v>
      </c>
      <c r="F1159" s="197" t="s">
        <v>3539</v>
      </c>
      <c r="G1159" s="194"/>
      <c r="H1159" s="198">
        <v>15</v>
      </c>
      <c r="I1159" s="199"/>
      <c r="J1159" s="194"/>
      <c r="K1159" s="194"/>
      <c r="L1159" s="200"/>
      <c r="M1159" s="201"/>
      <c r="N1159" s="202"/>
      <c r="O1159" s="202"/>
      <c r="P1159" s="202"/>
      <c r="Q1159" s="202"/>
      <c r="R1159" s="202"/>
      <c r="S1159" s="202"/>
      <c r="T1159" s="203"/>
      <c r="AT1159" s="204" t="s">
        <v>180</v>
      </c>
      <c r="AU1159" s="204" t="s">
        <v>82</v>
      </c>
      <c r="AV1159" s="13" t="s">
        <v>82</v>
      </c>
      <c r="AW1159" s="13" t="s">
        <v>34</v>
      </c>
      <c r="AX1159" s="13" t="s">
        <v>73</v>
      </c>
      <c r="AY1159" s="204" t="s">
        <v>170</v>
      </c>
    </row>
    <row r="1160" spans="1:65" s="14" customFormat="1" ht="11.25">
      <c r="B1160" s="205"/>
      <c r="C1160" s="206"/>
      <c r="D1160" s="195" t="s">
        <v>180</v>
      </c>
      <c r="E1160" s="207" t="s">
        <v>19</v>
      </c>
      <c r="F1160" s="208" t="s">
        <v>182</v>
      </c>
      <c r="G1160" s="206"/>
      <c r="H1160" s="209">
        <v>843.7</v>
      </c>
      <c r="I1160" s="210"/>
      <c r="J1160" s="206"/>
      <c r="K1160" s="206"/>
      <c r="L1160" s="211"/>
      <c r="M1160" s="212"/>
      <c r="N1160" s="213"/>
      <c r="O1160" s="213"/>
      <c r="P1160" s="213"/>
      <c r="Q1160" s="213"/>
      <c r="R1160" s="213"/>
      <c r="S1160" s="213"/>
      <c r="T1160" s="214"/>
      <c r="AT1160" s="215" t="s">
        <v>180</v>
      </c>
      <c r="AU1160" s="215" t="s">
        <v>82</v>
      </c>
      <c r="AV1160" s="14" t="s">
        <v>178</v>
      </c>
      <c r="AW1160" s="14" t="s">
        <v>34</v>
      </c>
      <c r="AX1160" s="14" t="s">
        <v>80</v>
      </c>
      <c r="AY1160" s="215" t="s">
        <v>170</v>
      </c>
    </row>
    <row r="1161" spans="1:65" s="2" customFormat="1" ht="24">
      <c r="A1161" s="36"/>
      <c r="B1161" s="37"/>
      <c r="C1161" s="180" t="s">
        <v>3540</v>
      </c>
      <c r="D1161" s="180" t="s">
        <v>173</v>
      </c>
      <c r="E1161" s="181" t="s">
        <v>3541</v>
      </c>
      <c r="F1161" s="182" t="s">
        <v>3542</v>
      </c>
      <c r="G1161" s="183" t="s">
        <v>217</v>
      </c>
      <c r="H1161" s="184">
        <v>907.72</v>
      </c>
      <c r="I1161" s="185"/>
      <c r="J1161" s="186">
        <f>ROUND(I1161*H1161,2)</f>
        <v>0</v>
      </c>
      <c r="K1161" s="182" t="s">
        <v>19</v>
      </c>
      <c r="L1161" s="41"/>
      <c r="M1161" s="187" t="s">
        <v>19</v>
      </c>
      <c r="N1161" s="188" t="s">
        <v>44</v>
      </c>
      <c r="O1161" s="66"/>
      <c r="P1161" s="189">
        <f>O1161*H1161</f>
        <v>0</v>
      </c>
      <c r="Q1161" s="189">
        <v>3.1640000000000001E-2</v>
      </c>
      <c r="R1161" s="189">
        <f>Q1161*H1161</f>
        <v>28.720260800000002</v>
      </c>
      <c r="S1161" s="189">
        <v>0</v>
      </c>
      <c r="T1161" s="190">
        <f>S1161*H1161</f>
        <v>0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191" t="s">
        <v>261</v>
      </c>
      <c r="AT1161" s="191" t="s">
        <v>173</v>
      </c>
      <c r="AU1161" s="191" t="s">
        <v>82</v>
      </c>
      <c r="AY1161" s="19" t="s">
        <v>170</v>
      </c>
      <c r="BE1161" s="192">
        <f>IF(N1161="základní",J1161,0)</f>
        <v>0</v>
      </c>
      <c r="BF1161" s="192">
        <f>IF(N1161="snížená",J1161,0)</f>
        <v>0</v>
      </c>
      <c r="BG1161" s="192">
        <f>IF(N1161="zákl. přenesená",J1161,0)</f>
        <v>0</v>
      </c>
      <c r="BH1161" s="192">
        <f>IF(N1161="sníž. přenesená",J1161,0)</f>
        <v>0</v>
      </c>
      <c r="BI1161" s="192">
        <f>IF(N1161="nulová",J1161,0)</f>
        <v>0</v>
      </c>
      <c r="BJ1161" s="19" t="s">
        <v>80</v>
      </c>
      <c r="BK1161" s="192">
        <f>ROUND(I1161*H1161,2)</f>
        <v>0</v>
      </c>
      <c r="BL1161" s="19" t="s">
        <v>261</v>
      </c>
      <c r="BM1161" s="191" t="s">
        <v>3543</v>
      </c>
    </row>
    <row r="1162" spans="1:65" s="15" customFormat="1" ht="11.25">
      <c r="B1162" s="226"/>
      <c r="C1162" s="227"/>
      <c r="D1162" s="195" t="s">
        <v>180</v>
      </c>
      <c r="E1162" s="228" t="s">
        <v>19</v>
      </c>
      <c r="F1162" s="229" t="s">
        <v>3544</v>
      </c>
      <c r="G1162" s="227"/>
      <c r="H1162" s="228" t="s">
        <v>19</v>
      </c>
      <c r="I1162" s="230"/>
      <c r="J1162" s="227"/>
      <c r="K1162" s="227"/>
      <c r="L1162" s="231"/>
      <c r="M1162" s="232"/>
      <c r="N1162" s="233"/>
      <c r="O1162" s="233"/>
      <c r="P1162" s="233"/>
      <c r="Q1162" s="233"/>
      <c r="R1162" s="233"/>
      <c r="S1162" s="233"/>
      <c r="T1162" s="234"/>
      <c r="AT1162" s="235" t="s">
        <v>180</v>
      </c>
      <c r="AU1162" s="235" t="s">
        <v>82</v>
      </c>
      <c r="AV1162" s="15" t="s">
        <v>80</v>
      </c>
      <c r="AW1162" s="15" t="s">
        <v>34</v>
      </c>
      <c r="AX1162" s="15" t="s">
        <v>73</v>
      </c>
      <c r="AY1162" s="235" t="s">
        <v>170</v>
      </c>
    </row>
    <row r="1163" spans="1:65" s="13" customFormat="1" ht="11.25">
      <c r="B1163" s="193"/>
      <c r="C1163" s="194"/>
      <c r="D1163" s="195" t="s">
        <v>180</v>
      </c>
      <c r="E1163" s="196" t="s">
        <v>19</v>
      </c>
      <c r="F1163" s="197" t="s">
        <v>3545</v>
      </c>
      <c r="G1163" s="194"/>
      <c r="H1163" s="198">
        <v>470.92</v>
      </c>
      <c r="I1163" s="199"/>
      <c r="J1163" s="194"/>
      <c r="K1163" s="194"/>
      <c r="L1163" s="200"/>
      <c r="M1163" s="201"/>
      <c r="N1163" s="202"/>
      <c r="O1163" s="202"/>
      <c r="P1163" s="202"/>
      <c r="Q1163" s="202"/>
      <c r="R1163" s="202"/>
      <c r="S1163" s="202"/>
      <c r="T1163" s="203"/>
      <c r="AT1163" s="204" t="s">
        <v>180</v>
      </c>
      <c r="AU1163" s="204" t="s">
        <v>82</v>
      </c>
      <c r="AV1163" s="13" t="s">
        <v>82</v>
      </c>
      <c r="AW1163" s="13" t="s">
        <v>34</v>
      </c>
      <c r="AX1163" s="13" t="s">
        <v>73</v>
      </c>
      <c r="AY1163" s="204" t="s">
        <v>170</v>
      </c>
    </row>
    <row r="1164" spans="1:65" s="13" customFormat="1" ht="11.25">
      <c r="B1164" s="193"/>
      <c r="C1164" s="194"/>
      <c r="D1164" s="195" t="s">
        <v>180</v>
      </c>
      <c r="E1164" s="196" t="s">
        <v>19</v>
      </c>
      <c r="F1164" s="197" t="s">
        <v>3546</v>
      </c>
      <c r="G1164" s="194"/>
      <c r="H1164" s="198">
        <v>436.8</v>
      </c>
      <c r="I1164" s="199"/>
      <c r="J1164" s="194"/>
      <c r="K1164" s="194"/>
      <c r="L1164" s="200"/>
      <c r="M1164" s="201"/>
      <c r="N1164" s="202"/>
      <c r="O1164" s="202"/>
      <c r="P1164" s="202"/>
      <c r="Q1164" s="202"/>
      <c r="R1164" s="202"/>
      <c r="S1164" s="202"/>
      <c r="T1164" s="203"/>
      <c r="AT1164" s="204" t="s">
        <v>180</v>
      </c>
      <c r="AU1164" s="204" t="s">
        <v>82</v>
      </c>
      <c r="AV1164" s="13" t="s">
        <v>82</v>
      </c>
      <c r="AW1164" s="13" t="s">
        <v>34</v>
      </c>
      <c r="AX1164" s="13" t="s">
        <v>73</v>
      </c>
      <c r="AY1164" s="204" t="s">
        <v>170</v>
      </c>
    </row>
    <row r="1165" spans="1:65" s="14" customFormat="1" ht="11.25">
      <c r="B1165" s="205"/>
      <c r="C1165" s="206"/>
      <c r="D1165" s="195" t="s">
        <v>180</v>
      </c>
      <c r="E1165" s="207" t="s">
        <v>19</v>
      </c>
      <c r="F1165" s="208" t="s">
        <v>182</v>
      </c>
      <c r="G1165" s="206"/>
      <c r="H1165" s="209">
        <v>907.72</v>
      </c>
      <c r="I1165" s="210"/>
      <c r="J1165" s="206"/>
      <c r="K1165" s="206"/>
      <c r="L1165" s="211"/>
      <c r="M1165" s="212"/>
      <c r="N1165" s="213"/>
      <c r="O1165" s="213"/>
      <c r="P1165" s="213"/>
      <c r="Q1165" s="213"/>
      <c r="R1165" s="213"/>
      <c r="S1165" s="213"/>
      <c r="T1165" s="214"/>
      <c r="AT1165" s="215" t="s">
        <v>180</v>
      </c>
      <c r="AU1165" s="215" t="s">
        <v>82</v>
      </c>
      <c r="AV1165" s="14" t="s">
        <v>178</v>
      </c>
      <c r="AW1165" s="14" t="s">
        <v>34</v>
      </c>
      <c r="AX1165" s="14" t="s">
        <v>80</v>
      </c>
      <c r="AY1165" s="215" t="s">
        <v>170</v>
      </c>
    </row>
    <row r="1166" spans="1:65" s="2" customFormat="1" ht="24">
      <c r="A1166" s="36"/>
      <c r="B1166" s="37"/>
      <c r="C1166" s="180" t="s">
        <v>3547</v>
      </c>
      <c r="D1166" s="180" t="s">
        <v>173</v>
      </c>
      <c r="E1166" s="181" t="s">
        <v>3548</v>
      </c>
      <c r="F1166" s="182" t="s">
        <v>3549</v>
      </c>
      <c r="G1166" s="183" t="s">
        <v>217</v>
      </c>
      <c r="H1166" s="184">
        <v>17.748999999999999</v>
      </c>
      <c r="I1166" s="185"/>
      <c r="J1166" s="186">
        <f>ROUND(I1166*H1166,2)</f>
        <v>0</v>
      </c>
      <c r="K1166" s="182" t="s">
        <v>177</v>
      </c>
      <c r="L1166" s="41"/>
      <c r="M1166" s="187" t="s">
        <v>19</v>
      </c>
      <c r="N1166" s="188" t="s">
        <v>44</v>
      </c>
      <c r="O1166" s="66"/>
      <c r="P1166" s="189">
        <f>O1166*H1166</f>
        <v>0</v>
      </c>
      <c r="Q1166" s="189">
        <v>1.7100000000000001E-2</v>
      </c>
      <c r="R1166" s="189">
        <f>Q1166*H1166</f>
        <v>0.3035079</v>
      </c>
      <c r="S1166" s="189">
        <v>0</v>
      </c>
      <c r="T1166" s="190">
        <f>S1166*H1166</f>
        <v>0</v>
      </c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R1166" s="191" t="s">
        <v>261</v>
      </c>
      <c r="AT1166" s="191" t="s">
        <v>173</v>
      </c>
      <c r="AU1166" s="191" t="s">
        <v>82</v>
      </c>
      <c r="AY1166" s="19" t="s">
        <v>170</v>
      </c>
      <c r="BE1166" s="192">
        <f>IF(N1166="základní",J1166,0)</f>
        <v>0</v>
      </c>
      <c r="BF1166" s="192">
        <f>IF(N1166="snížená",J1166,0)</f>
        <v>0</v>
      </c>
      <c r="BG1166" s="192">
        <f>IF(N1166="zákl. přenesená",J1166,0)</f>
        <v>0</v>
      </c>
      <c r="BH1166" s="192">
        <f>IF(N1166="sníž. přenesená",J1166,0)</f>
        <v>0</v>
      </c>
      <c r="BI1166" s="192">
        <f>IF(N1166="nulová",J1166,0)</f>
        <v>0</v>
      </c>
      <c r="BJ1166" s="19" t="s">
        <v>80</v>
      </c>
      <c r="BK1166" s="192">
        <f>ROUND(I1166*H1166,2)</f>
        <v>0</v>
      </c>
      <c r="BL1166" s="19" t="s">
        <v>261</v>
      </c>
      <c r="BM1166" s="191" t="s">
        <v>3550</v>
      </c>
    </row>
    <row r="1167" spans="1:65" s="13" customFormat="1" ht="11.25">
      <c r="B1167" s="193"/>
      <c r="C1167" s="194"/>
      <c r="D1167" s="195" t="s">
        <v>180</v>
      </c>
      <c r="E1167" s="196" t="s">
        <v>19</v>
      </c>
      <c r="F1167" s="197" t="s">
        <v>3551</v>
      </c>
      <c r="G1167" s="194"/>
      <c r="H1167" s="198">
        <v>12.9</v>
      </c>
      <c r="I1167" s="199"/>
      <c r="J1167" s="194"/>
      <c r="K1167" s="194"/>
      <c r="L1167" s="200"/>
      <c r="M1167" s="201"/>
      <c r="N1167" s="202"/>
      <c r="O1167" s="202"/>
      <c r="P1167" s="202"/>
      <c r="Q1167" s="202"/>
      <c r="R1167" s="202"/>
      <c r="S1167" s="202"/>
      <c r="T1167" s="203"/>
      <c r="AT1167" s="204" t="s">
        <v>180</v>
      </c>
      <c r="AU1167" s="204" t="s">
        <v>82</v>
      </c>
      <c r="AV1167" s="13" t="s">
        <v>82</v>
      </c>
      <c r="AW1167" s="13" t="s">
        <v>34</v>
      </c>
      <c r="AX1167" s="13" t="s">
        <v>73</v>
      </c>
      <c r="AY1167" s="204" t="s">
        <v>170</v>
      </c>
    </row>
    <row r="1168" spans="1:65" s="13" customFormat="1" ht="11.25">
      <c r="B1168" s="193"/>
      <c r="C1168" s="194"/>
      <c r="D1168" s="195" t="s">
        <v>180</v>
      </c>
      <c r="E1168" s="196" t="s">
        <v>19</v>
      </c>
      <c r="F1168" s="197" t="s">
        <v>3552</v>
      </c>
      <c r="G1168" s="194"/>
      <c r="H1168" s="198">
        <v>-5.516</v>
      </c>
      <c r="I1168" s="199"/>
      <c r="J1168" s="194"/>
      <c r="K1168" s="194"/>
      <c r="L1168" s="200"/>
      <c r="M1168" s="201"/>
      <c r="N1168" s="202"/>
      <c r="O1168" s="202"/>
      <c r="P1168" s="202"/>
      <c r="Q1168" s="202"/>
      <c r="R1168" s="202"/>
      <c r="S1168" s="202"/>
      <c r="T1168" s="203"/>
      <c r="AT1168" s="204" t="s">
        <v>180</v>
      </c>
      <c r="AU1168" s="204" t="s">
        <v>82</v>
      </c>
      <c r="AV1168" s="13" t="s">
        <v>82</v>
      </c>
      <c r="AW1168" s="13" t="s">
        <v>34</v>
      </c>
      <c r="AX1168" s="13" t="s">
        <v>73</v>
      </c>
      <c r="AY1168" s="204" t="s">
        <v>170</v>
      </c>
    </row>
    <row r="1169" spans="1:65" s="16" customFormat="1" ht="11.25">
      <c r="B1169" s="249"/>
      <c r="C1169" s="250"/>
      <c r="D1169" s="195" t="s">
        <v>180</v>
      </c>
      <c r="E1169" s="251" t="s">
        <v>19</v>
      </c>
      <c r="F1169" s="252" t="s">
        <v>3553</v>
      </c>
      <c r="G1169" s="250"/>
      <c r="H1169" s="253">
        <v>7.3840000000000003</v>
      </c>
      <c r="I1169" s="254"/>
      <c r="J1169" s="250"/>
      <c r="K1169" s="250"/>
      <c r="L1169" s="255"/>
      <c r="M1169" s="256"/>
      <c r="N1169" s="257"/>
      <c r="O1169" s="257"/>
      <c r="P1169" s="257"/>
      <c r="Q1169" s="257"/>
      <c r="R1169" s="257"/>
      <c r="S1169" s="257"/>
      <c r="T1169" s="258"/>
      <c r="AT1169" s="259" t="s">
        <v>180</v>
      </c>
      <c r="AU1169" s="259" t="s">
        <v>82</v>
      </c>
      <c r="AV1169" s="16" t="s">
        <v>171</v>
      </c>
      <c r="AW1169" s="16" t="s">
        <v>34</v>
      </c>
      <c r="AX1169" s="16" t="s">
        <v>73</v>
      </c>
      <c r="AY1169" s="259" t="s">
        <v>170</v>
      </c>
    </row>
    <row r="1170" spans="1:65" s="13" customFormat="1" ht="11.25">
      <c r="B1170" s="193"/>
      <c r="C1170" s="194"/>
      <c r="D1170" s="195" t="s">
        <v>180</v>
      </c>
      <c r="E1170" s="196" t="s">
        <v>19</v>
      </c>
      <c r="F1170" s="197" t="s">
        <v>3554</v>
      </c>
      <c r="G1170" s="194"/>
      <c r="H1170" s="198">
        <v>17.260000000000002</v>
      </c>
      <c r="I1170" s="199"/>
      <c r="J1170" s="194"/>
      <c r="K1170" s="194"/>
      <c r="L1170" s="200"/>
      <c r="M1170" s="201"/>
      <c r="N1170" s="202"/>
      <c r="O1170" s="202"/>
      <c r="P1170" s="202"/>
      <c r="Q1170" s="202"/>
      <c r="R1170" s="202"/>
      <c r="S1170" s="202"/>
      <c r="T1170" s="203"/>
      <c r="AT1170" s="204" t="s">
        <v>180</v>
      </c>
      <c r="AU1170" s="204" t="s">
        <v>82</v>
      </c>
      <c r="AV1170" s="13" t="s">
        <v>82</v>
      </c>
      <c r="AW1170" s="13" t="s">
        <v>34</v>
      </c>
      <c r="AX1170" s="13" t="s">
        <v>73</v>
      </c>
      <c r="AY1170" s="204" t="s">
        <v>170</v>
      </c>
    </row>
    <row r="1171" spans="1:65" s="13" customFormat="1" ht="11.25">
      <c r="B1171" s="193"/>
      <c r="C1171" s="194"/>
      <c r="D1171" s="195" t="s">
        <v>180</v>
      </c>
      <c r="E1171" s="196" t="s">
        <v>19</v>
      </c>
      <c r="F1171" s="197" t="s">
        <v>3555</v>
      </c>
      <c r="G1171" s="194"/>
      <c r="H1171" s="198">
        <v>-6.8949999999999996</v>
      </c>
      <c r="I1171" s="199"/>
      <c r="J1171" s="194"/>
      <c r="K1171" s="194"/>
      <c r="L1171" s="200"/>
      <c r="M1171" s="201"/>
      <c r="N1171" s="202"/>
      <c r="O1171" s="202"/>
      <c r="P1171" s="202"/>
      <c r="Q1171" s="202"/>
      <c r="R1171" s="202"/>
      <c r="S1171" s="202"/>
      <c r="T1171" s="203"/>
      <c r="AT1171" s="204" t="s">
        <v>180</v>
      </c>
      <c r="AU1171" s="204" t="s">
        <v>82</v>
      </c>
      <c r="AV1171" s="13" t="s">
        <v>82</v>
      </c>
      <c r="AW1171" s="13" t="s">
        <v>34</v>
      </c>
      <c r="AX1171" s="13" t="s">
        <v>73</v>
      </c>
      <c r="AY1171" s="204" t="s">
        <v>170</v>
      </c>
    </row>
    <row r="1172" spans="1:65" s="16" customFormat="1" ht="11.25">
      <c r="B1172" s="249"/>
      <c r="C1172" s="250"/>
      <c r="D1172" s="195" t="s">
        <v>180</v>
      </c>
      <c r="E1172" s="251" t="s">
        <v>19</v>
      </c>
      <c r="F1172" s="252" t="s">
        <v>3556</v>
      </c>
      <c r="G1172" s="250"/>
      <c r="H1172" s="253">
        <v>10.365</v>
      </c>
      <c r="I1172" s="254"/>
      <c r="J1172" s="250"/>
      <c r="K1172" s="250"/>
      <c r="L1172" s="255"/>
      <c r="M1172" s="256"/>
      <c r="N1172" s="257"/>
      <c r="O1172" s="257"/>
      <c r="P1172" s="257"/>
      <c r="Q1172" s="257"/>
      <c r="R1172" s="257"/>
      <c r="S1172" s="257"/>
      <c r="T1172" s="258"/>
      <c r="AT1172" s="259" t="s">
        <v>180</v>
      </c>
      <c r="AU1172" s="259" t="s">
        <v>82</v>
      </c>
      <c r="AV1172" s="16" t="s">
        <v>171</v>
      </c>
      <c r="AW1172" s="16" t="s">
        <v>34</v>
      </c>
      <c r="AX1172" s="16" t="s">
        <v>73</v>
      </c>
      <c r="AY1172" s="259" t="s">
        <v>170</v>
      </c>
    </row>
    <row r="1173" spans="1:65" s="14" customFormat="1" ht="11.25">
      <c r="B1173" s="205"/>
      <c r="C1173" s="206"/>
      <c r="D1173" s="195" t="s">
        <v>180</v>
      </c>
      <c r="E1173" s="207" t="s">
        <v>19</v>
      </c>
      <c r="F1173" s="208" t="s">
        <v>182</v>
      </c>
      <c r="G1173" s="206"/>
      <c r="H1173" s="209">
        <v>17.748999999999999</v>
      </c>
      <c r="I1173" s="210"/>
      <c r="J1173" s="206"/>
      <c r="K1173" s="206"/>
      <c r="L1173" s="211"/>
      <c r="M1173" s="212"/>
      <c r="N1173" s="213"/>
      <c r="O1173" s="213"/>
      <c r="P1173" s="213"/>
      <c r="Q1173" s="213"/>
      <c r="R1173" s="213"/>
      <c r="S1173" s="213"/>
      <c r="T1173" s="214"/>
      <c r="AT1173" s="215" t="s">
        <v>180</v>
      </c>
      <c r="AU1173" s="215" t="s">
        <v>82</v>
      </c>
      <c r="AV1173" s="14" t="s">
        <v>178</v>
      </c>
      <c r="AW1173" s="14" t="s">
        <v>34</v>
      </c>
      <c r="AX1173" s="14" t="s">
        <v>80</v>
      </c>
      <c r="AY1173" s="215" t="s">
        <v>170</v>
      </c>
    </row>
    <row r="1174" spans="1:65" s="2" customFormat="1" ht="33" customHeight="1">
      <c r="A1174" s="36"/>
      <c r="B1174" s="37"/>
      <c r="C1174" s="180" t="s">
        <v>3557</v>
      </c>
      <c r="D1174" s="180" t="s">
        <v>173</v>
      </c>
      <c r="E1174" s="181" t="s">
        <v>3558</v>
      </c>
      <c r="F1174" s="182" t="s">
        <v>3559</v>
      </c>
      <c r="G1174" s="183" t="s">
        <v>176</v>
      </c>
      <c r="H1174" s="184">
        <v>4</v>
      </c>
      <c r="I1174" s="185"/>
      <c r="J1174" s="186">
        <f>ROUND(I1174*H1174,2)</f>
        <v>0</v>
      </c>
      <c r="K1174" s="182" t="s">
        <v>177</v>
      </c>
      <c r="L1174" s="41"/>
      <c r="M1174" s="187" t="s">
        <v>19</v>
      </c>
      <c r="N1174" s="188" t="s">
        <v>44</v>
      </c>
      <c r="O1174" s="66"/>
      <c r="P1174" s="189">
        <f>O1174*H1174</f>
        <v>0</v>
      </c>
      <c r="Q1174" s="189">
        <v>2.5739999999999999E-2</v>
      </c>
      <c r="R1174" s="189">
        <f>Q1174*H1174</f>
        <v>0.10296</v>
      </c>
      <c r="S1174" s="189">
        <v>0</v>
      </c>
      <c r="T1174" s="190">
        <f>S1174*H1174</f>
        <v>0</v>
      </c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R1174" s="191" t="s">
        <v>261</v>
      </c>
      <c r="AT1174" s="191" t="s">
        <v>173</v>
      </c>
      <c r="AU1174" s="191" t="s">
        <v>82</v>
      </c>
      <c r="AY1174" s="19" t="s">
        <v>170</v>
      </c>
      <c r="BE1174" s="192">
        <f>IF(N1174="základní",J1174,0)</f>
        <v>0</v>
      </c>
      <c r="BF1174" s="192">
        <f>IF(N1174="snížená",J1174,0)</f>
        <v>0</v>
      </c>
      <c r="BG1174" s="192">
        <f>IF(N1174="zákl. přenesená",J1174,0)</f>
        <v>0</v>
      </c>
      <c r="BH1174" s="192">
        <f>IF(N1174="sníž. přenesená",J1174,0)</f>
        <v>0</v>
      </c>
      <c r="BI1174" s="192">
        <f>IF(N1174="nulová",J1174,0)</f>
        <v>0</v>
      </c>
      <c r="BJ1174" s="19" t="s">
        <v>80</v>
      </c>
      <c r="BK1174" s="192">
        <f>ROUND(I1174*H1174,2)</f>
        <v>0</v>
      </c>
      <c r="BL1174" s="19" t="s">
        <v>261</v>
      </c>
      <c r="BM1174" s="191" t="s">
        <v>3560</v>
      </c>
    </row>
    <row r="1175" spans="1:65" s="2" customFormat="1" ht="24">
      <c r="A1175" s="36"/>
      <c r="B1175" s="37"/>
      <c r="C1175" s="180" t="s">
        <v>3561</v>
      </c>
      <c r="D1175" s="180" t="s">
        <v>173</v>
      </c>
      <c r="E1175" s="181" t="s">
        <v>3562</v>
      </c>
      <c r="F1175" s="182" t="s">
        <v>3563</v>
      </c>
      <c r="G1175" s="183" t="s">
        <v>217</v>
      </c>
      <c r="H1175" s="184">
        <v>0.56000000000000005</v>
      </c>
      <c r="I1175" s="185"/>
      <c r="J1175" s="186">
        <f>ROUND(I1175*H1175,2)</f>
        <v>0</v>
      </c>
      <c r="K1175" s="182" t="s">
        <v>177</v>
      </c>
      <c r="L1175" s="41"/>
      <c r="M1175" s="187" t="s">
        <v>19</v>
      </c>
      <c r="N1175" s="188" t="s">
        <v>44</v>
      </c>
      <c r="O1175" s="66"/>
      <c r="P1175" s="189">
        <f>O1175*H1175</f>
        <v>0</v>
      </c>
      <c r="Q1175" s="189">
        <v>1.6140000000000002E-2</v>
      </c>
      <c r="R1175" s="189">
        <f>Q1175*H1175</f>
        <v>9.038400000000002E-3</v>
      </c>
      <c r="S1175" s="189">
        <v>0</v>
      </c>
      <c r="T1175" s="190">
        <f>S1175*H1175</f>
        <v>0</v>
      </c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R1175" s="191" t="s">
        <v>261</v>
      </c>
      <c r="AT1175" s="191" t="s">
        <v>173</v>
      </c>
      <c r="AU1175" s="191" t="s">
        <v>82</v>
      </c>
      <c r="AY1175" s="19" t="s">
        <v>170</v>
      </c>
      <c r="BE1175" s="192">
        <f>IF(N1175="základní",J1175,0)</f>
        <v>0</v>
      </c>
      <c r="BF1175" s="192">
        <f>IF(N1175="snížená",J1175,0)</f>
        <v>0</v>
      </c>
      <c r="BG1175" s="192">
        <f>IF(N1175="zákl. přenesená",J1175,0)</f>
        <v>0</v>
      </c>
      <c r="BH1175" s="192">
        <f>IF(N1175="sníž. přenesená",J1175,0)</f>
        <v>0</v>
      </c>
      <c r="BI1175" s="192">
        <f>IF(N1175="nulová",J1175,0)</f>
        <v>0</v>
      </c>
      <c r="BJ1175" s="19" t="s">
        <v>80</v>
      </c>
      <c r="BK1175" s="192">
        <f>ROUND(I1175*H1175,2)</f>
        <v>0</v>
      </c>
      <c r="BL1175" s="19" t="s">
        <v>261</v>
      </c>
      <c r="BM1175" s="191" t="s">
        <v>3564</v>
      </c>
    </row>
    <row r="1176" spans="1:65" s="13" customFormat="1" ht="11.25">
      <c r="B1176" s="193"/>
      <c r="C1176" s="194"/>
      <c r="D1176" s="195" t="s">
        <v>180</v>
      </c>
      <c r="E1176" s="196" t="s">
        <v>19</v>
      </c>
      <c r="F1176" s="197" t="s">
        <v>3565</v>
      </c>
      <c r="G1176" s="194"/>
      <c r="H1176" s="198">
        <v>0.56000000000000005</v>
      </c>
      <c r="I1176" s="199"/>
      <c r="J1176" s="194"/>
      <c r="K1176" s="194"/>
      <c r="L1176" s="200"/>
      <c r="M1176" s="201"/>
      <c r="N1176" s="202"/>
      <c r="O1176" s="202"/>
      <c r="P1176" s="202"/>
      <c r="Q1176" s="202"/>
      <c r="R1176" s="202"/>
      <c r="S1176" s="202"/>
      <c r="T1176" s="203"/>
      <c r="AT1176" s="204" t="s">
        <v>180</v>
      </c>
      <c r="AU1176" s="204" t="s">
        <v>82</v>
      </c>
      <c r="AV1176" s="13" t="s">
        <v>82</v>
      </c>
      <c r="AW1176" s="13" t="s">
        <v>34</v>
      </c>
      <c r="AX1176" s="13" t="s">
        <v>80</v>
      </c>
      <c r="AY1176" s="204" t="s">
        <v>170</v>
      </c>
    </row>
    <row r="1177" spans="1:65" s="2" customFormat="1" ht="24">
      <c r="A1177" s="36"/>
      <c r="B1177" s="37"/>
      <c r="C1177" s="180" t="s">
        <v>3566</v>
      </c>
      <c r="D1177" s="180" t="s">
        <v>173</v>
      </c>
      <c r="E1177" s="181" t="s">
        <v>3567</v>
      </c>
      <c r="F1177" s="182" t="s">
        <v>3568</v>
      </c>
      <c r="G1177" s="183" t="s">
        <v>217</v>
      </c>
      <c r="H1177" s="184">
        <v>17.8</v>
      </c>
      <c r="I1177" s="185"/>
      <c r="J1177" s="186">
        <f>ROUND(I1177*H1177,2)</f>
        <v>0</v>
      </c>
      <c r="K1177" s="182" t="s">
        <v>19</v>
      </c>
      <c r="L1177" s="41"/>
      <c r="M1177" s="187" t="s">
        <v>19</v>
      </c>
      <c r="N1177" s="188" t="s">
        <v>44</v>
      </c>
      <c r="O1177" s="66"/>
      <c r="P1177" s="189">
        <f>O1177*H1177</f>
        <v>0</v>
      </c>
      <c r="Q1177" s="189">
        <v>0</v>
      </c>
      <c r="R1177" s="189">
        <f>Q1177*H1177</f>
        <v>0</v>
      </c>
      <c r="S1177" s="189">
        <v>0</v>
      </c>
      <c r="T1177" s="190">
        <f>S1177*H1177</f>
        <v>0</v>
      </c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R1177" s="191" t="s">
        <v>261</v>
      </c>
      <c r="AT1177" s="191" t="s">
        <v>173</v>
      </c>
      <c r="AU1177" s="191" t="s">
        <v>82</v>
      </c>
      <c r="AY1177" s="19" t="s">
        <v>170</v>
      </c>
      <c r="BE1177" s="192">
        <f>IF(N1177="základní",J1177,0)</f>
        <v>0</v>
      </c>
      <c r="BF1177" s="192">
        <f>IF(N1177="snížená",J1177,0)</f>
        <v>0</v>
      </c>
      <c r="BG1177" s="192">
        <f>IF(N1177="zákl. přenesená",J1177,0)</f>
        <v>0</v>
      </c>
      <c r="BH1177" s="192">
        <f>IF(N1177="sníž. přenesená",J1177,0)</f>
        <v>0</v>
      </c>
      <c r="BI1177" s="192">
        <f>IF(N1177="nulová",J1177,0)</f>
        <v>0</v>
      </c>
      <c r="BJ1177" s="19" t="s">
        <v>80</v>
      </c>
      <c r="BK1177" s="192">
        <f>ROUND(I1177*H1177,2)</f>
        <v>0</v>
      </c>
      <c r="BL1177" s="19" t="s">
        <v>261</v>
      </c>
      <c r="BM1177" s="191" t="s">
        <v>3569</v>
      </c>
    </row>
    <row r="1178" spans="1:65" s="13" customFormat="1" ht="11.25">
      <c r="B1178" s="193"/>
      <c r="C1178" s="194"/>
      <c r="D1178" s="195" t="s">
        <v>180</v>
      </c>
      <c r="E1178" s="196" t="s">
        <v>19</v>
      </c>
      <c r="F1178" s="197" t="s">
        <v>3570</v>
      </c>
      <c r="G1178" s="194"/>
      <c r="H1178" s="198">
        <v>17</v>
      </c>
      <c r="I1178" s="199"/>
      <c r="J1178" s="194"/>
      <c r="K1178" s="194"/>
      <c r="L1178" s="200"/>
      <c r="M1178" s="201"/>
      <c r="N1178" s="202"/>
      <c r="O1178" s="202"/>
      <c r="P1178" s="202"/>
      <c r="Q1178" s="202"/>
      <c r="R1178" s="202"/>
      <c r="S1178" s="202"/>
      <c r="T1178" s="203"/>
      <c r="AT1178" s="204" t="s">
        <v>180</v>
      </c>
      <c r="AU1178" s="204" t="s">
        <v>82</v>
      </c>
      <c r="AV1178" s="13" t="s">
        <v>82</v>
      </c>
      <c r="AW1178" s="13" t="s">
        <v>34</v>
      </c>
      <c r="AX1178" s="13" t="s">
        <v>73</v>
      </c>
      <c r="AY1178" s="204" t="s">
        <v>170</v>
      </c>
    </row>
    <row r="1179" spans="1:65" s="13" customFormat="1" ht="11.25">
      <c r="B1179" s="193"/>
      <c r="C1179" s="194"/>
      <c r="D1179" s="195" t="s">
        <v>180</v>
      </c>
      <c r="E1179" s="196" t="s">
        <v>19</v>
      </c>
      <c r="F1179" s="197" t="s">
        <v>3571</v>
      </c>
      <c r="G1179" s="194"/>
      <c r="H1179" s="198">
        <v>0.8</v>
      </c>
      <c r="I1179" s="199"/>
      <c r="J1179" s="194"/>
      <c r="K1179" s="194"/>
      <c r="L1179" s="200"/>
      <c r="M1179" s="201"/>
      <c r="N1179" s="202"/>
      <c r="O1179" s="202"/>
      <c r="P1179" s="202"/>
      <c r="Q1179" s="202"/>
      <c r="R1179" s="202"/>
      <c r="S1179" s="202"/>
      <c r="T1179" s="203"/>
      <c r="AT1179" s="204" t="s">
        <v>180</v>
      </c>
      <c r="AU1179" s="204" t="s">
        <v>82</v>
      </c>
      <c r="AV1179" s="13" t="s">
        <v>82</v>
      </c>
      <c r="AW1179" s="13" t="s">
        <v>34</v>
      </c>
      <c r="AX1179" s="13" t="s">
        <v>73</v>
      </c>
      <c r="AY1179" s="204" t="s">
        <v>170</v>
      </c>
    </row>
    <row r="1180" spans="1:65" s="14" customFormat="1" ht="11.25">
      <c r="B1180" s="205"/>
      <c r="C1180" s="206"/>
      <c r="D1180" s="195" t="s">
        <v>180</v>
      </c>
      <c r="E1180" s="207" t="s">
        <v>19</v>
      </c>
      <c r="F1180" s="208" t="s">
        <v>182</v>
      </c>
      <c r="G1180" s="206"/>
      <c r="H1180" s="209">
        <v>17.8</v>
      </c>
      <c r="I1180" s="210"/>
      <c r="J1180" s="206"/>
      <c r="K1180" s="206"/>
      <c r="L1180" s="211"/>
      <c r="M1180" s="212"/>
      <c r="N1180" s="213"/>
      <c r="O1180" s="213"/>
      <c r="P1180" s="213"/>
      <c r="Q1180" s="213"/>
      <c r="R1180" s="213"/>
      <c r="S1180" s="213"/>
      <c r="T1180" s="214"/>
      <c r="AT1180" s="215" t="s">
        <v>180</v>
      </c>
      <c r="AU1180" s="215" t="s">
        <v>82</v>
      </c>
      <c r="AV1180" s="14" t="s">
        <v>178</v>
      </c>
      <c r="AW1180" s="14" t="s">
        <v>34</v>
      </c>
      <c r="AX1180" s="14" t="s">
        <v>80</v>
      </c>
      <c r="AY1180" s="215" t="s">
        <v>170</v>
      </c>
    </row>
    <row r="1181" spans="1:65" s="2" customFormat="1" ht="24">
      <c r="A1181" s="36"/>
      <c r="B1181" s="37"/>
      <c r="C1181" s="180" t="s">
        <v>3572</v>
      </c>
      <c r="D1181" s="180" t="s">
        <v>173</v>
      </c>
      <c r="E1181" s="181" t="s">
        <v>3573</v>
      </c>
      <c r="F1181" s="182" t="s">
        <v>3574</v>
      </c>
      <c r="G1181" s="183" t="s">
        <v>190</v>
      </c>
      <c r="H1181" s="184">
        <v>172.267</v>
      </c>
      <c r="I1181" s="185"/>
      <c r="J1181" s="186">
        <f>ROUND(I1181*H1181,2)</f>
        <v>0</v>
      </c>
      <c r="K1181" s="182" t="s">
        <v>177</v>
      </c>
      <c r="L1181" s="41"/>
      <c r="M1181" s="187" t="s">
        <v>19</v>
      </c>
      <c r="N1181" s="188" t="s">
        <v>44</v>
      </c>
      <c r="O1181" s="66"/>
      <c r="P1181" s="189">
        <f>O1181*H1181</f>
        <v>0</v>
      </c>
      <c r="Q1181" s="189">
        <v>0</v>
      </c>
      <c r="R1181" s="189">
        <f>Q1181*H1181</f>
        <v>0</v>
      </c>
      <c r="S1181" s="189">
        <v>0</v>
      </c>
      <c r="T1181" s="190">
        <f>S1181*H1181</f>
        <v>0</v>
      </c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R1181" s="191" t="s">
        <v>261</v>
      </c>
      <c r="AT1181" s="191" t="s">
        <v>173</v>
      </c>
      <c r="AU1181" s="191" t="s">
        <v>82</v>
      </c>
      <c r="AY1181" s="19" t="s">
        <v>170</v>
      </c>
      <c r="BE1181" s="192">
        <f>IF(N1181="základní",J1181,0)</f>
        <v>0</v>
      </c>
      <c r="BF1181" s="192">
        <f>IF(N1181="snížená",J1181,0)</f>
        <v>0</v>
      </c>
      <c r="BG1181" s="192">
        <f>IF(N1181="zákl. přenesená",J1181,0)</f>
        <v>0</v>
      </c>
      <c r="BH1181" s="192">
        <f>IF(N1181="sníž. přenesená",J1181,0)</f>
        <v>0</v>
      </c>
      <c r="BI1181" s="192">
        <f>IF(N1181="nulová",J1181,0)</f>
        <v>0</v>
      </c>
      <c r="BJ1181" s="19" t="s">
        <v>80</v>
      </c>
      <c r="BK1181" s="192">
        <f>ROUND(I1181*H1181,2)</f>
        <v>0</v>
      </c>
      <c r="BL1181" s="19" t="s">
        <v>261</v>
      </c>
      <c r="BM1181" s="191" t="s">
        <v>3575</v>
      </c>
    </row>
    <row r="1182" spans="1:65" s="12" customFormat="1" ht="22.9" customHeight="1">
      <c r="B1182" s="164"/>
      <c r="C1182" s="165"/>
      <c r="D1182" s="166" t="s">
        <v>72</v>
      </c>
      <c r="E1182" s="178" t="s">
        <v>3576</v>
      </c>
      <c r="F1182" s="178" t="s">
        <v>3577</v>
      </c>
      <c r="G1182" s="165"/>
      <c r="H1182" s="165"/>
      <c r="I1182" s="168"/>
      <c r="J1182" s="179">
        <f>BK1182</f>
        <v>0</v>
      </c>
      <c r="K1182" s="165"/>
      <c r="L1182" s="170"/>
      <c r="M1182" s="171"/>
      <c r="N1182" s="172"/>
      <c r="O1182" s="172"/>
      <c r="P1182" s="173">
        <f>SUM(P1183:P1251)</f>
        <v>0</v>
      </c>
      <c r="Q1182" s="172"/>
      <c r="R1182" s="173">
        <f>SUM(R1183:R1251)</f>
        <v>3.9901661599999994</v>
      </c>
      <c r="S1182" s="172"/>
      <c r="T1182" s="174">
        <f>SUM(T1183:T1251)</f>
        <v>0.69052899999999995</v>
      </c>
      <c r="AR1182" s="175" t="s">
        <v>82</v>
      </c>
      <c r="AT1182" s="176" t="s">
        <v>72</v>
      </c>
      <c r="AU1182" s="176" t="s">
        <v>80</v>
      </c>
      <c r="AY1182" s="175" t="s">
        <v>170</v>
      </c>
      <c r="BK1182" s="177">
        <f>SUM(BK1183:BK1251)</f>
        <v>0</v>
      </c>
    </row>
    <row r="1183" spans="1:65" s="2" customFormat="1" ht="16.5" customHeight="1">
      <c r="A1183" s="36"/>
      <c r="B1183" s="37"/>
      <c r="C1183" s="180" t="s">
        <v>3578</v>
      </c>
      <c r="D1183" s="180" t="s">
        <v>173</v>
      </c>
      <c r="E1183" s="181" t="s">
        <v>3579</v>
      </c>
      <c r="F1183" s="182" t="s">
        <v>3580</v>
      </c>
      <c r="G1183" s="183" t="s">
        <v>310</v>
      </c>
      <c r="H1183" s="184">
        <v>127</v>
      </c>
      <c r="I1183" s="185"/>
      <c r="J1183" s="186">
        <f>ROUND(I1183*H1183,2)</f>
        <v>0</v>
      </c>
      <c r="K1183" s="182" t="s">
        <v>177</v>
      </c>
      <c r="L1183" s="41"/>
      <c r="M1183" s="187" t="s">
        <v>19</v>
      </c>
      <c r="N1183" s="188" t="s">
        <v>44</v>
      </c>
      <c r="O1183" s="66"/>
      <c r="P1183" s="189">
        <f>O1183*H1183</f>
        <v>0</v>
      </c>
      <c r="Q1183" s="189">
        <v>0</v>
      </c>
      <c r="R1183" s="189">
        <f>Q1183*H1183</f>
        <v>0</v>
      </c>
      <c r="S1183" s="189">
        <v>1.7600000000000001E-3</v>
      </c>
      <c r="T1183" s="190">
        <f>S1183*H1183</f>
        <v>0.22352</v>
      </c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R1183" s="191" t="s">
        <v>261</v>
      </c>
      <c r="AT1183" s="191" t="s">
        <v>173</v>
      </c>
      <c r="AU1183" s="191" t="s">
        <v>82</v>
      </c>
      <c r="AY1183" s="19" t="s">
        <v>170</v>
      </c>
      <c r="BE1183" s="192">
        <f>IF(N1183="základní",J1183,0)</f>
        <v>0</v>
      </c>
      <c r="BF1183" s="192">
        <f>IF(N1183="snížená",J1183,0)</f>
        <v>0</v>
      </c>
      <c r="BG1183" s="192">
        <f>IF(N1183="zákl. přenesená",J1183,0)</f>
        <v>0</v>
      </c>
      <c r="BH1183" s="192">
        <f>IF(N1183="sníž. přenesená",J1183,0)</f>
        <v>0</v>
      </c>
      <c r="BI1183" s="192">
        <f>IF(N1183="nulová",J1183,0)</f>
        <v>0</v>
      </c>
      <c r="BJ1183" s="19" t="s">
        <v>80</v>
      </c>
      <c r="BK1183" s="192">
        <f>ROUND(I1183*H1183,2)</f>
        <v>0</v>
      </c>
      <c r="BL1183" s="19" t="s">
        <v>261</v>
      </c>
      <c r="BM1183" s="191" t="s">
        <v>3581</v>
      </c>
    </row>
    <row r="1184" spans="1:65" s="13" customFormat="1" ht="11.25">
      <c r="B1184" s="193"/>
      <c r="C1184" s="194"/>
      <c r="D1184" s="195" t="s">
        <v>180</v>
      </c>
      <c r="E1184" s="196" t="s">
        <v>19</v>
      </c>
      <c r="F1184" s="197" t="s">
        <v>3582</v>
      </c>
      <c r="G1184" s="194"/>
      <c r="H1184" s="198">
        <v>127</v>
      </c>
      <c r="I1184" s="199"/>
      <c r="J1184" s="194"/>
      <c r="K1184" s="194"/>
      <c r="L1184" s="200"/>
      <c r="M1184" s="201"/>
      <c r="N1184" s="202"/>
      <c r="O1184" s="202"/>
      <c r="P1184" s="202"/>
      <c r="Q1184" s="202"/>
      <c r="R1184" s="202"/>
      <c r="S1184" s="202"/>
      <c r="T1184" s="203"/>
      <c r="AT1184" s="204" t="s">
        <v>180</v>
      </c>
      <c r="AU1184" s="204" t="s">
        <v>82</v>
      </c>
      <c r="AV1184" s="13" t="s">
        <v>82</v>
      </c>
      <c r="AW1184" s="13" t="s">
        <v>34</v>
      </c>
      <c r="AX1184" s="13" t="s">
        <v>80</v>
      </c>
      <c r="AY1184" s="204" t="s">
        <v>170</v>
      </c>
    </row>
    <row r="1185" spans="1:65" s="2" customFormat="1" ht="16.5" customHeight="1">
      <c r="A1185" s="36"/>
      <c r="B1185" s="37"/>
      <c r="C1185" s="180" t="s">
        <v>3583</v>
      </c>
      <c r="D1185" s="180" t="s">
        <v>173</v>
      </c>
      <c r="E1185" s="181" t="s">
        <v>3584</v>
      </c>
      <c r="F1185" s="182" t="s">
        <v>3585</v>
      </c>
      <c r="G1185" s="183" t="s">
        <v>310</v>
      </c>
      <c r="H1185" s="184">
        <v>71.599999999999994</v>
      </c>
      <c r="I1185" s="185"/>
      <c r="J1185" s="186">
        <f>ROUND(I1185*H1185,2)</f>
        <v>0</v>
      </c>
      <c r="K1185" s="182" t="s">
        <v>177</v>
      </c>
      <c r="L1185" s="41"/>
      <c r="M1185" s="187" t="s">
        <v>19</v>
      </c>
      <c r="N1185" s="188" t="s">
        <v>44</v>
      </c>
      <c r="O1185" s="66"/>
      <c r="P1185" s="189">
        <f>O1185*H1185</f>
        <v>0</v>
      </c>
      <c r="Q1185" s="189">
        <v>0</v>
      </c>
      <c r="R1185" s="189">
        <f>Q1185*H1185</f>
        <v>0</v>
      </c>
      <c r="S1185" s="189">
        <v>1.91E-3</v>
      </c>
      <c r="T1185" s="190">
        <f>S1185*H1185</f>
        <v>0.13675599999999999</v>
      </c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R1185" s="191" t="s">
        <v>261</v>
      </c>
      <c r="AT1185" s="191" t="s">
        <v>173</v>
      </c>
      <c r="AU1185" s="191" t="s">
        <v>82</v>
      </c>
      <c r="AY1185" s="19" t="s">
        <v>170</v>
      </c>
      <c r="BE1185" s="192">
        <f>IF(N1185="základní",J1185,0)</f>
        <v>0</v>
      </c>
      <c r="BF1185" s="192">
        <f>IF(N1185="snížená",J1185,0)</f>
        <v>0</v>
      </c>
      <c r="BG1185" s="192">
        <f>IF(N1185="zákl. přenesená",J1185,0)</f>
        <v>0</v>
      </c>
      <c r="BH1185" s="192">
        <f>IF(N1185="sníž. přenesená",J1185,0)</f>
        <v>0</v>
      </c>
      <c r="BI1185" s="192">
        <f>IF(N1185="nulová",J1185,0)</f>
        <v>0</v>
      </c>
      <c r="BJ1185" s="19" t="s">
        <v>80</v>
      </c>
      <c r="BK1185" s="192">
        <f>ROUND(I1185*H1185,2)</f>
        <v>0</v>
      </c>
      <c r="BL1185" s="19" t="s">
        <v>261</v>
      </c>
      <c r="BM1185" s="191" t="s">
        <v>3586</v>
      </c>
    </row>
    <row r="1186" spans="1:65" s="13" customFormat="1" ht="11.25">
      <c r="B1186" s="193"/>
      <c r="C1186" s="194"/>
      <c r="D1186" s="195" t="s">
        <v>180</v>
      </c>
      <c r="E1186" s="196" t="s">
        <v>19</v>
      </c>
      <c r="F1186" s="197" t="s">
        <v>3587</v>
      </c>
      <c r="G1186" s="194"/>
      <c r="H1186" s="198">
        <v>69.7</v>
      </c>
      <c r="I1186" s="199"/>
      <c r="J1186" s="194"/>
      <c r="K1186" s="194"/>
      <c r="L1186" s="200"/>
      <c r="M1186" s="201"/>
      <c r="N1186" s="202"/>
      <c r="O1186" s="202"/>
      <c r="P1186" s="202"/>
      <c r="Q1186" s="202"/>
      <c r="R1186" s="202"/>
      <c r="S1186" s="202"/>
      <c r="T1186" s="203"/>
      <c r="AT1186" s="204" t="s">
        <v>180</v>
      </c>
      <c r="AU1186" s="204" t="s">
        <v>82</v>
      </c>
      <c r="AV1186" s="13" t="s">
        <v>82</v>
      </c>
      <c r="AW1186" s="13" t="s">
        <v>34</v>
      </c>
      <c r="AX1186" s="13" t="s">
        <v>73</v>
      </c>
      <c r="AY1186" s="204" t="s">
        <v>170</v>
      </c>
    </row>
    <row r="1187" spans="1:65" s="13" customFormat="1" ht="11.25">
      <c r="B1187" s="193"/>
      <c r="C1187" s="194"/>
      <c r="D1187" s="195" t="s">
        <v>180</v>
      </c>
      <c r="E1187" s="196" t="s">
        <v>19</v>
      </c>
      <c r="F1187" s="197" t="s">
        <v>2780</v>
      </c>
      <c r="G1187" s="194"/>
      <c r="H1187" s="198">
        <v>1.9</v>
      </c>
      <c r="I1187" s="199"/>
      <c r="J1187" s="194"/>
      <c r="K1187" s="194"/>
      <c r="L1187" s="200"/>
      <c r="M1187" s="201"/>
      <c r="N1187" s="202"/>
      <c r="O1187" s="202"/>
      <c r="P1187" s="202"/>
      <c r="Q1187" s="202"/>
      <c r="R1187" s="202"/>
      <c r="S1187" s="202"/>
      <c r="T1187" s="203"/>
      <c r="AT1187" s="204" t="s">
        <v>180</v>
      </c>
      <c r="AU1187" s="204" t="s">
        <v>82</v>
      </c>
      <c r="AV1187" s="13" t="s">
        <v>82</v>
      </c>
      <c r="AW1187" s="13" t="s">
        <v>34</v>
      </c>
      <c r="AX1187" s="13" t="s">
        <v>73</v>
      </c>
      <c r="AY1187" s="204" t="s">
        <v>170</v>
      </c>
    </row>
    <row r="1188" spans="1:65" s="14" customFormat="1" ht="11.25">
      <c r="B1188" s="205"/>
      <c r="C1188" s="206"/>
      <c r="D1188" s="195" t="s">
        <v>180</v>
      </c>
      <c r="E1188" s="207" t="s">
        <v>19</v>
      </c>
      <c r="F1188" s="208" t="s">
        <v>182</v>
      </c>
      <c r="G1188" s="206"/>
      <c r="H1188" s="209">
        <v>71.599999999999994</v>
      </c>
      <c r="I1188" s="210"/>
      <c r="J1188" s="206"/>
      <c r="K1188" s="206"/>
      <c r="L1188" s="211"/>
      <c r="M1188" s="212"/>
      <c r="N1188" s="213"/>
      <c r="O1188" s="213"/>
      <c r="P1188" s="213"/>
      <c r="Q1188" s="213"/>
      <c r="R1188" s="213"/>
      <c r="S1188" s="213"/>
      <c r="T1188" s="214"/>
      <c r="AT1188" s="215" t="s">
        <v>180</v>
      </c>
      <c r="AU1188" s="215" t="s">
        <v>82</v>
      </c>
      <c r="AV1188" s="14" t="s">
        <v>178</v>
      </c>
      <c r="AW1188" s="14" t="s">
        <v>34</v>
      </c>
      <c r="AX1188" s="14" t="s">
        <v>80</v>
      </c>
      <c r="AY1188" s="215" t="s">
        <v>170</v>
      </c>
    </row>
    <row r="1189" spans="1:65" s="2" customFormat="1" ht="16.5" customHeight="1">
      <c r="A1189" s="36"/>
      <c r="B1189" s="37"/>
      <c r="C1189" s="180" t="s">
        <v>3588</v>
      </c>
      <c r="D1189" s="180" t="s">
        <v>173</v>
      </c>
      <c r="E1189" s="181" t="s">
        <v>3589</v>
      </c>
      <c r="F1189" s="182" t="s">
        <v>3590</v>
      </c>
      <c r="G1189" s="183" t="s">
        <v>310</v>
      </c>
      <c r="H1189" s="184">
        <v>51.9</v>
      </c>
      <c r="I1189" s="185"/>
      <c r="J1189" s="186">
        <f>ROUND(I1189*H1189,2)</f>
        <v>0</v>
      </c>
      <c r="K1189" s="182" t="s">
        <v>177</v>
      </c>
      <c r="L1189" s="41"/>
      <c r="M1189" s="187" t="s">
        <v>19</v>
      </c>
      <c r="N1189" s="188" t="s">
        <v>44</v>
      </c>
      <c r="O1189" s="66"/>
      <c r="P1189" s="189">
        <f>O1189*H1189</f>
        <v>0</v>
      </c>
      <c r="Q1189" s="189">
        <v>0</v>
      </c>
      <c r="R1189" s="189">
        <f>Q1189*H1189</f>
        <v>0</v>
      </c>
      <c r="S1189" s="189">
        <v>1.67E-3</v>
      </c>
      <c r="T1189" s="190">
        <f>S1189*H1189</f>
        <v>8.6673E-2</v>
      </c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R1189" s="191" t="s">
        <v>261</v>
      </c>
      <c r="AT1189" s="191" t="s">
        <v>173</v>
      </c>
      <c r="AU1189" s="191" t="s">
        <v>82</v>
      </c>
      <c r="AY1189" s="19" t="s">
        <v>170</v>
      </c>
      <c r="BE1189" s="192">
        <f>IF(N1189="základní",J1189,0)</f>
        <v>0</v>
      </c>
      <c r="BF1189" s="192">
        <f>IF(N1189="snížená",J1189,0)</f>
        <v>0</v>
      </c>
      <c r="BG1189" s="192">
        <f>IF(N1189="zákl. přenesená",J1189,0)</f>
        <v>0</v>
      </c>
      <c r="BH1189" s="192">
        <f>IF(N1189="sníž. přenesená",J1189,0)</f>
        <v>0</v>
      </c>
      <c r="BI1189" s="192">
        <f>IF(N1189="nulová",J1189,0)</f>
        <v>0</v>
      </c>
      <c r="BJ1189" s="19" t="s">
        <v>80</v>
      </c>
      <c r="BK1189" s="192">
        <f>ROUND(I1189*H1189,2)</f>
        <v>0</v>
      </c>
      <c r="BL1189" s="19" t="s">
        <v>261</v>
      </c>
      <c r="BM1189" s="191" t="s">
        <v>3591</v>
      </c>
    </row>
    <row r="1190" spans="1:65" s="13" customFormat="1" ht="11.25">
      <c r="B1190" s="193"/>
      <c r="C1190" s="194"/>
      <c r="D1190" s="195" t="s">
        <v>180</v>
      </c>
      <c r="E1190" s="196" t="s">
        <v>19</v>
      </c>
      <c r="F1190" s="197" t="s">
        <v>3592</v>
      </c>
      <c r="G1190" s="194"/>
      <c r="H1190" s="198">
        <v>51.9</v>
      </c>
      <c r="I1190" s="199"/>
      <c r="J1190" s="194"/>
      <c r="K1190" s="194"/>
      <c r="L1190" s="200"/>
      <c r="M1190" s="201"/>
      <c r="N1190" s="202"/>
      <c r="O1190" s="202"/>
      <c r="P1190" s="202"/>
      <c r="Q1190" s="202"/>
      <c r="R1190" s="202"/>
      <c r="S1190" s="202"/>
      <c r="T1190" s="203"/>
      <c r="AT1190" s="204" t="s">
        <v>180</v>
      </c>
      <c r="AU1190" s="204" t="s">
        <v>82</v>
      </c>
      <c r="AV1190" s="13" t="s">
        <v>82</v>
      </c>
      <c r="AW1190" s="13" t="s">
        <v>34</v>
      </c>
      <c r="AX1190" s="13" t="s">
        <v>80</v>
      </c>
      <c r="AY1190" s="204" t="s">
        <v>170</v>
      </c>
    </row>
    <row r="1191" spans="1:65" s="2" customFormat="1" ht="16.5" customHeight="1">
      <c r="A1191" s="36"/>
      <c r="B1191" s="37"/>
      <c r="C1191" s="180" t="s">
        <v>3593</v>
      </c>
      <c r="D1191" s="180" t="s">
        <v>173</v>
      </c>
      <c r="E1191" s="181" t="s">
        <v>3594</v>
      </c>
      <c r="F1191" s="182" t="s">
        <v>3595</v>
      </c>
      <c r="G1191" s="183" t="s">
        <v>310</v>
      </c>
      <c r="H1191" s="184">
        <v>39</v>
      </c>
      <c r="I1191" s="185"/>
      <c r="J1191" s="186">
        <f>ROUND(I1191*H1191,2)</f>
        <v>0</v>
      </c>
      <c r="K1191" s="182" t="s">
        <v>177</v>
      </c>
      <c r="L1191" s="41"/>
      <c r="M1191" s="187" t="s">
        <v>19</v>
      </c>
      <c r="N1191" s="188" t="s">
        <v>44</v>
      </c>
      <c r="O1191" s="66"/>
      <c r="P1191" s="189">
        <f>O1191*H1191</f>
        <v>0</v>
      </c>
      <c r="Q1191" s="189">
        <v>0</v>
      </c>
      <c r="R1191" s="189">
        <f>Q1191*H1191</f>
        <v>0</v>
      </c>
      <c r="S1191" s="189">
        <v>1.75E-3</v>
      </c>
      <c r="T1191" s="190">
        <f>S1191*H1191</f>
        <v>6.8250000000000005E-2</v>
      </c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R1191" s="191" t="s">
        <v>261</v>
      </c>
      <c r="AT1191" s="191" t="s">
        <v>173</v>
      </c>
      <c r="AU1191" s="191" t="s">
        <v>82</v>
      </c>
      <c r="AY1191" s="19" t="s">
        <v>170</v>
      </c>
      <c r="BE1191" s="192">
        <f>IF(N1191="základní",J1191,0)</f>
        <v>0</v>
      </c>
      <c r="BF1191" s="192">
        <f>IF(N1191="snížená",J1191,0)</f>
        <v>0</v>
      </c>
      <c r="BG1191" s="192">
        <f>IF(N1191="zákl. přenesená",J1191,0)</f>
        <v>0</v>
      </c>
      <c r="BH1191" s="192">
        <f>IF(N1191="sníž. přenesená",J1191,0)</f>
        <v>0</v>
      </c>
      <c r="BI1191" s="192">
        <f>IF(N1191="nulová",J1191,0)</f>
        <v>0</v>
      </c>
      <c r="BJ1191" s="19" t="s">
        <v>80</v>
      </c>
      <c r="BK1191" s="192">
        <f>ROUND(I1191*H1191,2)</f>
        <v>0</v>
      </c>
      <c r="BL1191" s="19" t="s">
        <v>261</v>
      </c>
      <c r="BM1191" s="191" t="s">
        <v>3596</v>
      </c>
    </row>
    <row r="1192" spans="1:65" s="13" customFormat="1" ht="11.25">
      <c r="B1192" s="193"/>
      <c r="C1192" s="194"/>
      <c r="D1192" s="195" t="s">
        <v>180</v>
      </c>
      <c r="E1192" s="196" t="s">
        <v>19</v>
      </c>
      <c r="F1192" s="197" t="s">
        <v>3597</v>
      </c>
      <c r="G1192" s="194"/>
      <c r="H1192" s="198">
        <v>39</v>
      </c>
      <c r="I1192" s="199"/>
      <c r="J1192" s="194"/>
      <c r="K1192" s="194"/>
      <c r="L1192" s="200"/>
      <c r="M1192" s="201"/>
      <c r="N1192" s="202"/>
      <c r="O1192" s="202"/>
      <c r="P1192" s="202"/>
      <c r="Q1192" s="202"/>
      <c r="R1192" s="202"/>
      <c r="S1192" s="202"/>
      <c r="T1192" s="203"/>
      <c r="AT1192" s="204" t="s">
        <v>180</v>
      </c>
      <c r="AU1192" s="204" t="s">
        <v>82</v>
      </c>
      <c r="AV1192" s="13" t="s">
        <v>82</v>
      </c>
      <c r="AW1192" s="13" t="s">
        <v>34</v>
      </c>
      <c r="AX1192" s="13" t="s">
        <v>80</v>
      </c>
      <c r="AY1192" s="204" t="s">
        <v>170</v>
      </c>
    </row>
    <row r="1193" spans="1:65" s="2" customFormat="1" ht="16.5" customHeight="1">
      <c r="A1193" s="36"/>
      <c r="B1193" s="37"/>
      <c r="C1193" s="180" t="s">
        <v>3598</v>
      </c>
      <c r="D1193" s="180" t="s">
        <v>173</v>
      </c>
      <c r="E1193" s="181" t="s">
        <v>3599</v>
      </c>
      <c r="F1193" s="182" t="s">
        <v>3600</v>
      </c>
      <c r="G1193" s="183" t="s">
        <v>310</v>
      </c>
      <c r="H1193" s="184">
        <v>44.5</v>
      </c>
      <c r="I1193" s="185"/>
      <c r="J1193" s="186">
        <f>ROUND(I1193*H1193,2)</f>
        <v>0</v>
      </c>
      <c r="K1193" s="182" t="s">
        <v>177</v>
      </c>
      <c r="L1193" s="41"/>
      <c r="M1193" s="187" t="s">
        <v>19</v>
      </c>
      <c r="N1193" s="188" t="s">
        <v>44</v>
      </c>
      <c r="O1193" s="66"/>
      <c r="P1193" s="189">
        <f>O1193*H1193</f>
        <v>0</v>
      </c>
      <c r="Q1193" s="189">
        <v>0</v>
      </c>
      <c r="R1193" s="189">
        <f>Q1193*H1193</f>
        <v>0</v>
      </c>
      <c r="S1193" s="189">
        <v>3.9399999999999999E-3</v>
      </c>
      <c r="T1193" s="190">
        <f>S1193*H1193</f>
        <v>0.17532999999999999</v>
      </c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R1193" s="191" t="s">
        <v>261</v>
      </c>
      <c r="AT1193" s="191" t="s">
        <v>173</v>
      </c>
      <c r="AU1193" s="191" t="s">
        <v>82</v>
      </c>
      <c r="AY1193" s="19" t="s">
        <v>170</v>
      </c>
      <c r="BE1193" s="192">
        <f>IF(N1193="základní",J1193,0)</f>
        <v>0</v>
      </c>
      <c r="BF1193" s="192">
        <f>IF(N1193="snížená",J1193,0)</f>
        <v>0</v>
      </c>
      <c r="BG1193" s="192">
        <f>IF(N1193="zákl. přenesená",J1193,0)</f>
        <v>0</v>
      </c>
      <c r="BH1193" s="192">
        <f>IF(N1193="sníž. přenesená",J1193,0)</f>
        <v>0</v>
      </c>
      <c r="BI1193" s="192">
        <f>IF(N1193="nulová",J1193,0)</f>
        <v>0</v>
      </c>
      <c r="BJ1193" s="19" t="s">
        <v>80</v>
      </c>
      <c r="BK1193" s="192">
        <f>ROUND(I1193*H1193,2)</f>
        <v>0</v>
      </c>
      <c r="BL1193" s="19" t="s">
        <v>261</v>
      </c>
      <c r="BM1193" s="191" t="s">
        <v>3601</v>
      </c>
    </row>
    <row r="1194" spans="1:65" s="13" customFormat="1" ht="11.25">
      <c r="B1194" s="193"/>
      <c r="C1194" s="194"/>
      <c r="D1194" s="195" t="s">
        <v>180</v>
      </c>
      <c r="E1194" s="196" t="s">
        <v>19</v>
      </c>
      <c r="F1194" s="197" t="s">
        <v>3602</v>
      </c>
      <c r="G1194" s="194"/>
      <c r="H1194" s="198">
        <v>34.5</v>
      </c>
      <c r="I1194" s="199"/>
      <c r="J1194" s="194"/>
      <c r="K1194" s="194"/>
      <c r="L1194" s="200"/>
      <c r="M1194" s="201"/>
      <c r="N1194" s="202"/>
      <c r="O1194" s="202"/>
      <c r="P1194" s="202"/>
      <c r="Q1194" s="202"/>
      <c r="R1194" s="202"/>
      <c r="S1194" s="202"/>
      <c r="T1194" s="203"/>
      <c r="AT1194" s="204" t="s">
        <v>180</v>
      </c>
      <c r="AU1194" s="204" t="s">
        <v>82</v>
      </c>
      <c r="AV1194" s="13" t="s">
        <v>82</v>
      </c>
      <c r="AW1194" s="13" t="s">
        <v>34</v>
      </c>
      <c r="AX1194" s="13" t="s">
        <v>73</v>
      </c>
      <c r="AY1194" s="204" t="s">
        <v>170</v>
      </c>
    </row>
    <row r="1195" spans="1:65" s="13" customFormat="1" ht="11.25">
      <c r="B1195" s="193"/>
      <c r="C1195" s="194"/>
      <c r="D1195" s="195" t="s">
        <v>180</v>
      </c>
      <c r="E1195" s="196" t="s">
        <v>19</v>
      </c>
      <c r="F1195" s="197" t="s">
        <v>3603</v>
      </c>
      <c r="G1195" s="194"/>
      <c r="H1195" s="198">
        <v>10</v>
      </c>
      <c r="I1195" s="199"/>
      <c r="J1195" s="194"/>
      <c r="K1195" s="194"/>
      <c r="L1195" s="200"/>
      <c r="M1195" s="201"/>
      <c r="N1195" s="202"/>
      <c r="O1195" s="202"/>
      <c r="P1195" s="202"/>
      <c r="Q1195" s="202"/>
      <c r="R1195" s="202"/>
      <c r="S1195" s="202"/>
      <c r="T1195" s="203"/>
      <c r="AT1195" s="204" t="s">
        <v>180</v>
      </c>
      <c r="AU1195" s="204" t="s">
        <v>82</v>
      </c>
      <c r="AV1195" s="13" t="s">
        <v>82</v>
      </c>
      <c r="AW1195" s="13" t="s">
        <v>34</v>
      </c>
      <c r="AX1195" s="13" t="s">
        <v>73</v>
      </c>
      <c r="AY1195" s="204" t="s">
        <v>170</v>
      </c>
    </row>
    <row r="1196" spans="1:65" s="14" customFormat="1" ht="11.25">
      <c r="B1196" s="205"/>
      <c r="C1196" s="206"/>
      <c r="D1196" s="195" t="s">
        <v>180</v>
      </c>
      <c r="E1196" s="207" t="s">
        <v>19</v>
      </c>
      <c r="F1196" s="208" t="s">
        <v>182</v>
      </c>
      <c r="G1196" s="206"/>
      <c r="H1196" s="209">
        <v>44.5</v>
      </c>
      <c r="I1196" s="210"/>
      <c r="J1196" s="206"/>
      <c r="K1196" s="206"/>
      <c r="L1196" s="211"/>
      <c r="M1196" s="212"/>
      <c r="N1196" s="213"/>
      <c r="O1196" s="213"/>
      <c r="P1196" s="213"/>
      <c r="Q1196" s="213"/>
      <c r="R1196" s="213"/>
      <c r="S1196" s="213"/>
      <c r="T1196" s="214"/>
      <c r="AT1196" s="215" t="s">
        <v>180</v>
      </c>
      <c r="AU1196" s="215" t="s">
        <v>82</v>
      </c>
      <c r="AV1196" s="14" t="s">
        <v>178</v>
      </c>
      <c r="AW1196" s="14" t="s">
        <v>34</v>
      </c>
      <c r="AX1196" s="14" t="s">
        <v>80</v>
      </c>
      <c r="AY1196" s="215" t="s">
        <v>170</v>
      </c>
    </row>
    <row r="1197" spans="1:65" s="2" customFormat="1" ht="21.75" customHeight="1">
      <c r="A1197" s="36"/>
      <c r="B1197" s="37"/>
      <c r="C1197" s="180" t="s">
        <v>3604</v>
      </c>
      <c r="D1197" s="180" t="s">
        <v>173</v>
      </c>
      <c r="E1197" s="181" t="s">
        <v>3605</v>
      </c>
      <c r="F1197" s="182" t="s">
        <v>3606</v>
      </c>
      <c r="G1197" s="183" t="s">
        <v>310</v>
      </c>
      <c r="H1197" s="184">
        <v>61.38</v>
      </c>
      <c r="I1197" s="185"/>
      <c r="J1197" s="186">
        <f>ROUND(I1197*H1197,2)</f>
        <v>0</v>
      </c>
      <c r="K1197" s="182" t="s">
        <v>19</v>
      </c>
      <c r="L1197" s="41"/>
      <c r="M1197" s="187" t="s">
        <v>19</v>
      </c>
      <c r="N1197" s="188" t="s">
        <v>44</v>
      </c>
      <c r="O1197" s="66"/>
      <c r="P1197" s="189">
        <f>O1197*H1197</f>
        <v>0</v>
      </c>
      <c r="Q1197" s="189">
        <v>1.31E-3</v>
      </c>
      <c r="R1197" s="189">
        <f>Q1197*H1197</f>
        <v>8.0407800000000001E-2</v>
      </c>
      <c r="S1197" s="189">
        <v>0</v>
      </c>
      <c r="T1197" s="190">
        <f>S1197*H1197</f>
        <v>0</v>
      </c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R1197" s="191" t="s">
        <v>261</v>
      </c>
      <c r="AT1197" s="191" t="s">
        <v>173</v>
      </c>
      <c r="AU1197" s="191" t="s">
        <v>82</v>
      </c>
      <c r="AY1197" s="19" t="s">
        <v>170</v>
      </c>
      <c r="BE1197" s="192">
        <f>IF(N1197="základní",J1197,0)</f>
        <v>0</v>
      </c>
      <c r="BF1197" s="192">
        <f>IF(N1197="snížená",J1197,0)</f>
        <v>0</v>
      </c>
      <c r="BG1197" s="192">
        <f>IF(N1197="zákl. přenesená",J1197,0)</f>
        <v>0</v>
      </c>
      <c r="BH1197" s="192">
        <f>IF(N1197="sníž. přenesená",J1197,0)</f>
        <v>0</v>
      </c>
      <c r="BI1197" s="192">
        <f>IF(N1197="nulová",J1197,0)</f>
        <v>0</v>
      </c>
      <c r="BJ1197" s="19" t="s">
        <v>80</v>
      </c>
      <c r="BK1197" s="192">
        <f>ROUND(I1197*H1197,2)</f>
        <v>0</v>
      </c>
      <c r="BL1197" s="19" t="s">
        <v>261</v>
      </c>
      <c r="BM1197" s="191" t="s">
        <v>3607</v>
      </c>
    </row>
    <row r="1198" spans="1:65" s="2" customFormat="1" ht="19.5">
      <c r="A1198" s="36"/>
      <c r="B1198" s="37"/>
      <c r="C1198" s="38"/>
      <c r="D1198" s="195" t="s">
        <v>363</v>
      </c>
      <c r="E1198" s="38"/>
      <c r="F1198" s="236" t="s">
        <v>3608</v>
      </c>
      <c r="G1198" s="38"/>
      <c r="H1198" s="38"/>
      <c r="I1198" s="237"/>
      <c r="J1198" s="38"/>
      <c r="K1198" s="38"/>
      <c r="L1198" s="41"/>
      <c r="M1198" s="238"/>
      <c r="N1198" s="239"/>
      <c r="O1198" s="66"/>
      <c r="P1198" s="66"/>
      <c r="Q1198" s="66"/>
      <c r="R1198" s="66"/>
      <c r="S1198" s="66"/>
      <c r="T1198" s="67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T1198" s="19" t="s">
        <v>363</v>
      </c>
      <c r="AU1198" s="19" t="s">
        <v>82</v>
      </c>
    </row>
    <row r="1199" spans="1:65" s="13" customFormat="1" ht="11.25">
      <c r="B1199" s="193"/>
      <c r="C1199" s="194"/>
      <c r="D1199" s="195" t="s">
        <v>180</v>
      </c>
      <c r="E1199" s="196" t="s">
        <v>19</v>
      </c>
      <c r="F1199" s="197" t="s">
        <v>3609</v>
      </c>
      <c r="G1199" s="194"/>
      <c r="H1199" s="198">
        <v>5.94</v>
      </c>
      <c r="I1199" s="199"/>
      <c r="J1199" s="194"/>
      <c r="K1199" s="194"/>
      <c r="L1199" s="200"/>
      <c r="M1199" s="201"/>
      <c r="N1199" s="202"/>
      <c r="O1199" s="202"/>
      <c r="P1199" s="202"/>
      <c r="Q1199" s="202"/>
      <c r="R1199" s="202"/>
      <c r="S1199" s="202"/>
      <c r="T1199" s="203"/>
      <c r="AT1199" s="204" t="s">
        <v>180</v>
      </c>
      <c r="AU1199" s="204" t="s">
        <v>82</v>
      </c>
      <c r="AV1199" s="13" t="s">
        <v>82</v>
      </c>
      <c r="AW1199" s="13" t="s">
        <v>34</v>
      </c>
      <c r="AX1199" s="13" t="s">
        <v>73</v>
      </c>
      <c r="AY1199" s="204" t="s">
        <v>170</v>
      </c>
    </row>
    <row r="1200" spans="1:65" s="13" customFormat="1" ht="11.25">
      <c r="B1200" s="193"/>
      <c r="C1200" s="194"/>
      <c r="D1200" s="195" t="s">
        <v>180</v>
      </c>
      <c r="E1200" s="196" t="s">
        <v>19</v>
      </c>
      <c r="F1200" s="197" t="s">
        <v>3610</v>
      </c>
      <c r="G1200" s="194"/>
      <c r="H1200" s="198">
        <v>10.78</v>
      </c>
      <c r="I1200" s="199"/>
      <c r="J1200" s="194"/>
      <c r="K1200" s="194"/>
      <c r="L1200" s="200"/>
      <c r="M1200" s="201"/>
      <c r="N1200" s="202"/>
      <c r="O1200" s="202"/>
      <c r="P1200" s="202"/>
      <c r="Q1200" s="202"/>
      <c r="R1200" s="202"/>
      <c r="S1200" s="202"/>
      <c r="T1200" s="203"/>
      <c r="AT1200" s="204" t="s">
        <v>180</v>
      </c>
      <c r="AU1200" s="204" t="s">
        <v>82</v>
      </c>
      <c r="AV1200" s="13" t="s">
        <v>82</v>
      </c>
      <c r="AW1200" s="13" t="s">
        <v>34</v>
      </c>
      <c r="AX1200" s="13" t="s">
        <v>73</v>
      </c>
      <c r="AY1200" s="204" t="s">
        <v>170</v>
      </c>
    </row>
    <row r="1201" spans="1:65" s="13" customFormat="1" ht="11.25">
      <c r="B1201" s="193"/>
      <c r="C1201" s="194"/>
      <c r="D1201" s="195" t="s">
        <v>180</v>
      </c>
      <c r="E1201" s="196" t="s">
        <v>19</v>
      </c>
      <c r="F1201" s="197" t="s">
        <v>3611</v>
      </c>
      <c r="G1201" s="194"/>
      <c r="H1201" s="198">
        <v>4.84</v>
      </c>
      <c r="I1201" s="199"/>
      <c r="J1201" s="194"/>
      <c r="K1201" s="194"/>
      <c r="L1201" s="200"/>
      <c r="M1201" s="201"/>
      <c r="N1201" s="202"/>
      <c r="O1201" s="202"/>
      <c r="P1201" s="202"/>
      <c r="Q1201" s="202"/>
      <c r="R1201" s="202"/>
      <c r="S1201" s="202"/>
      <c r="T1201" s="203"/>
      <c r="AT1201" s="204" t="s">
        <v>180</v>
      </c>
      <c r="AU1201" s="204" t="s">
        <v>82</v>
      </c>
      <c r="AV1201" s="13" t="s">
        <v>82</v>
      </c>
      <c r="AW1201" s="13" t="s">
        <v>34</v>
      </c>
      <c r="AX1201" s="13" t="s">
        <v>73</v>
      </c>
      <c r="AY1201" s="204" t="s">
        <v>170</v>
      </c>
    </row>
    <row r="1202" spans="1:65" s="13" customFormat="1" ht="11.25">
      <c r="B1202" s="193"/>
      <c r="C1202" s="194"/>
      <c r="D1202" s="195" t="s">
        <v>180</v>
      </c>
      <c r="E1202" s="196" t="s">
        <v>19</v>
      </c>
      <c r="F1202" s="197" t="s">
        <v>3612</v>
      </c>
      <c r="G1202" s="194"/>
      <c r="H1202" s="198">
        <v>3.3</v>
      </c>
      <c r="I1202" s="199"/>
      <c r="J1202" s="194"/>
      <c r="K1202" s="194"/>
      <c r="L1202" s="200"/>
      <c r="M1202" s="201"/>
      <c r="N1202" s="202"/>
      <c r="O1202" s="202"/>
      <c r="P1202" s="202"/>
      <c r="Q1202" s="202"/>
      <c r="R1202" s="202"/>
      <c r="S1202" s="202"/>
      <c r="T1202" s="203"/>
      <c r="AT1202" s="204" t="s">
        <v>180</v>
      </c>
      <c r="AU1202" s="204" t="s">
        <v>82</v>
      </c>
      <c r="AV1202" s="13" t="s">
        <v>82</v>
      </c>
      <c r="AW1202" s="13" t="s">
        <v>34</v>
      </c>
      <c r="AX1202" s="13" t="s">
        <v>73</v>
      </c>
      <c r="AY1202" s="204" t="s">
        <v>170</v>
      </c>
    </row>
    <row r="1203" spans="1:65" s="13" customFormat="1" ht="11.25">
      <c r="B1203" s="193"/>
      <c r="C1203" s="194"/>
      <c r="D1203" s="195" t="s">
        <v>180</v>
      </c>
      <c r="E1203" s="196" t="s">
        <v>19</v>
      </c>
      <c r="F1203" s="197" t="s">
        <v>3613</v>
      </c>
      <c r="G1203" s="194"/>
      <c r="H1203" s="198">
        <v>9.24</v>
      </c>
      <c r="I1203" s="199"/>
      <c r="J1203" s="194"/>
      <c r="K1203" s="194"/>
      <c r="L1203" s="200"/>
      <c r="M1203" s="201"/>
      <c r="N1203" s="202"/>
      <c r="O1203" s="202"/>
      <c r="P1203" s="202"/>
      <c r="Q1203" s="202"/>
      <c r="R1203" s="202"/>
      <c r="S1203" s="202"/>
      <c r="T1203" s="203"/>
      <c r="AT1203" s="204" t="s">
        <v>180</v>
      </c>
      <c r="AU1203" s="204" t="s">
        <v>82</v>
      </c>
      <c r="AV1203" s="13" t="s">
        <v>82</v>
      </c>
      <c r="AW1203" s="13" t="s">
        <v>34</v>
      </c>
      <c r="AX1203" s="13" t="s">
        <v>73</v>
      </c>
      <c r="AY1203" s="204" t="s">
        <v>170</v>
      </c>
    </row>
    <row r="1204" spans="1:65" s="13" customFormat="1" ht="11.25">
      <c r="B1204" s="193"/>
      <c r="C1204" s="194"/>
      <c r="D1204" s="195" t="s">
        <v>180</v>
      </c>
      <c r="E1204" s="196" t="s">
        <v>19</v>
      </c>
      <c r="F1204" s="197" t="s">
        <v>3614</v>
      </c>
      <c r="G1204" s="194"/>
      <c r="H1204" s="198">
        <v>27.28</v>
      </c>
      <c r="I1204" s="199"/>
      <c r="J1204" s="194"/>
      <c r="K1204" s="194"/>
      <c r="L1204" s="200"/>
      <c r="M1204" s="201"/>
      <c r="N1204" s="202"/>
      <c r="O1204" s="202"/>
      <c r="P1204" s="202"/>
      <c r="Q1204" s="202"/>
      <c r="R1204" s="202"/>
      <c r="S1204" s="202"/>
      <c r="T1204" s="203"/>
      <c r="AT1204" s="204" t="s">
        <v>180</v>
      </c>
      <c r="AU1204" s="204" t="s">
        <v>82</v>
      </c>
      <c r="AV1204" s="13" t="s">
        <v>82</v>
      </c>
      <c r="AW1204" s="13" t="s">
        <v>34</v>
      </c>
      <c r="AX1204" s="13" t="s">
        <v>73</v>
      </c>
      <c r="AY1204" s="204" t="s">
        <v>170</v>
      </c>
    </row>
    <row r="1205" spans="1:65" s="14" customFormat="1" ht="11.25">
      <c r="B1205" s="205"/>
      <c r="C1205" s="206"/>
      <c r="D1205" s="195" t="s">
        <v>180</v>
      </c>
      <c r="E1205" s="207" t="s">
        <v>19</v>
      </c>
      <c r="F1205" s="208" t="s">
        <v>182</v>
      </c>
      <c r="G1205" s="206"/>
      <c r="H1205" s="209">
        <v>61.38</v>
      </c>
      <c r="I1205" s="210"/>
      <c r="J1205" s="206"/>
      <c r="K1205" s="206"/>
      <c r="L1205" s="211"/>
      <c r="M1205" s="212"/>
      <c r="N1205" s="213"/>
      <c r="O1205" s="213"/>
      <c r="P1205" s="213"/>
      <c r="Q1205" s="213"/>
      <c r="R1205" s="213"/>
      <c r="S1205" s="213"/>
      <c r="T1205" s="214"/>
      <c r="AT1205" s="215" t="s">
        <v>180</v>
      </c>
      <c r="AU1205" s="215" t="s">
        <v>82</v>
      </c>
      <c r="AV1205" s="14" t="s">
        <v>178</v>
      </c>
      <c r="AW1205" s="14" t="s">
        <v>34</v>
      </c>
      <c r="AX1205" s="14" t="s">
        <v>80</v>
      </c>
      <c r="AY1205" s="215" t="s">
        <v>170</v>
      </c>
    </row>
    <row r="1206" spans="1:65" s="2" customFormat="1" ht="24">
      <c r="A1206" s="36"/>
      <c r="B1206" s="37"/>
      <c r="C1206" s="180" t="s">
        <v>3615</v>
      </c>
      <c r="D1206" s="180" t="s">
        <v>173</v>
      </c>
      <c r="E1206" s="181" t="s">
        <v>3616</v>
      </c>
      <c r="F1206" s="182" t="s">
        <v>3617</v>
      </c>
      <c r="G1206" s="183" t="s">
        <v>310</v>
      </c>
      <c r="H1206" s="184">
        <v>88</v>
      </c>
      <c r="I1206" s="185"/>
      <c r="J1206" s="186">
        <f>ROUND(I1206*H1206,2)</f>
        <v>0</v>
      </c>
      <c r="K1206" s="182" t="s">
        <v>177</v>
      </c>
      <c r="L1206" s="41"/>
      <c r="M1206" s="187" t="s">
        <v>19</v>
      </c>
      <c r="N1206" s="188" t="s">
        <v>44</v>
      </c>
      <c r="O1206" s="66"/>
      <c r="P1206" s="189">
        <f>O1206*H1206</f>
        <v>0</v>
      </c>
      <c r="Q1206" s="189">
        <v>2.6099999999999999E-3</v>
      </c>
      <c r="R1206" s="189">
        <f>Q1206*H1206</f>
        <v>0.22968</v>
      </c>
      <c r="S1206" s="189">
        <v>0</v>
      </c>
      <c r="T1206" s="190">
        <f>S1206*H1206</f>
        <v>0</v>
      </c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  <c r="AE1206" s="36"/>
      <c r="AR1206" s="191" t="s">
        <v>261</v>
      </c>
      <c r="AT1206" s="191" t="s">
        <v>173</v>
      </c>
      <c r="AU1206" s="191" t="s">
        <v>82</v>
      </c>
      <c r="AY1206" s="19" t="s">
        <v>170</v>
      </c>
      <c r="BE1206" s="192">
        <f>IF(N1206="základní",J1206,0)</f>
        <v>0</v>
      </c>
      <c r="BF1206" s="192">
        <f>IF(N1206="snížená",J1206,0)</f>
        <v>0</v>
      </c>
      <c r="BG1206" s="192">
        <f>IF(N1206="zákl. přenesená",J1206,0)</f>
        <v>0</v>
      </c>
      <c r="BH1206" s="192">
        <f>IF(N1206="sníž. přenesená",J1206,0)</f>
        <v>0</v>
      </c>
      <c r="BI1206" s="192">
        <f>IF(N1206="nulová",J1206,0)</f>
        <v>0</v>
      </c>
      <c r="BJ1206" s="19" t="s">
        <v>80</v>
      </c>
      <c r="BK1206" s="192">
        <f>ROUND(I1206*H1206,2)</f>
        <v>0</v>
      </c>
      <c r="BL1206" s="19" t="s">
        <v>261</v>
      </c>
      <c r="BM1206" s="191" t="s">
        <v>3618</v>
      </c>
    </row>
    <row r="1207" spans="1:65" s="2" customFormat="1" ht="24">
      <c r="A1207" s="36"/>
      <c r="B1207" s="37"/>
      <c r="C1207" s="180" t="s">
        <v>3619</v>
      </c>
      <c r="D1207" s="180" t="s">
        <v>173</v>
      </c>
      <c r="E1207" s="181" t="s">
        <v>3620</v>
      </c>
      <c r="F1207" s="182" t="s">
        <v>3621</v>
      </c>
      <c r="G1207" s="183" t="s">
        <v>310</v>
      </c>
      <c r="H1207" s="184">
        <v>120.15</v>
      </c>
      <c r="I1207" s="185"/>
      <c r="J1207" s="186">
        <f>ROUND(I1207*H1207,2)</f>
        <v>0</v>
      </c>
      <c r="K1207" s="182" t="s">
        <v>177</v>
      </c>
      <c r="L1207" s="41"/>
      <c r="M1207" s="187" t="s">
        <v>19</v>
      </c>
      <c r="N1207" s="188" t="s">
        <v>44</v>
      </c>
      <c r="O1207" s="66"/>
      <c r="P1207" s="189">
        <f>O1207*H1207</f>
        <v>0</v>
      </c>
      <c r="Q1207" s="189">
        <v>3.5000000000000001E-3</v>
      </c>
      <c r="R1207" s="189">
        <f>Q1207*H1207</f>
        <v>0.42052500000000004</v>
      </c>
      <c r="S1207" s="189">
        <v>0</v>
      </c>
      <c r="T1207" s="190">
        <f>S1207*H1207</f>
        <v>0</v>
      </c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R1207" s="191" t="s">
        <v>261</v>
      </c>
      <c r="AT1207" s="191" t="s">
        <v>173</v>
      </c>
      <c r="AU1207" s="191" t="s">
        <v>82</v>
      </c>
      <c r="AY1207" s="19" t="s">
        <v>170</v>
      </c>
      <c r="BE1207" s="192">
        <f>IF(N1207="základní",J1207,0)</f>
        <v>0</v>
      </c>
      <c r="BF1207" s="192">
        <f>IF(N1207="snížená",J1207,0)</f>
        <v>0</v>
      </c>
      <c r="BG1207" s="192">
        <f>IF(N1207="zákl. přenesená",J1207,0)</f>
        <v>0</v>
      </c>
      <c r="BH1207" s="192">
        <f>IF(N1207="sníž. přenesená",J1207,0)</f>
        <v>0</v>
      </c>
      <c r="BI1207" s="192">
        <f>IF(N1207="nulová",J1207,0)</f>
        <v>0</v>
      </c>
      <c r="BJ1207" s="19" t="s">
        <v>80</v>
      </c>
      <c r="BK1207" s="192">
        <f>ROUND(I1207*H1207,2)</f>
        <v>0</v>
      </c>
      <c r="BL1207" s="19" t="s">
        <v>261</v>
      </c>
      <c r="BM1207" s="191" t="s">
        <v>3622</v>
      </c>
    </row>
    <row r="1208" spans="1:65" s="13" customFormat="1" ht="11.25">
      <c r="B1208" s="193"/>
      <c r="C1208" s="194"/>
      <c r="D1208" s="195" t="s">
        <v>180</v>
      </c>
      <c r="E1208" s="196" t="s">
        <v>19</v>
      </c>
      <c r="F1208" s="197" t="s">
        <v>3623</v>
      </c>
      <c r="G1208" s="194"/>
      <c r="H1208" s="198">
        <v>75.7</v>
      </c>
      <c r="I1208" s="199"/>
      <c r="J1208" s="194"/>
      <c r="K1208" s="194"/>
      <c r="L1208" s="200"/>
      <c r="M1208" s="201"/>
      <c r="N1208" s="202"/>
      <c r="O1208" s="202"/>
      <c r="P1208" s="202"/>
      <c r="Q1208" s="202"/>
      <c r="R1208" s="202"/>
      <c r="S1208" s="202"/>
      <c r="T1208" s="203"/>
      <c r="AT1208" s="204" t="s">
        <v>180</v>
      </c>
      <c r="AU1208" s="204" t="s">
        <v>82</v>
      </c>
      <c r="AV1208" s="13" t="s">
        <v>82</v>
      </c>
      <c r="AW1208" s="13" t="s">
        <v>34</v>
      </c>
      <c r="AX1208" s="13" t="s">
        <v>73</v>
      </c>
      <c r="AY1208" s="204" t="s">
        <v>170</v>
      </c>
    </row>
    <row r="1209" spans="1:65" s="13" customFormat="1" ht="11.25">
      <c r="B1209" s="193"/>
      <c r="C1209" s="194"/>
      <c r="D1209" s="195" t="s">
        <v>180</v>
      </c>
      <c r="E1209" s="196" t="s">
        <v>19</v>
      </c>
      <c r="F1209" s="197" t="s">
        <v>3624</v>
      </c>
      <c r="G1209" s="194"/>
      <c r="H1209" s="198">
        <v>44.45</v>
      </c>
      <c r="I1209" s="199"/>
      <c r="J1209" s="194"/>
      <c r="K1209" s="194"/>
      <c r="L1209" s="200"/>
      <c r="M1209" s="201"/>
      <c r="N1209" s="202"/>
      <c r="O1209" s="202"/>
      <c r="P1209" s="202"/>
      <c r="Q1209" s="202"/>
      <c r="R1209" s="202"/>
      <c r="S1209" s="202"/>
      <c r="T1209" s="203"/>
      <c r="AT1209" s="204" t="s">
        <v>180</v>
      </c>
      <c r="AU1209" s="204" t="s">
        <v>82</v>
      </c>
      <c r="AV1209" s="13" t="s">
        <v>82</v>
      </c>
      <c r="AW1209" s="13" t="s">
        <v>34</v>
      </c>
      <c r="AX1209" s="13" t="s">
        <v>73</v>
      </c>
      <c r="AY1209" s="204" t="s">
        <v>170</v>
      </c>
    </row>
    <row r="1210" spans="1:65" s="14" customFormat="1" ht="11.25">
      <c r="B1210" s="205"/>
      <c r="C1210" s="206"/>
      <c r="D1210" s="195" t="s">
        <v>180</v>
      </c>
      <c r="E1210" s="207" t="s">
        <v>19</v>
      </c>
      <c r="F1210" s="208" t="s">
        <v>182</v>
      </c>
      <c r="G1210" s="206"/>
      <c r="H1210" s="209">
        <v>120.15</v>
      </c>
      <c r="I1210" s="210"/>
      <c r="J1210" s="206"/>
      <c r="K1210" s="206"/>
      <c r="L1210" s="211"/>
      <c r="M1210" s="212"/>
      <c r="N1210" s="213"/>
      <c r="O1210" s="213"/>
      <c r="P1210" s="213"/>
      <c r="Q1210" s="213"/>
      <c r="R1210" s="213"/>
      <c r="S1210" s="213"/>
      <c r="T1210" s="214"/>
      <c r="AT1210" s="215" t="s">
        <v>180</v>
      </c>
      <c r="AU1210" s="215" t="s">
        <v>82</v>
      </c>
      <c r="AV1210" s="14" t="s">
        <v>178</v>
      </c>
      <c r="AW1210" s="14" t="s">
        <v>34</v>
      </c>
      <c r="AX1210" s="14" t="s">
        <v>80</v>
      </c>
      <c r="AY1210" s="215" t="s">
        <v>170</v>
      </c>
    </row>
    <row r="1211" spans="1:65" s="2" customFormat="1" ht="16.5" customHeight="1">
      <c r="A1211" s="36"/>
      <c r="B1211" s="37"/>
      <c r="C1211" s="180" t="s">
        <v>3625</v>
      </c>
      <c r="D1211" s="180" t="s">
        <v>173</v>
      </c>
      <c r="E1211" s="181" t="s">
        <v>3626</v>
      </c>
      <c r="F1211" s="182" t="s">
        <v>3627</v>
      </c>
      <c r="G1211" s="183" t="s">
        <v>310</v>
      </c>
      <c r="H1211" s="184">
        <v>88</v>
      </c>
      <c r="I1211" s="185"/>
      <c r="J1211" s="186">
        <f>ROUND(I1211*H1211,2)</f>
        <v>0</v>
      </c>
      <c r="K1211" s="182" t="s">
        <v>19</v>
      </c>
      <c r="L1211" s="41"/>
      <c r="M1211" s="187" t="s">
        <v>19</v>
      </c>
      <c r="N1211" s="188" t="s">
        <v>44</v>
      </c>
      <c r="O1211" s="66"/>
      <c r="P1211" s="189">
        <f>O1211*H1211</f>
        <v>0</v>
      </c>
      <c r="Q1211" s="189">
        <v>3.8700000000000002E-3</v>
      </c>
      <c r="R1211" s="189">
        <f>Q1211*H1211</f>
        <v>0.34056000000000003</v>
      </c>
      <c r="S1211" s="189">
        <v>0</v>
      </c>
      <c r="T1211" s="190">
        <f>S1211*H1211</f>
        <v>0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191" t="s">
        <v>261</v>
      </c>
      <c r="AT1211" s="191" t="s">
        <v>173</v>
      </c>
      <c r="AU1211" s="191" t="s">
        <v>82</v>
      </c>
      <c r="AY1211" s="19" t="s">
        <v>170</v>
      </c>
      <c r="BE1211" s="192">
        <f>IF(N1211="základní",J1211,0)</f>
        <v>0</v>
      </c>
      <c r="BF1211" s="192">
        <f>IF(N1211="snížená",J1211,0)</f>
        <v>0</v>
      </c>
      <c r="BG1211" s="192">
        <f>IF(N1211="zákl. přenesená",J1211,0)</f>
        <v>0</v>
      </c>
      <c r="BH1211" s="192">
        <f>IF(N1211="sníž. přenesená",J1211,0)</f>
        <v>0</v>
      </c>
      <c r="BI1211" s="192">
        <f>IF(N1211="nulová",J1211,0)</f>
        <v>0</v>
      </c>
      <c r="BJ1211" s="19" t="s">
        <v>80</v>
      </c>
      <c r="BK1211" s="192">
        <f>ROUND(I1211*H1211,2)</f>
        <v>0</v>
      </c>
      <c r="BL1211" s="19" t="s">
        <v>261</v>
      </c>
      <c r="BM1211" s="191" t="s">
        <v>3628</v>
      </c>
    </row>
    <row r="1212" spans="1:65" s="13" customFormat="1" ht="11.25">
      <c r="B1212" s="193"/>
      <c r="C1212" s="194"/>
      <c r="D1212" s="195" t="s">
        <v>180</v>
      </c>
      <c r="E1212" s="196" t="s">
        <v>19</v>
      </c>
      <c r="F1212" s="197" t="s">
        <v>3629</v>
      </c>
      <c r="G1212" s="194"/>
      <c r="H1212" s="198">
        <v>88</v>
      </c>
      <c r="I1212" s="199"/>
      <c r="J1212" s="194"/>
      <c r="K1212" s="194"/>
      <c r="L1212" s="200"/>
      <c r="M1212" s="201"/>
      <c r="N1212" s="202"/>
      <c r="O1212" s="202"/>
      <c r="P1212" s="202"/>
      <c r="Q1212" s="202"/>
      <c r="R1212" s="202"/>
      <c r="S1212" s="202"/>
      <c r="T1212" s="203"/>
      <c r="AT1212" s="204" t="s">
        <v>180</v>
      </c>
      <c r="AU1212" s="204" t="s">
        <v>82</v>
      </c>
      <c r="AV1212" s="13" t="s">
        <v>82</v>
      </c>
      <c r="AW1212" s="13" t="s">
        <v>34</v>
      </c>
      <c r="AX1212" s="13" t="s">
        <v>80</v>
      </c>
      <c r="AY1212" s="204" t="s">
        <v>170</v>
      </c>
    </row>
    <row r="1213" spans="1:65" s="2" customFormat="1" ht="24">
      <c r="A1213" s="36"/>
      <c r="B1213" s="37"/>
      <c r="C1213" s="180" t="s">
        <v>3630</v>
      </c>
      <c r="D1213" s="180" t="s">
        <v>173</v>
      </c>
      <c r="E1213" s="181" t="s">
        <v>3631</v>
      </c>
      <c r="F1213" s="182" t="s">
        <v>3632</v>
      </c>
      <c r="G1213" s="183" t="s">
        <v>310</v>
      </c>
      <c r="H1213" s="184">
        <v>39.6</v>
      </c>
      <c r="I1213" s="185"/>
      <c r="J1213" s="186">
        <f>ROUND(I1213*H1213,2)</f>
        <v>0</v>
      </c>
      <c r="K1213" s="182" t="s">
        <v>177</v>
      </c>
      <c r="L1213" s="41"/>
      <c r="M1213" s="187" t="s">
        <v>19</v>
      </c>
      <c r="N1213" s="188" t="s">
        <v>44</v>
      </c>
      <c r="O1213" s="66"/>
      <c r="P1213" s="189">
        <f>O1213*H1213</f>
        <v>0</v>
      </c>
      <c r="Q1213" s="189">
        <v>2.2799999999999999E-3</v>
      </c>
      <c r="R1213" s="189">
        <f>Q1213*H1213</f>
        <v>9.0287999999999993E-2</v>
      </c>
      <c r="S1213" s="189">
        <v>0</v>
      </c>
      <c r="T1213" s="190">
        <f>S1213*H1213</f>
        <v>0</v>
      </c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R1213" s="191" t="s">
        <v>261</v>
      </c>
      <c r="AT1213" s="191" t="s">
        <v>173</v>
      </c>
      <c r="AU1213" s="191" t="s">
        <v>82</v>
      </c>
      <c r="AY1213" s="19" t="s">
        <v>170</v>
      </c>
      <c r="BE1213" s="192">
        <f>IF(N1213="základní",J1213,0)</f>
        <v>0</v>
      </c>
      <c r="BF1213" s="192">
        <f>IF(N1213="snížená",J1213,0)</f>
        <v>0</v>
      </c>
      <c r="BG1213" s="192">
        <f>IF(N1213="zákl. přenesená",J1213,0)</f>
        <v>0</v>
      </c>
      <c r="BH1213" s="192">
        <f>IF(N1213="sníž. přenesená",J1213,0)</f>
        <v>0</v>
      </c>
      <c r="BI1213" s="192">
        <f>IF(N1213="nulová",J1213,0)</f>
        <v>0</v>
      </c>
      <c r="BJ1213" s="19" t="s">
        <v>80</v>
      </c>
      <c r="BK1213" s="192">
        <f>ROUND(I1213*H1213,2)</f>
        <v>0</v>
      </c>
      <c r="BL1213" s="19" t="s">
        <v>261</v>
      </c>
      <c r="BM1213" s="191" t="s">
        <v>3633</v>
      </c>
    </row>
    <row r="1214" spans="1:65" s="13" customFormat="1" ht="11.25">
      <c r="B1214" s="193"/>
      <c r="C1214" s="194"/>
      <c r="D1214" s="195" t="s">
        <v>180</v>
      </c>
      <c r="E1214" s="196" t="s">
        <v>19</v>
      </c>
      <c r="F1214" s="197" t="s">
        <v>3634</v>
      </c>
      <c r="G1214" s="194"/>
      <c r="H1214" s="198">
        <v>39.6</v>
      </c>
      <c r="I1214" s="199"/>
      <c r="J1214" s="194"/>
      <c r="K1214" s="194"/>
      <c r="L1214" s="200"/>
      <c r="M1214" s="201"/>
      <c r="N1214" s="202"/>
      <c r="O1214" s="202"/>
      <c r="P1214" s="202"/>
      <c r="Q1214" s="202"/>
      <c r="R1214" s="202"/>
      <c r="S1214" s="202"/>
      <c r="T1214" s="203"/>
      <c r="AT1214" s="204" t="s">
        <v>180</v>
      </c>
      <c r="AU1214" s="204" t="s">
        <v>82</v>
      </c>
      <c r="AV1214" s="13" t="s">
        <v>82</v>
      </c>
      <c r="AW1214" s="13" t="s">
        <v>34</v>
      </c>
      <c r="AX1214" s="13" t="s">
        <v>80</v>
      </c>
      <c r="AY1214" s="204" t="s">
        <v>170</v>
      </c>
    </row>
    <row r="1215" spans="1:65" s="2" customFormat="1" ht="24">
      <c r="A1215" s="36"/>
      <c r="B1215" s="37"/>
      <c r="C1215" s="180" t="s">
        <v>3635</v>
      </c>
      <c r="D1215" s="180" t="s">
        <v>173</v>
      </c>
      <c r="E1215" s="181" t="s">
        <v>3636</v>
      </c>
      <c r="F1215" s="182" t="s">
        <v>3637</v>
      </c>
      <c r="G1215" s="183" t="s">
        <v>310</v>
      </c>
      <c r="H1215" s="184">
        <v>18.100000000000001</v>
      </c>
      <c r="I1215" s="185"/>
      <c r="J1215" s="186">
        <f>ROUND(I1215*H1215,2)</f>
        <v>0</v>
      </c>
      <c r="K1215" s="182" t="s">
        <v>177</v>
      </c>
      <c r="L1215" s="41"/>
      <c r="M1215" s="187" t="s">
        <v>19</v>
      </c>
      <c r="N1215" s="188" t="s">
        <v>44</v>
      </c>
      <c r="O1215" s="66"/>
      <c r="P1215" s="189">
        <f>O1215*H1215</f>
        <v>0</v>
      </c>
      <c r="Q1215" s="189">
        <v>2.7799999999999999E-3</v>
      </c>
      <c r="R1215" s="189">
        <f>Q1215*H1215</f>
        <v>5.0318000000000002E-2</v>
      </c>
      <c r="S1215" s="189">
        <v>0</v>
      </c>
      <c r="T1215" s="190">
        <f>S1215*H1215</f>
        <v>0</v>
      </c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R1215" s="191" t="s">
        <v>261</v>
      </c>
      <c r="AT1215" s="191" t="s">
        <v>173</v>
      </c>
      <c r="AU1215" s="191" t="s">
        <v>82</v>
      </c>
      <c r="AY1215" s="19" t="s">
        <v>170</v>
      </c>
      <c r="BE1215" s="192">
        <f>IF(N1215="základní",J1215,0)</f>
        <v>0</v>
      </c>
      <c r="BF1215" s="192">
        <f>IF(N1215="snížená",J1215,0)</f>
        <v>0</v>
      </c>
      <c r="BG1215" s="192">
        <f>IF(N1215="zákl. přenesená",J1215,0)</f>
        <v>0</v>
      </c>
      <c r="BH1215" s="192">
        <f>IF(N1215="sníž. přenesená",J1215,0)</f>
        <v>0</v>
      </c>
      <c r="BI1215" s="192">
        <f>IF(N1215="nulová",J1215,0)</f>
        <v>0</v>
      </c>
      <c r="BJ1215" s="19" t="s">
        <v>80</v>
      </c>
      <c r="BK1215" s="192">
        <f>ROUND(I1215*H1215,2)</f>
        <v>0</v>
      </c>
      <c r="BL1215" s="19" t="s">
        <v>261</v>
      </c>
      <c r="BM1215" s="191" t="s">
        <v>3638</v>
      </c>
    </row>
    <row r="1216" spans="1:65" s="2" customFormat="1" ht="21.75" customHeight="1">
      <c r="A1216" s="36"/>
      <c r="B1216" s="37"/>
      <c r="C1216" s="180" t="s">
        <v>3639</v>
      </c>
      <c r="D1216" s="180" t="s">
        <v>173</v>
      </c>
      <c r="E1216" s="181" t="s">
        <v>3640</v>
      </c>
      <c r="F1216" s="182" t="s">
        <v>3641</v>
      </c>
      <c r="G1216" s="183" t="s">
        <v>310</v>
      </c>
      <c r="H1216" s="184">
        <v>25.44</v>
      </c>
      <c r="I1216" s="185"/>
      <c r="J1216" s="186">
        <f>ROUND(I1216*H1216,2)</f>
        <v>0</v>
      </c>
      <c r="K1216" s="182" t="s">
        <v>177</v>
      </c>
      <c r="L1216" s="41"/>
      <c r="M1216" s="187" t="s">
        <v>19</v>
      </c>
      <c r="N1216" s="188" t="s">
        <v>44</v>
      </c>
      <c r="O1216" s="66"/>
      <c r="P1216" s="189">
        <f>O1216*H1216</f>
        <v>0</v>
      </c>
      <c r="Q1216" s="189">
        <v>1.67E-3</v>
      </c>
      <c r="R1216" s="189">
        <f>Q1216*H1216</f>
        <v>4.2484800000000003E-2</v>
      </c>
      <c r="S1216" s="189">
        <v>0</v>
      </c>
      <c r="T1216" s="190">
        <f>S1216*H1216</f>
        <v>0</v>
      </c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R1216" s="191" t="s">
        <v>261</v>
      </c>
      <c r="AT1216" s="191" t="s">
        <v>173</v>
      </c>
      <c r="AU1216" s="191" t="s">
        <v>82</v>
      </c>
      <c r="AY1216" s="19" t="s">
        <v>170</v>
      </c>
      <c r="BE1216" s="192">
        <f>IF(N1216="základní",J1216,0)</f>
        <v>0</v>
      </c>
      <c r="BF1216" s="192">
        <f>IF(N1216="snížená",J1216,0)</f>
        <v>0</v>
      </c>
      <c r="BG1216" s="192">
        <f>IF(N1216="zákl. přenesená",J1216,0)</f>
        <v>0</v>
      </c>
      <c r="BH1216" s="192">
        <f>IF(N1216="sníž. přenesená",J1216,0)</f>
        <v>0</v>
      </c>
      <c r="BI1216" s="192">
        <f>IF(N1216="nulová",J1216,0)</f>
        <v>0</v>
      </c>
      <c r="BJ1216" s="19" t="s">
        <v>80</v>
      </c>
      <c r="BK1216" s="192">
        <f>ROUND(I1216*H1216,2)</f>
        <v>0</v>
      </c>
      <c r="BL1216" s="19" t="s">
        <v>261</v>
      </c>
      <c r="BM1216" s="191" t="s">
        <v>3642</v>
      </c>
    </row>
    <row r="1217" spans="1:65" s="2" customFormat="1" ht="21.75" customHeight="1">
      <c r="A1217" s="36"/>
      <c r="B1217" s="37"/>
      <c r="C1217" s="180" t="s">
        <v>3643</v>
      </c>
      <c r="D1217" s="180" t="s">
        <v>173</v>
      </c>
      <c r="E1217" s="181" t="s">
        <v>3644</v>
      </c>
      <c r="F1217" s="182" t="s">
        <v>3645</v>
      </c>
      <c r="G1217" s="183" t="s">
        <v>310</v>
      </c>
      <c r="H1217" s="184">
        <v>28</v>
      </c>
      <c r="I1217" s="185"/>
      <c r="J1217" s="186">
        <f>ROUND(I1217*H1217,2)</f>
        <v>0</v>
      </c>
      <c r="K1217" s="182" t="s">
        <v>177</v>
      </c>
      <c r="L1217" s="41"/>
      <c r="M1217" s="187" t="s">
        <v>19</v>
      </c>
      <c r="N1217" s="188" t="s">
        <v>44</v>
      </c>
      <c r="O1217" s="66"/>
      <c r="P1217" s="189">
        <f>O1217*H1217</f>
        <v>0</v>
      </c>
      <c r="Q1217" s="189">
        <v>2.0699999999999998E-3</v>
      </c>
      <c r="R1217" s="189">
        <f>Q1217*H1217</f>
        <v>5.7959999999999998E-2</v>
      </c>
      <c r="S1217" s="189">
        <v>0</v>
      </c>
      <c r="T1217" s="190">
        <f>S1217*H1217</f>
        <v>0</v>
      </c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R1217" s="191" t="s">
        <v>261</v>
      </c>
      <c r="AT1217" s="191" t="s">
        <v>173</v>
      </c>
      <c r="AU1217" s="191" t="s">
        <v>82</v>
      </c>
      <c r="AY1217" s="19" t="s">
        <v>170</v>
      </c>
      <c r="BE1217" s="192">
        <f>IF(N1217="základní",J1217,0)</f>
        <v>0</v>
      </c>
      <c r="BF1217" s="192">
        <f>IF(N1217="snížená",J1217,0)</f>
        <v>0</v>
      </c>
      <c r="BG1217" s="192">
        <f>IF(N1217="zákl. přenesená",J1217,0)</f>
        <v>0</v>
      </c>
      <c r="BH1217" s="192">
        <f>IF(N1217="sníž. přenesená",J1217,0)</f>
        <v>0</v>
      </c>
      <c r="BI1217" s="192">
        <f>IF(N1217="nulová",J1217,0)</f>
        <v>0</v>
      </c>
      <c r="BJ1217" s="19" t="s">
        <v>80</v>
      </c>
      <c r="BK1217" s="192">
        <f>ROUND(I1217*H1217,2)</f>
        <v>0</v>
      </c>
      <c r="BL1217" s="19" t="s">
        <v>261</v>
      </c>
      <c r="BM1217" s="191" t="s">
        <v>3646</v>
      </c>
    </row>
    <row r="1218" spans="1:65" s="13" customFormat="1" ht="11.25">
      <c r="B1218" s="193"/>
      <c r="C1218" s="194"/>
      <c r="D1218" s="195" t="s">
        <v>180</v>
      </c>
      <c r="E1218" s="196" t="s">
        <v>19</v>
      </c>
      <c r="F1218" s="197" t="s">
        <v>3647</v>
      </c>
      <c r="G1218" s="194"/>
      <c r="H1218" s="198">
        <v>28</v>
      </c>
      <c r="I1218" s="199"/>
      <c r="J1218" s="194"/>
      <c r="K1218" s="194"/>
      <c r="L1218" s="200"/>
      <c r="M1218" s="201"/>
      <c r="N1218" s="202"/>
      <c r="O1218" s="202"/>
      <c r="P1218" s="202"/>
      <c r="Q1218" s="202"/>
      <c r="R1218" s="202"/>
      <c r="S1218" s="202"/>
      <c r="T1218" s="203"/>
      <c r="AT1218" s="204" t="s">
        <v>180</v>
      </c>
      <c r="AU1218" s="204" t="s">
        <v>82</v>
      </c>
      <c r="AV1218" s="13" t="s">
        <v>82</v>
      </c>
      <c r="AW1218" s="13" t="s">
        <v>34</v>
      </c>
      <c r="AX1218" s="13" t="s">
        <v>80</v>
      </c>
      <c r="AY1218" s="204" t="s">
        <v>170</v>
      </c>
    </row>
    <row r="1219" spans="1:65" s="2" customFormat="1" ht="21.75" customHeight="1">
      <c r="A1219" s="36"/>
      <c r="B1219" s="37"/>
      <c r="C1219" s="180" t="s">
        <v>3648</v>
      </c>
      <c r="D1219" s="180" t="s">
        <v>173</v>
      </c>
      <c r="E1219" s="181" t="s">
        <v>3649</v>
      </c>
      <c r="F1219" s="182" t="s">
        <v>3650</v>
      </c>
      <c r="G1219" s="183" t="s">
        <v>310</v>
      </c>
      <c r="H1219" s="184">
        <v>5.8</v>
      </c>
      <c r="I1219" s="185"/>
      <c r="J1219" s="186">
        <f>ROUND(I1219*H1219,2)</f>
        <v>0</v>
      </c>
      <c r="K1219" s="182" t="s">
        <v>19</v>
      </c>
      <c r="L1219" s="41"/>
      <c r="M1219" s="187" t="s">
        <v>19</v>
      </c>
      <c r="N1219" s="188" t="s">
        <v>44</v>
      </c>
      <c r="O1219" s="66"/>
      <c r="P1219" s="189">
        <f>O1219*H1219</f>
        <v>0</v>
      </c>
      <c r="Q1219" s="189">
        <v>2.0699999999999998E-3</v>
      </c>
      <c r="R1219" s="189">
        <f>Q1219*H1219</f>
        <v>1.2005999999999998E-2</v>
      </c>
      <c r="S1219" s="189">
        <v>0</v>
      </c>
      <c r="T1219" s="190">
        <f>S1219*H1219</f>
        <v>0</v>
      </c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R1219" s="191" t="s">
        <v>261</v>
      </c>
      <c r="AT1219" s="191" t="s">
        <v>173</v>
      </c>
      <c r="AU1219" s="191" t="s">
        <v>82</v>
      </c>
      <c r="AY1219" s="19" t="s">
        <v>170</v>
      </c>
      <c r="BE1219" s="192">
        <f>IF(N1219="základní",J1219,0)</f>
        <v>0</v>
      </c>
      <c r="BF1219" s="192">
        <f>IF(N1219="snížená",J1219,0)</f>
        <v>0</v>
      </c>
      <c r="BG1219" s="192">
        <f>IF(N1219="zákl. přenesená",J1219,0)</f>
        <v>0</v>
      </c>
      <c r="BH1219" s="192">
        <f>IF(N1219="sníž. přenesená",J1219,0)</f>
        <v>0</v>
      </c>
      <c r="BI1219" s="192">
        <f>IF(N1219="nulová",J1219,0)</f>
        <v>0</v>
      </c>
      <c r="BJ1219" s="19" t="s">
        <v>80</v>
      </c>
      <c r="BK1219" s="192">
        <f>ROUND(I1219*H1219,2)</f>
        <v>0</v>
      </c>
      <c r="BL1219" s="19" t="s">
        <v>261</v>
      </c>
      <c r="BM1219" s="191" t="s">
        <v>3651</v>
      </c>
    </row>
    <row r="1220" spans="1:65" s="2" customFormat="1" ht="24">
      <c r="A1220" s="36"/>
      <c r="B1220" s="37"/>
      <c r="C1220" s="180" t="s">
        <v>3652</v>
      </c>
      <c r="D1220" s="180" t="s">
        <v>173</v>
      </c>
      <c r="E1220" s="181" t="s">
        <v>3653</v>
      </c>
      <c r="F1220" s="182" t="s">
        <v>3654</v>
      </c>
      <c r="G1220" s="183" t="s">
        <v>176</v>
      </c>
      <c r="H1220" s="184">
        <v>52</v>
      </c>
      <c r="I1220" s="185"/>
      <c r="J1220" s="186">
        <f>ROUND(I1220*H1220,2)</f>
        <v>0</v>
      </c>
      <c r="K1220" s="182" t="s">
        <v>177</v>
      </c>
      <c r="L1220" s="41"/>
      <c r="M1220" s="187" t="s">
        <v>19</v>
      </c>
      <c r="N1220" s="188" t="s">
        <v>44</v>
      </c>
      <c r="O1220" s="66"/>
      <c r="P1220" s="189">
        <f>O1220*H1220</f>
        <v>0</v>
      </c>
      <c r="Q1220" s="189">
        <v>0</v>
      </c>
      <c r="R1220" s="189">
        <f>Q1220*H1220</f>
        <v>0</v>
      </c>
      <c r="S1220" s="189">
        <v>0</v>
      </c>
      <c r="T1220" s="190">
        <f>S1220*H1220</f>
        <v>0</v>
      </c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R1220" s="191" t="s">
        <v>261</v>
      </c>
      <c r="AT1220" s="191" t="s">
        <v>173</v>
      </c>
      <c r="AU1220" s="191" t="s">
        <v>82</v>
      </c>
      <c r="AY1220" s="19" t="s">
        <v>170</v>
      </c>
      <c r="BE1220" s="192">
        <f>IF(N1220="základní",J1220,0)</f>
        <v>0</v>
      </c>
      <c r="BF1220" s="192">
        <f>IF(N1220="snížená",J1220,0)</f>
        <v>0</v>
      </c>
      <c r="BG1220" s="192">
        <f>IF(N1220="zákl. přenesená",J1220,0)</f>
        <v>0</v>
      </c>
      <c r="BH1220" s="192">
        <f>IF(N1220="sníž. přenesená",J1220,0)</f>
        <v>0</v>
      </c>
      <c r="BI1220" s="192">
        <f>IF(N1220="nulová",J1220,0)</f>
        <v>0</v>
      </c>
      <c r="BJ1220" s="19" t="s">
        <v>80</v>
      </c>
      <c r="BK1220" s="192">
        <f>ROUND(I1220*H1220,2)</f>
        <v>0</v>
      </c>
      <c r="BL1220" s="19" t="s">
        <v>261</v>
      </c>
      <c r="BM1220" s="191" t="s">
        <v>3655</v>
      </c>
    </row>
    <row r="1221" spans="1:65" s="13" customFormat="1" ht="11.25">
      <c r="B1221" s="193"/>
      <c r="C1221" s="194"/>
      <c r="D1221" s="195" t="s">
        <v>180</v>
      </c>
      <c r="E1221" s="196" t="s">
        <v>19</v>
      </c>
      <c r="F1221" s="197" t="s">
        <v>3656</v>
      </c>
      <c r="G1221" s="194"/>
      <c r="H1221" s="198">
        <v>52</v>
      </c>
      <c r="I1221" s="199"/>
      <c r="J1221" s="194"/>
      <c r="K1221" s="194"/>
      <c r="L1221" s="200"/>
      <c r="M1221" s="201"/>
      <c r="N1221" s="202"/>
      <c r="O1221" s="202"/>
      <c r="P1221" s="202"/>
      <c r="Q1221" s="202"/>
      <c r="R1221" s="202"/>
      <c r="S1221" s="202"/>
      <c r="T1221" s="203"/>
      <c r="AT1221" s="204" t="s">
        <v>180</v>
      </c>
      <c r="AU1221" s="204" t="s">
        <v>82</v>
      </c>
      <c r="AV1221" s="13" t="s">
        <v>82</v>
      </c>
      <c r="AW1221" s="13" t="s">
        <v>34</v>
      </c>
      <c r="AX1221" s="13" t="s">
        <v>80</v>
      </c>
      <c r="AY1221" s="204" t="s">
        <v>170</v>
      </c>
    </row>
    <row r="1222" spans="1:65" s="2" customFormat="1" ht="24">
      <c r="A1222" s="36"/>
      <c r="B1222" s="37"/>
      <c r="C1222" s="180" t="s">
        <v>3657</v>
      </c>
      <c r="D1222" s="180" t="s">
        <v>173</v>
      </c>
      <c r="E1222" s="181" t="s">
        <v>3658</v>
      </c>
      <c r="F1222" s="182" t="s">
        <v>3659</v>
      </c>
      <c r="G1222" s="183" t="s">
        <v>310</v>
      </c>
      <c r="H1222" s="184">
        <v>70.5</v>
      </c>
      <c r="I1222" s="185"/>
      <c r="J1222" s="186">
        <f>ROUND(I1222*H1222,2)</f>
        <v>0</v>
      </c>
      <c r="K1222" s="182" t="s">
        <v>19</v>
      </c>
      <c r="L1222" s="41"/>
      <c r="M1222" s="187" t="s">
        <v>19</v>
      </c>
      <c r="N1222" s="188" t="s">
        <v>44</v>
      </c>
      <c r="O1222" s="66"/>
      <c r="P1222" s="189">
        <f>O1222*H1222</f>
        <v>0</v>
      </c>
      <c r="Q1222" s="189">
        <v>1.8400000000000001E-3</v>
      </c>
      <c r="R1222" s="189">
        <f>Q1222*H1222</f>
        <v>0.12972</v>
      </c>
      <c r="S1222" s="189">
        <v>0</v>
      </c>
      <c r="T1222" s="190">
        <f>S1222*H1222</f>
        <v>0</v>
      </c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R1222" s="191" t="s">
        <v>261</v>
      </c>
      <c r="AT1222" s="191" t="s">
        <v>173</v>
      </c>
      <c r="AU1222" s="191" t="s">
        <v>82</v>
      </c>
      <c r="AY1222" s="19" t="s">
        <v>170</v>
      </c>
      <c r="BE1222" s="192">
        <f>IF(N1222="základní",J1222,0)</f>
        <v>0</v>
      </c>
      <c r="BF1222" s="192">
        <f>IF(N1222="snížená",J1222,0)</f>
        <v>0</v>
      </c>
      <c r="BG1222" s="192">
        <f>IF(N1222="zákl. přenesená",J1222,0)</f>
        <v>0</v>
      </c>
      <c r="BH1222" s="192">
        <f>IF(N1222="sníž. přenesená",J1222,0)</f>
        <v>0</v>
      </c>
      <c r="BI1222" s="192">
        <f>IF(N1222="nulová",J1222,0)</f>
        <v>0</v>
      </c>
      <c r="BJ1222" s="19" t="s">
        <v>80</v>
      </c>
      <c r="BK1222" s="192">
        <f>ROUND(I1222*H1222,2)</f>
        <v>0</v>
      </c>
      <c r="BL1222" s="19" t="s">
        <v>261</v>
      </c>
      <c r="BM1222" s="191" t="s">
        <v>3660</v>
      </c>
    </row>
    <row r="1223" spans="1:65" s="2" customFormat="1" ht="24">
      <c r="A1223" s="36"/>
      <c r="B1223" s="37"/>
      <c r="C1223" s="180" t="s">
        <v>3661</v>
      </c>
      <c r="D1223" s="180" t="s">
        <v>173</v>
      </c>
      <c r="E1223" s="181" t="s">
        <v>3662</v>
      </c>
      <c r="F1223" s="182" t="s">
        <v>3663</v>
      </c>
      <c r="G1223" s="183" t="s">
        <v>310</v>
      </c>
      <c r="H1223" s="184">
        <v>33.9</v>
      </c>
      <c r="I1223" s="185"/>
      <c r="J1223" s="186">
        <f>ROUND(I1223*H1223,2)</f>
        <v>0</v>
      </c>
      <c r="K1223" s="182" t="s">
        <v>177</v>
      </c>
      <c r="L1223" s="41"/>
      <c r="M1223" s="187" t="s">
        <v>19</v>
      </c>
      <c r="N1223" s="188" t="s">
        <v>44</v>
      </c>
      <c r="O1223" s="66"/>
      <c r="P1223" s="189">
        <f>O1223*H1223</f>
        <v>0</v>
      </c>
      <c r="Q1223" s="189">
        <v>2.7599999999999999E-3</v>
      </c>
      <c r="R1223" s="189">
        <f>Q1223*H1223</f>
        <v>9.3563999999999994E-2</v>
      </c>
      <c r="S1223" s="189">
        <v>0</v>
      </c>
      <c r="T1223" s="190">
        <f>S1223*H1223</f>
        <v>0</v>
      </c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R1223" s="191" t="s">
        <v>261</v>
      </c>
      <c r="AT1223" s="191" t="s">
        <v>173</v>
      </c>
      <c r="AU1223" s="191" t="s">
        <v>82</v>
      </c>
      <c r="AY1223" s="19" t="s">
        <v>170</v>
      </c>
      <c r="BE1223" s="192">
        <f>IF(N1223="základní",J1223,0)</f>
        <v>0</v>
      </c>
      <c r="BF1223" s="192">
        <f>IF(N1223="snížená",J1223,0)</f>
        <v>0</v>
      </c>
      <c r="BG1223" s="192">
        <f>IF(N1223="zákl. přenesená",J1223,0)</f>
        <v>0</v>
      </c>
      <c r="BH1223" s="192">
        <f>IF(N1223="sníž. přenesená",J1223,0)</f>
        <v>0</v>
      </c>
      <c r="BI1223" s="192">
        <f>IF(N1223="nulová",J1223,0)</f>
        <v>0</v>
      </c>
      <c r="BJ1223" s="19" t="s">
        <v>80</v>
      </c>
      <c r="BK1223" s="192">
        <f>ROUND(I1223*H1223,2)</f>
        <v>0</v>
      </c>
      <c r="BL1223" s="19" t="s">
        <v>261</v>
      </c>
      <c r="BM1223" s="191" t="s">
        <v>3664</v>
      </c>
    </row>
    <row r="1224" spans="1:65" s="2" customFormat="1" ht="16.5" customHeight="1">
      <c r="A1224" s="36"/>
      <c r="B1224" s="37"/>
      <c r="C1224" s="180" t="s">
        <v>3665</v>
      </c>
      <c r="D1224" s="180" t="s">
        <v>173</v>
      </c>
      <c r="E1224" s="181" t="s">
        <v>3666</v>
      </c>
      <c r="F1224" s="182" t="s">
        <v>3667</v>
      </c>
      <c r="G1224" s="183" t="s">
        <v>310</v>
      </c>
      <c r="H1224" s="184">
        <v>2.73</v>
      </c>
      <c r="I1224" s="185"/>
      <c r="J1224" s="186">
        <f>ROUND(I1224*H1224,2)</f>
        <v>0</v>
      </c>
      <c r="K1224" s="182" t="s">
        <v>19</v>
      </c>
      <c r="L1224" s="41"/>
      <c r="M1224" s="187" t="s">
        <v>19</v>
      </c>
      <c r="N1224" s="188" t="s">
        <v>44</v>
      </c>
      <c r="O1224" s="66"/>
      <c r="P1224" s="189">
        <f>O1224*H1224</f>
        <v>0</v>
      </c>
      <c r="Q1224" s="189">
        <v>5.3600000000000002E-3</v>
      </c>
      <c r="R1224" s="189">
        <f>Q1224*H1224</f>
        <v>1.46328E-2</v>
      </c>
      <c r="S1224" s="189">
        <v>0</v>
      </c>
      <c r="T1224" s="190">
        <f>S1224*H1224</f>
        <v>0</v>
      </c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R1224" s="191" t="s">
        <v>261</v>
      </c>
      <c r="AT1224" s="191" t="s">
        <v>173</v>
      </c>
      <c r="AU1224" s="191" t="s">
        <v>82</v>
      </c>
      <c r="AY1224" s="19" t="s">
        <v>170</v>
      </c>
      <c r="BE1224" s="192">
        <f>IF(N1224="základní",J1224,0)</f>
        <v>0</v>
      </c>
      <c r="BF1224" s="192">
        <f>IF(N1224="snížená",J1224,0)</f>
        <v>0</v>
      </c>
      <c r="BG1224" s="192">
        <f>IF(N1224="zákl. přenesená",J1224,0)</f>
        <v>0</v>
      </c>
      <c r="BH1224" s="192">
        <f>IF(N1224="sníž. přenesená",J1224,0)</f>
        <v>0</v>
      </c>
      <c r="BI1224" s="192">
        <f>IF(N1224="nulová",J1224,0)</f>
        <v>0</v>
      </c>
      <c r="BJ1224" s="19" t="s">
        <v>80</v>
      </c>
      <c r="BK1224" s="192">
        <f>ROUND(I1224*H1224,2)</f>
        <v>0</v>
      </c>
      <c r="BL1224" s="19" t="s">
        <v>261</v>
      </c>
      <c r="BM1224" s="191" t="s">
        <v>3668</v>
      </c>
    </row>
    <row r="1225" spans="1:65" s="2" customFormat="1" ht="16.5" customHeight="1">
      <c r="A1225" s="36"/>
      <c r="B1225" s="37"/>
      <c r="C1225" s="180" t="s">
        <v>3669</v>
      </c>
      <c r="D1225" s="180" t="s">
        <v>173</v>
      </c>
      <c r="E1225" s="181" t="s">
        <v>3670</v>
      </c>
      <c r="F1225" s="182" t="s">
        <v>3671</v>
      </c>
      <c r="G1225" s="183" t="s">
        <v>217</v>
      </c>
      <c r="H1225" s="184">
        <v>50.4</v>
      </c>
      <c r="I1225" s="185"/>
      <c r="J1225" s="186">
        <f>ROUND(I1225*H1225,2)</f>
        <v>0</v>
      </c>
      <c r="K1225" s="182" t="s">
        <v>19</v>
      </c>
      <c r="L1225" s="41"/>
      <c r="M1225" s="187" t="s">
        <v>19</v>
      </c>
      <c r="N1225" s="188" t="s">
        <v>44</v>
      </c>
      <c r="O1225" s="66"/>
      <c r="P1225" s="189">
        <f>O1225*H1225</f>
        <v>0</v>
      </c>
      <c r="Q1225" s="189">
        <v>7.0499999999999998E-3</v>
      </c>
      <c r="R1225" s="189">
        <f>Q1225*H1225</f>
        <v>0.35531999999999997</v>
      </c>
      <c r="S1225" s="189">
        <v>0</v>
      </c>
      <c r="T1225" s="190">
        <f>S1225*H1225</f>
        <v>0</v>
      </c>
      <c r="U1225" s="36"/>
      <c r="V1225" s="36"/>
      <c r="W1225" s="36"/>
      <c r="X1225" s="36"/>
      <c r="Y1225" s="36"/>
      <c r="Z1225" s="36"/>
      <c r="AA1225" s="36"/>
      <c r="AB1225" s="36"/>
      <c r="AC1225" s="36"/>
      <c r="AD1225" s="36"/>
      <c r="AE1225" s="36"/>
      <c r="AR1225" s="191" t="s">
        <v>261</v>
      </c>
      <c r="AT1225" s="191" t="s">
        <v>173</v>
      </c>
      <c r="AU1225" s="191" t="s">
        <v>82</v>
      </c>
      <c r="AY1225" s="19" t="s">
        <v>170</v>
      </c>
      <c r="BE1225" s="192">
        <f>IF(N1225="základní",J1225,0)</f>
        <v>0</v>
      </c>
      <c r="BF1225" s="192">
        <f>IF(N1225="snížená",J1225,0)</f>
        <v>0</v>
      </c>
      <c r="BG1225" s="192">
        <f>IF(N1225="zákl. přenesená",J1225,0)</f>
        <v>0</v>
      </c>
      <c r="BH1225" s="192">
        <f>IF(N1225="sníž. přenesená",J1225,0)</f>
        <v>0</v>
      </c>
      <c r="BI1225" s="192">
        <f>IF(N1225="nulová",J1225,0)</f>
        <v>0</v>
      </c>
      <c r="BJ1225" s="19" t="s">
        <v>80</v>
      </c>
      <c r="BK1225" s="192">
        <f>ROUND(I1225*H1225,2)</f>
        <v>0</v>
      </c>
      <c r="BL1225" s="19" t="s">
        <v>261</v>
      </c>
      <c r="BM1225" s="191" t="s">
        <v>3672</v>
      </c>
    </row>
    <row r="1226" spans="1:65" s="13" customFormat="1" ht="11.25">
      <c r="B1226" s="193"/>
      <c r="C1226" s="194"/>
      <c r="D1226" s="195" t="s">
        <v>180</v>
      </c>
      <c r="E1226" s="196" t="s">
        <v>19</v>
      </c>
      <c r="F1226" s="197" t="s">
        <v>3673</v>
      </c>
      <c r="G1226" s="194"/>
      <c r="H1226" s="198">
        <v>50.4</v>
      </c>
      <c r="I1226" s="199"/>
      <c r="J1226" s="194"/>
      <c r="K1226" s="194"/>
      <c r="L1226" s="200"/>
      <c r="M1226" s="201"/>
      <c r="N1226" s="202"/>
      <c r="O1226" s="202"/>
      <c r="P1226" s="202"/>
      <c r="Q1226" s="202"/>
      <c r="R1226" s="202"/>
      <c r="S1226" s="202"/>
      <c r="T1226" s="203"/>
      <c r="AT1226" s="204" t="s">
        <v>180</v>
      </c>
      <c r="AU1226" s="204" t="s">
        <v>82</v>
      </c>
      <c r="AV1226" s="13" t="s">
        <v>82</v>
      </c>
      <c r="AW1226" s="13" t="s">
        <v>34</v>
      </c>
      <c r="AX1226" s="13" t="s">
        <v>80</v>
      </c>
      <c r="AY1226" s="204" t="s">
        <v>170</v>
      </c>
    </row>
    <row r="1227" spans="1:65" s="2" customFormat="1" ht="24">
      <c r="A1227" s="36"/>
      <c r="B1227" s="37"/>
      <c r="C1227" s="180" t="s">
        <v>3674</v>
      </c>
      <c r="D1227" s="180" t="s">
        <v>173</v>
      </c>
      <c r="E1227" s="181" t="s">
        <v>3675</v>
      </c>
      <c r="F1227" s="182" t="s">
        <v>3676</v>
      </c>
      <c r="G1227" s="183" t="s">
        <v>176</v>
      </c>
      <c r="H1227" s="184">
        <v>19</v>
      </c>
      <c r="I1227" s="185"/>
      <c r="J1227" s="186">
        <f t="shared" ref="J1227:J1232" si="20">ROUND(I1227*H1227,2)</f>
        <v>0</v>
      </c>
      <c r="K1227" s="182" t="s">
        <v>177</v>
      </c>
      <c r="L1227" s="41"/>
      <c r="M1227" s="187" t="s">
        <v>19</v>
      </c>
      <c r="N1227" s="188" t="s">
        <v>44</v>
      </c>
      <c r="O1227" s="66"/>
      <c r="P1227" s="189">
        <f t="shared" ref="P1227:P1232" si="21">O1227*H1227</f>
        <v>0</v>
      </c>
      <c r="Q1227" s="189">
        <v>0</v>
      </c>
      <c r="R1227" s="189">
        <f t="shared" ref="R1227:R1232" si="22">Q1227*H1227</f>
        <v>0</v>
      </c>
      <c r="S1227" s="189">
        <v>0</v>
      </c>
      <c r="T1227" s="190">
        <f t="shared" ref="T1227:T1232" si="23">S1227*H1227</f>
        <v>0</v>
      </c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R1227" s="191" t="s">
        <v>261</v>
      </c>
      <c r="AT1227" s="191" t="s">
        <v>173</v>
      </c>
      <c r="AU1227" s="191" t="s">
        <v>82</v>
      </c>
      <c r="AY1227" s="19" t="s">
        <v>170</v>
      </c>
      <c r="BE1227" s="192">
        <f t="shared" ref="BE1227:BE1232" si="24">IF(N1227="základní",J1227,0)</f>
        <v>0</v>
      </c>
      <c r="BF1227" s="192">
        <f t="shared" ref="BF1227:BF1232" si="25">IF(N1227="snížená",J1227,0)</f>
        <v>0</v>
      </c>
      <c r="BG1227" s="192">
        <f t="shared" ref="BG1227:BG1232" si="26">IF(N1227="zákl. přenesená",J1227,0)</f>
        <v>0</v>
      </c>
      <c r="BH1227" s="192">
        <f t="shared" ref="BH1227:BH1232" si="27">IF(N1227="sníž. přenesená",J1227,0)</f>
        <v>0</v>
      </c>
      <c r="BI1227" s="192">
        <f t="shared" ref="BI1227:BI1232" si="28">IF(N1227="nulová",J1227,0)</f>
        <v>0</v>
      </c>
      <c r="BJ1227" s="19" t="s">
        <v>80</v>
      </c>
      <c r="BK1227" s="192">
        <f t="shared" ref="BK1227:BK1232" si="29">ROUND(I1227*H1227,2)</f>
        <v>0</v>
      </c>
      <c r="BL1227" s="19" t="s">
        <v>261</v>
      </c>
      <c r="BM1227" s="191" t="s">
        <v>3677</v>
      </c>
    </row>
    <row r="1228" spans="1:65" s="2" customFormat="1" ht="16.5" customHeight="1">
      <c r="A1228" s="36"/>
      <c r="B1228" s="37"/>
      <c r="C1228" s="180" t="s">
        <v>3678</v>
      </c>
      <c r="D1228" s="180" t="s">
        <v>173</v>
      </c>
      <c r="E1228" s="181" t="s">
        <v>3679</v>
      </c>
      <c r="F1228" s="182" t="s">
        <v>3680</v>
      </c>
      <c r="G1228" s="183" t="s">
        <v>310</v>
      </c>
      <c r="H1228" s="184">
        <v>4.5</v>
      </c>
      <c r="I1228" s="185"/>
      <c r="J1228" s="186">
        <f t="shared" si="20"/>
        <v>0</v>
      </c>
      <c r="K1228" s="182" t="s">
        <v>177</v>
      </c>
      <c r="L1228" s="41"/>
      <c r="M1228" s="187" t="s">
        <v>19</v>
      </c>
      <c r="N1228" s="188" t="s">
        <v>44</v>
      </c>
      <c r="O1228" s="66"/>
      <c r="P1228" s="189">
        <f t="shared" si="21"/>
        <v>0</v>
      </c>
      <c r="Q1228" s="189">
        <v>2.0500000000000002E-3</v>
      </c>
      <c r="R1228" s="189">
        <f t="shared" si="22"/>
        <v>9.2250000000000006E-3</v>
      </c>
      <c r="S1228" s="189">
        <v>0</v>
      </c>
      <c r="T1228" s="190">
        <f t="shared" si="23"/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191" t="s">
        <v>261</v>
      </c>
      <c r="AT1228" s="191" t="s">
        <v>173</v>
      </c>
      <c r="AU1228" s="191" t="s">
        <v>82</v>
      </c>
      <c r="AY1228" s="19" t="s">
        <v>170</v>
      </c>
      <c r="BE1228" s="192">
        <f t="shared" si="24"/>
        <v>0</v>
      </c>
      <c r="BF1228" s="192">
        <f t="shared" si="25"/>
        <v>0</v>
      </c>
      <c r="BG1228" s="192">
        <f t="shared" si="26"/>
        <v>0</v>
      </c>
      <c r="BH1228" s="192">
        <f t="shared" si="27"/>
        <v>0</v>
      </c>
      <c r="BI1228" s="192">
        <f t="shared" si="28"/>
        <v>0</v>
      </c>
      <c r="BJ1228" s="19" t="s">
        <v>80</v>
      </c>
      <c r="BK1228" s="192">
        <f t="shared" si="29"/>
        <v>0</v>
      </c>
      <c r="BL1228" s="19" t="s">
        <v>261</v>
      </c>
      <c r="BM1228" s="191" t="s">
        <v>3681</v>
      </c>
    </row>
    <row r="1229" spans="1:65" s="2" customFormat="1" ht="24">
      <c r="A1229" s="36"/>
      <c r="B1229" s="37"/>
      <c r="C1229" s="180" t="s">
        <v>3682</v>
      </c>
      <c r="D1229" s="180" t="s">
        <v>173</v>
      </c>
      <c r="E1229" s="181" t="s">
        <v>3683</v>
      </c>
      <c r="F1229" s="182" t="s">
        <v>3684</v>
      </c>
      <c r="G1229" s="183" t="s">
        <v>310</v>
      </c>
      <c r="H1229" s="184">
        <v>24.4</v>
      </c>
      <c r="I1229" s="185"/>
      <c r="J1229" s="186">
        <f t="shared" si="20"/>
        <v>0</v>
      </c>
      <c r="K1229" s="182" t="s">
        <v>177</v>
      </c>
      <c r="L1229" s="41"/>
      <c r="M1229" s="187" t="s">
        <v>19</v>
      </c>
      <c r="N1229" s="188" t="s">
        <v>44</v>
      </c>
      <c r="O1229" s="66"/>
      <c r="P1229" s="189">
        <f t="shared" si="21"/>
        <v>0</v>
      </c>
      <c r="Q1229" s="189">
        <v>2.5500000000000002E-3</v>
      </c>
      <c r="R1229" s="189">
        <f t="shared" si="22"/>
        <v>6.2219999999999998E-2</v>
      </c>
      <c r="S1229" s="189">
        <v>0</v>
      </c>
      <c r="T1229" s="190">
        <f t="shared" si="23"/>
        <v>0</v>
      </c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R1229" s="191" t="s">
        <v>261</v>
      </c>
      <c r="AT1229" s="191" t="s">
        <v>173</v>
      </c>
      <c r="AU1229" s="191" t="s">
        <v>82</v>
      </c>
      <c r="AY1229" s="19" t="s">
        <v>170</v>
      </c>
      <c r="BE1229" s="192">
        <f t="shared" si="24"/>
        <v>0</v>
      </c>
      <c r="BF1229" s="192">
        <f t="shared" si="25"/>
        <v>0</v>
      </c>
      <c r="BG1229" s="192">
        <f t="shared" si="26"/>
        <v>0</v>
      </c>
      <c r="BH1229" s="192">
        <f t="shared" si="27"/>
        <v>0</v>
      </c>
      <c r="BI1229" s="192">
        <f t="shared" si="28"/>
        <v>0</v>
      </c>
      <c r="BJ1229" s="19" t="s">
        <v>80</v>
      </c>
      <c r="BK1229" s="192">
        <f t="shared" si="29"/>
        <v>0</v>
      </c>
      <c r="BL1229" s="19" t="s">
        <v>261</v>
      </c>
      <c r="BM1229" s="191" t="s">
        <v>3685</v>
      </c>
    </row>
    <row r="1230" spans="1:65" s="2" customFormat="1" ht="24">
      <c r="A1230" s="36"/>
      <c r="B1230" s="37"/>
      <c r="C1230" s="180" t="s">
        <v>3686</v>
      </c>
      <c r="D1230" s="180" t="s">
        <v>173</v>
      </c>
      <c r="E1230" s="181" t="s">
        <v>3687</v>
      </c>
      <c r="F1230" s="182" t="s">
        <v>3688</v>
      </c>
      <c r="G1230" s="183" t="s">
        <v>310</v>
      </c>
      <c r="H1230" s="184">
        <v>44.45</v>
      </c>
      <c r="I1230" s="185"/>
      <c r="J1230" s="186">
        <f t="shared" si="20"/>
        <v>0</v>
      </c>
      <c r="K1230" s="182" t="s">
        <v>177</v>
      </c>
      <c r="L1230" s="41"/>
      <c r="M1230" s="187" t="s">
        <v>19</v>
      </c>
      <c r="N1230" s="188" t="s">
        <v>44</v>
      </c>
      <c r="O1230" s="66"/>
      <c r="P1230" s="189">
        <f t="shared" si="21"/>
        <v>0</v>
      </c>
      <c r="Q1230" s="189">
        <v>3.4499999999999999E-3</v>
      </c>
      <c r="R1230" s="189">
        <f t="shared" si="22"/>
        <v>0.1533525</v>
      </c>
      <c r="S1230" s="189">
        <v>0</v>
      </c>
      <c r="T1230" s="190">
        <f t="shared" si="23"/>
        <v>0</v>
      </c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R1230" s="191" t="s">
        <v>261</v>
      </c>
      <c r="AT1230" s="191" t="s">
        <v>173</v>
      </c>
      <c r="AU1230" s="191" t="s">
        <v>82</v>
      </c>
      <c r="AY1230" s="19" t="s">
        <v>170</v>
      </c>
      <c r="BE1230" s="192">
        <f t="shared" si="24"/>
        <v>0</v>
      </c>
      <c r="BF1230" s="192">
        <f t="shared" si="25"/>
        <v>0</v>
      </c>
      <c r="BG1230" s="192">
        <f t="shared" si="26"/>
        <v>0</v>
      </c>
      <c r="BH1230" s="192">
        <f t="shared" si="27"/>
        <v>0</v>
      </c>
      <c r="BI1230" s="192">
        <f t="shared" si="28"/>
        <v>0</v>
      </c>
      <c r="BJ1230" s="19" t="s">
        <v>80</v>
      </c>
      <c r="BK1230" s="192">
        <f t="shared" si="29"/>
        <v>0</v>
      </c>
      <c r="BL1230" s="19" t="s">
        <v>261</v>
      </c>
      <c r="BM1230" s="191" t="s">
        <v>3689</v>
      </c>
    </row>
    <row r="1231" spans="1:65" s="2" customFormat="1" ht="24">
      <c r="A1231" s="36"/>
      <c r="B1231" s="37"/>
      <c r="C1231" s="180" t="s">
        <v>3690</v>
      </c>
      <c r="D1231" s="180" t="s">
        <v>173</v>
      </c>
      <c r="E1231" s="181" t="s">
        <v>3691</v>
      </c>
      <c r="F1231" s="182" t="s">
        <v>3692</v>
      </c>
      <c r="G1231" s="183" t="s">
        <v>310</v>
      </c>
      <c r="H1231" s="184">
        <v>52.4</v>
      </c>
      <c r="I1231" s="185"/>
      <c r="J1231" s="186">
        <f t="shared" si="20"/>
        <v>0</v>
      </c>
      <c r="K1231" s="182" t="s">
        <v>177</v>
      </c>
      <c r="L1231" s="41"/>
      <c r="M1231" s="187" t="s">
        <v>19</v>
      </c>
      <c r="N1231" s="188" t="s">
        <v>44</v>
      </c>
      <c r="O1231" s="66"/>
      <c r="P1231" s="189">
        <f t="shared" si="21"/>
        <v>0</v>
      </c>
      <c r="Q1231" s="189">
        <v>3.8500000000000001E-3</v>
      </c>
      <c r="R1231" s="189">
        <f t="shared" si="22"/>
        <v>0.20174</v>
      </c>
      <c r="S1231" s="189">
        <v>0</v>
      </c>
      <c r="T1231" s="190">
        <f t="shared" si="23"/>
        <v>0</v>
      </c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R1231" s="191" t="s">
        <v>261</v>
      </c>
      <c r="AT1231" s="191" t="s">
        <v>173</v>
      </c>
      <c r="AU1231" s="191" t="s">
        <v>82</v>
      </c>
      <c r="AY1231" s="19" t="s">
        <v>170</v>
      </c>
      <c r="BE1231" s="192">
        <f t="shared" si="24"/>
        <v>0</v>
      </c>
      <c r="BF1231" s="192">
        <f t="shared" si="25"/>
        <v>0</v>
      </c>
      <c r="BG1231" s="192">
        <f t="shared" si="26"/>
        <v>0</v>
      </c>
      <c r="BH1231" s="192">
        <f t="shared" si="27"/>
        <v>0</v>
      </c>
      <c r="BI1231" s="192">
        <f t="shared" si="28"/>
        <v>0</v>
      </c>
      <c r="BJ1231" s="19" t="s">
        <v>80</v>
      </c>
      <c r="BK1231" s="192">
        <f t="shared" si="29"/>
        <v>0</v>
      </c>
      <c r="BL1231" s="19" t="s">
        <v>261</v>
      </c>
      <c r="BM1231" s="191" t="s">
        <v>3693</v>
      </c>
    </row>
    <row r="1232" spans="1:65" s="2" customFormat="1" ht="16.5" customHeight="1">
      <c r="A1232" s="36"/>
      <c r="B1232" s="37"/>
      <c r="C1232" s="180" t="s">
        <v>3694</v>
      </c>
      <c r="D1232" s="180" t="s">
        <v>173</v>
      </c>
      <c r="E1232" s="181" t="s">
        <v>3695</v>
      </c>
      <c r="F1232" s="182" t="s">
        <v>3696</v>
      </c>
      <c r="G1232" s="183" t="s">
        <v>217</v>
      </c>
      <c r="H1232" s="184">
        <v>6.8360000000000003</v>
      </c>
      <c r="I1232" s="185"/>
      <c r="J1232" s="186">
        <f t="shared" si="20"/>
        <v>0</v>
      </c>
      <c r="K1232" s="182" t="s">
        <v>19</v>
      </c>
      <c r="L1232" s="41"/>
      <c r="M1232" s="187" t="s">
        <v>19</v>
      </c>
      <c r="N1232" s="188" t="s">
        <v>44</v>
      </c>
      <c r="O1232" s="66"/>
      <c r="P1232" s="189">
        <f t="shared" si="21"/>
        <v>0</v>
      </c>
      <c r="Q1232" s="189">
        <v>5.8100000000000001E-3</v>
      </c>
      <c r="R1232" s="189">
        <f t="shared" si="22"/>
        <v>3.9717160000000001E-2</v>
      </c>
      <c r="S1232" s="189">
        <v>0</v>
      </c>
      <c r="T1232" s="190">
        <f t="shared" si="23"/>
        <v>0</v>
      </c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R1232" s="191" t="s">
        <v>261</v>
      </c>
      <c r="AT1232" s="191" t="s">
        <v>173</v>
      </c>
      <c r="AU1232" s="191" t="s">
        <v>82</v>
      </c>
      <c r="AY1232" s="19" t="s">
        <v>170</v>
      </c>
      <c r="BE1232" s="192">
        <f t="shared" si="24"/>
        <v>0</v>
      </c>
      <c r="BF1232" s="192">
        <f t="shared" si="25"/>
        <v>0</v>
      </c>
      <c r="BG1232" s="192">
        <f t="shared" si="26"/>
        <v>0</v>
      </c>
      <c r="BH1232" s="192">
        <f t="shared" si="27"/>
        <v>0</v>
      </c>
      <c r="BI1232" s="192">
        <f t="shared" si="28"/>
        <v>0</v>
      </c>
      <c r="BJ1232" s="19" t="s">
        <v>80</v>
      </c>
      <c r="BK1232" s="192">
        <f t="shared" si="29"/>
        <v>0</v>
      </c>
      <c r="BL1232" s="19" t="s">
        <v>261</v>
      </c>
      <c r="BM1232" s="191" t="s">
        <v>3697</v>
      </c>
    </row>
    <row r="1233" spans="1:65" s="13" customFormat="1" ht="11.25">
      <c r="B1233" s="193"/>
      <c r="C1233" s="194"/>
      <c r="D1233" s="195" t="s">
        <v>180</v>
      </c>
      <c r="E1233" s="196" t="s">
        <v>19</v>
      </c>
      <c r="F1233" s="197" t="s">
        <v>3698</v>
      </c>
      <c r="G1233" s="194"/>
      <c r="H1233" s="198">
        <v>1</v>
      </c>
      <c r="I1233" s="199"/>
      <c r="J1233" s="194"/>
      <c r="K1233" s="194"/>
      <c r="L1233" s="200"/>
      <c r="M1233" s="201"/>
      <c r="N1233" s="202"/>
      <c r="O1233" s="202"/>
      <c r="P1233" s="202"/>
      <c r="Q1233" s="202"/>
      <c r="R1233" s="202"/>
      <c r="S1233" s="202"/>
      <c r="T1233" s="203"/>
      <c r="AT1233" s="204" t="s">
        <v>180</v>
      </c>
      <c r="AU1233" s="204" t="s">
        <v>82</v>
      </c>
      <c r="AV1233" s="13" t="s">
        <v>82</v>
      </c>
      <c r="AW1233" s="13" t="s">
        <v>34</v>
      </c>
      <c r="AX1233" s="13" t="s">
        <v>73</v>
      </c>
      <c r="AY1233" s="204" t="s">
        <v>170</v>
      </c>
    </row>
    <row r="1234" spans="1:65" s="13" customFormat="1" ht="11.25">
      <c r="B1234" s="193"/>
      <c r="C1234" s="194"/>
      <c r="D1234" s="195" t="s">
        <v>180</v>
      </c>
      <c r="E1234" s="196" t="s">
        <v>19</v>
      </c>
      <c r="F1234" s="197" t="s">
        <v>3699</v>
      </c>
      <c r="G1234" s="194"/>
      <c r="H1234" s="198">
        <v>2.4750000000000001</v>
      </c>
      <c r="I1234" s="199"/>
      <c r="J1234" s="194"/>
      <c r="K1234" s="194"/>
      <c r="L1234" s="200"/>
      <c r="M1234" s="201"/>
      <c r="N1234" s="202"/>
      <c r="O1234" s="202"/>
      <c r="P1234" s="202"/>
      <c r="Q1234" s="202"/>
      <c r="R1234" s="202"/>
      <c r="S1234" s="202"/>
      <c r="T1234" s="203"/>
      <c r="AT1234" s="204" t="s">
        <v>180</v>
      </c>
      <c r="AU1234" s="204" t="s">
        <v>82</v>
      </c>
      <c r="AV1234" s="13" t="s">
        <v>82</v>
      </c>
      <c r="AW1234" s="13" t="s">
        <v>34</v>
      </c>
      <c r="AX1234" s="13" t="s">
        <v>73</v>
      </c>
      <c r="AY1234" s="204" t="s">
        <v>170</v>
      </c>
    </row>
    <row r="1235" spans="1:65" s="13" customFormat="1" ht="11.25">
      <c r="B1235" s="193"/>
      <c r="C1235" s="194"/>
      <c r="D1235" s="195" t="s">
        <v>180</v>
      </c>
      <c r="E1235" s="196" t="s">
        <v>19</v>
      </c>
      <c r="F1235" s="197" t="s">
        <v>3700</v>
      </c>
      <c r="G1235" s="194"/>
      <c r="H1235" s="198">
        <v>2.15</v>
      </c>
      <c r="I1235" s="199"/>
      <c r="J1235" s="194"/>
      <c r="K1235" s="194"/>
      <c r="L1235" s="200"/>
      <c r="M1235" s="201"/>
      <c r="N1235" s="202"/>
      <c r="O1235" s="202"/>
      <c r="P1235" s="202"/>
      <c r="Q1235" s="202"/>
      <c r="R1235" s="202"/>
      <c r="S1235" s="202"/>
      <c r="T1235" s="203"/>
      <c r="AT1235" s="204" t="s">
        <v>180</v>
      </c>
      <c r="AU1235" s="204" t="s">
        <v>82</v>
      </c>
      <c r="AV1235" s="13" t="s">
        <v>82</v>
      </c>
      <c r="AW1235" s="13" t="s">
        <v>34</v>
      </c>
      <c r="AX1235" s="13" t="s">
        <v>73</v>
      </c>
      <c r="AY1235" s="204" t="s">
        <v>170</v>
      </c>
    </row>
    <row r="1236" spans="1:65" s="13" customFormat="1" ht="11.25">
      <c r="B1236" s="193"/>
      <c r="C1236" s="194"/>
      <c r="D1236" s="195" t="s">
        <v>180</v>
      </c>
      <c r="E1236" s="196" t="s">
        <v>19</v>
      </c>
      <c r="F1236" s="197" t="s">
        <v>3701</v>
      </c>
      <c r="G1236" s="194"/>
      <c r="H1236" s="198">
        <v>0.84899999999999998</v>
      </c>
      <c r="I1236" s="199"/>
      <c r="J1236" s="194"/>
      <c r="K1236" s="194"/>
      <c r="L1236" s="200"/>
      <c r="M1236" s="201"/>
      <c r="N1236" s="202"/>
      <c r="O1236" s="202"/>
      <c r="P1236" s="202"/>
      <c r="Q1236" s="202"/>
      <c r="R1236" s="202"/>
      <c r="S1236" s="202"/>
      <c r="T1236" s="203"/>
      <c r="AT1236" s="204" t="s">
        <v>180</v>
      </c>
      <c r="AU1236" s="204" t="s">
        <v>82</v>
      </c>
      <c r="AV1236" s="13" t="s">
        <v>82</v>
      </c>
      <c r="AW1236" s="13" t="s">
        <v>34</v>
      </c>
      <c r="AX1236" s="13" t="s">
        <v>73</v>
      </c>
      <c r="AY1236" s="204" t="s">
        <v>170</v>
      </c>
    </row>
    <row r="1237" spans="1:65" s="13" customFormat="1" ht="11.25">
      <c r="B1237" s="193"/>
      <c r="C1237" s="194"/>
      <c r="D1237" s="195" t="s">
        <v>180</v>
      </c>
      <c r="E1237" s="196" t="s">
        <v>19</v>
      </c>
      <c r="F1237" s="197" t="s">
        <v>3702</v>
      </c>
      <c r="G1237" s="194"/>
      <c r="H1237" s="198">
        <v>0.36199999999999999</v>
      </c>
      <c r="I1237" s="199"/>
      <c r="J1237" s="194"/>
      <c r="K1237" s="194"/>
      <c r="L1237" s="200"/>
      <c r="M1237" s="201"/>
      <c r="N1237" s="202"/>
      <c r="O1237" s="202"/>
      <c r="P1237" s="202"/>
      <c r="Q1237" s="202"/>
      <c r="R1237" s="202"/>
      <c r="S1237" s="202"/>
      <c r="T1237" s="203"/>
      <c r="AT1237" s="204" t="s">
        <v>180</v>
      </c>
      <c r="AU1237" s="204" t="s">
        <v>82</v>
      </c>
      <c r="AV1237" s="13" t="s">
        <v>82</v>
      </c>
      <c r="AW1237" s="13" t="s">
        <v>34</v>
      </c>
      <c r="AX1237" s="13" t="s">
        <v>73</v>
      </c>
      <c r="AY1237" s="204" t="s">
        <v>170</v>
      </c>
    </row>
    <row r="1238" spans="1:65" s="14" customFormat="1" ht="11.25">
      <c r="B1238" s="205"/>
      <c r="C1238" s="206"/>
      <c r="D1238" s="195" t="s">
        <v>180</v>
      </c>
      <c r="E1238" s="207" t="s">
        <v>19</v>
      </c>
      <c r="F1238" s="208" t="s">
        <v>182</v>
      </c>
      <c r="G1238" s="206"/>
      <c r="H1238" s="209">
        <v>6.8360000000000003</v>
      </c>
      <c r="I1238" s="210"/>
      <c r="J1238" s="206"/>
      <c r="K1238" s="206"/>
      <c r="L1238" s="211"/>
      <c r="M1238" s="212"/>
      <c r="N1238" s="213"/>
      <c r="O1238" s="213"/>
      <c r="P1238" s="213"/>
      <c r="Q1238" s="213"/>
      <c r="R1238" s="213"/>
      <c r="S1238" s="213"/>
      <c r="T1238" s="214"/>
      <c r="AT1238" s="215" t="s">
        <v>180</v>
      </c>
      <c r="AU1238" s="215" t="s">
        <v>82</v>
      </c>
      <c r="AV1238" s="14" t="s">
        <v>178</v>
      </c>
      <c r="AW1238" s="14" t="s">
        <v>34</v>
      </c>
      <c r="AX1238" s="14" t="s">
        <v>80</v>
      </c>
      <c r="AY1238" s="215" t="s">
        <v>170</v>
      </c>
    </row>
    <row r="1239" spans="1:65" s="2" customFormat="1" ht="16.5" customHeight="1">
      <c r="A1239" s="36"/>
      <c r="B1239" s="37"/>
      <c r="C1239" s="180" t="s">
        <v>3703</v>
      </c>
      <c r="D1239" s="180" t="s">
        <v>173</v>
      </c>
      <c r="E1239" s="181" t="s">
        <v>3704</v>
      </c>
      <c r="F1239" s="182" t="s">
        <v>3705</v>
      </c>
      <c r="G1239" s="183" t="s">
        <v>310</v>
      </c>
      <c r="H1239" s="184">
        <v>5</v>
      </c>
      <c r="I1239" s="185"/>
      <c r="J1239" s="186">
        <f>ROUND(I1239*H1239,2)</f>
        <v>0</v>
      </c>
      <c r="K1239" s="182" t="s">
        <v>19</v>
      </c>
      <c r="L1239" s="41"/>
      <c r="M1239" s="187" t="s">
        <v>19</v>
      </c>
      <c r="N1239" s="188" t="s">
        <v>44</v>
      </c>
      <c r="O1239" s="66"/>
      <c r="P1239" s="189">
        <f>O1239*H1239</f>
        <v>0</v>
      </c>
      <c r="Q1239" s="189">
        <v>5.8100000000000001E-3</v>
      </c>
      <c r="R1239" s="189">
        <f>Q1239*H1239</f>
        <v>2.9049999999999999E-2</v>
      </c>
      <c r="S1239" s="189">
        <v>0</v>
      </c>
      <c r="T1239" s="190">
        <f>S1239*H1239</f>
        <v>0</v>
      </c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R1239" s="191" t="s">
        <v>261</v>
      </c>
      <c r="AT1239" s="191" t="s">
        <v>173</v>
      </c>
      <c r="AU1239" s="191" t="s">
        <v>82</v>
      </c>
      <c r="AY1239" s="19" t="s">
        <v>170</v>
      </c>
      <c r="BE1239" s="192">
        <f>IF(N1239="základní",J1239,0)</f>
        <v>0</v>
      </c>
      <c r="BF1239" s="192">
        <f>IF(N1239="snížená",J1239,0)</f>
        <v>0</v>
      </c>
      <c r="BG1239" s="192">
        <f>IF(N1239="zákl. přenesená",J1239,0)</f>
        <v>0</v>
      </c>
      <c r="BH1239" s="192">
        <f>IF(N1239="sníž. přenesená",J1239,0)</f>
        <v>0</v>
      </c>
      <c r="BI1239" s="192">
        <f>IF(N1239="nulová",J1239,0)</f>
        <v>0</v>
      </c>
      <c r="BJ1239" s="19" t="s">
        <v>80</v>
      </c>
      <c r="BK1239" s="192">
        <f>ROUND(I1239*H1239,2)</f>
        <v>0</v>
      </c>
      <c r="BL1239" s="19" t="s">
        <v>261</v>
      </c>
      <c r="BM1239" s="191" t="s">
        <v>3706</v>
      </c>
    </row>
    <row r="1240" spans="1:65" s="2" customFormat="1" ht="19.5">
      <c r="A1240" s="36"/>
      <c r="B1240" s="37"/>
      <c r="C1240" s="38"/>
      <c r="D1240" s="195" t="s">
        <v>363</v>
      </c>
      <c r="E1240" s="38"/>
      <c r="F1240" s="236" t="s">
        <v>3707</v>
      </c>
      <c r="G1240" s="38"/>
      <c r="H1240" s="38"/>
      <c r="I1240" s="237"/>
      <c r="J1240" s="38"/>
      <c r="K1240" s="38"/>
      <c r="L1240" s="41"/>
      <c r="M1240" s="238"/>
      <c r="N1240" s="239"/>
      <c r="O1240" s="66"/>
      <c r="P1240" s="66"/>
      <c r="Q1240" s="66"/>
      <c r="R1240" s="66"/>
      <c r="S1240" s="66"/>
      <c r="T1240" s="67"/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T1240" s="19" t="s">
        <v>363</v>
      </c>
      <c r="AU1240" s="19" t="s">
        <v>82</v>
      </c>
    </row>
    <row r="1241" spans="1:65" s="2" customFormat="1" ht="16.5" customHeight="1">
      <c r="A1241" s="36"/>
      <c r="B1241" s="37"/>
      <c r="C1241" s="180" t="s">
        <v>3708</v>
      </c>
      <c r="D1241" s="180" t="s">
        <v>173</v>
      </c>
      <c r="E1241" s="181" t="s">
        <v>3709</v>
      </c>
      <c r="F1241" s="182" t="s">
        <v>3710</v>
      </c>
      <c r="G1241" s="183" t="s">
        <v>176</v>
      </c>
      <c r="H1241" s="184">
        <v>12</v>
      </c>
      <c r="I1241" s="185"/>
      <c r="J1241" s="186">
        <f>ROUND(I1241*H1241,2)</f>
        <v>0</v>
      </c>
      <c r="K1241" s="182" t="s">
        <v>19</v>
      </c>
      <c r="L1241" s="41"/>
      <c r="M1241" s="187" t="s">
        <v>19</v>
      </c>
      <c r="N1241" s="188" t="s">
        <v>44</v>
      </c>
      <c r="O1241" s="66"/>
      <c r="P1241" s="189">
        <f>O1241*H1241</f>
        <v>0</v>
      </c>
      <c r="Q1241" s="189">
        <v>4.4999999999999999E-4</v>
      </c>
      <c r="R1241" s="189">
        <f>Q1241*H1241</f>
        <v>5.4000000000000003E-3</v>
      </c>
      <c r="S1241" s="189">
        <v>0</v>
      </c>
      <c r="T1241" s="190">
        <f>S1241*H1241</f>
        <v>0</v>
      </c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R1241" s="191" t="s">
        <v>261</v>
      </c>
      <c r="AT1241" s="191" t="s">
        <v>173</v>
      </c>
      <c r="AU1241" s="191" t="s">
        <v>82</v>
      </c>
      <c r="AY1241" s="19" t="s">
        <v>170</v>
      </c>
      <c r="BE1241" s="192">
        <f>IF(N1241="základní",J1241,0)</f>
        <v>0</v>
      </c>
      <c r="BF1241" s="192">
        <f>IF(N1241="snížená",J1241,0)</f>
        <v>0</v>
      </c>
      <c r="BG1241" s="192">
        <f>IF(N1241="zákl. přenesená",J1241,0)</f>
        <v>0</v>
      </c>
      <c r="BH1241" s="192">
        <f>IF(N1241="sníž. přenesená",J1241,0)</f>
        <v>0</v>
      </c>
      <c r="BI1241" s="192">
        <f>IF(N1241="nulová",J1241,0)</f>
        <v>0</v>
      </c>
      <c r="BJ1241" s="19" t="s">
        <v>80</v>
      </c>
      <c r="BK1241" s="192">
        <f>ROUND(I1241*H1241,2)</f>
        <v>0</v>
      </c>
      <c r="BL1241" s="19" t="s">
        <v>261</v>
      </c>
      <c r="BM1241" s="191" t="s">
        <v>3711</v>
      </c>
    </row>
    <row r="1242" spans="1:65" s="2" customFormat="1" ht="16.5" customHeight="1">
      <c r="A1242" s="36"/>
      <c r="B1242" s="37"/>
      <c r="C1242" s="180" t="s">
        <v>3712</v>
      </c>
      <c r="D1242" s="180" t="s">
        <v>173</v>
      </c>
      <c r="E1242" s="181" t="s">
        <v>3713</v>
      </c>
      <c r="F1242" s="182" t="s">
        <v>3714</v>
      </c>
      <c r="G1242" s="183" t="s">
        <v>310</v>
      </c>
      <c r="H1242" s="184">
        <v>104.75</v>
      </c>
      <c r="I1242" s="185"/>
      <c r="J1242" s="186">
        <f>ROUND(I1242*H1242,2)</f>
        <v>0</v>
      </c>
      <c r="K1242" s="182" t="s">
        <v>177</v>
      </c>
      <c r="L1242" s="41"/>
      <c r="M1242" s="187" t="s">
        <v>19</v>
      </c>
      <c r="N1242" s="188" t="s">
        <v>44</v>
      </c>
      <c r="O1242" s="66"/>
      <c r="P1242" s="189">
        <f>O1242*H1242</f>
        <v>0</v>
      </c>
      <c r="Q1242" s="189">
        <v>3.2200000000000002E-3</v>
      </c>
      <c r="R1242" s="189">
        <f>Q1242*H1242</f>
        <v>0.33729500000000001</v>
      </c>
      <c r="S1242" s="189">
        <v>0</v>
      </c>
      <c r="T1242" s="190">
        <f>S1242*H1242</f>
        <v>0</v>
      </c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  <c r="AE1242" s="36"/>
      <c r="AR1242" s="191" t="s">
        <v>261</v>
      </c>
      <c r="AT1242" s="191" t="s">
        <v>173</v>
      </c>
      <c r="AU1242" s="191" t="s">
        <v>82</v>
      </c>
      <c r="AY1242" s="19" t="s">
        <v>170</v>
      </c>
      <c r="BE1242" s="192">
        <f>IF(N1242="základní",J1242,0)</f>
        <v>0</v>
      </c>
      <c r="BF1242" s="192">
        <f>IF(N1242="snížená",J1242,0)</f>
        <v>0</v>
      </c>
      <c r="BG1242" s="192">
        <f>IF(N1242="zákl. přenesená",J1242,0)</f>
        <v>0</v>
      </c>
      <c r="BH1242" s="192">
        <f>IF(N1242="sníž. přenesená",J1242,0)</f>
        <v>0</v>
      </c>
      <c r="BI1242" s="192">
        <f>IF(N1242="nulová",J1242,0)</f>
        <v>0</v>
      </c>
      <c r="BJ1242" s="19" t="s">
        <v>80</v>
      </c>
      <c r="BK1242" s="192">
        <f>ROUND(I1242*H1242,2)</f>
        <v>0</v>
      </c>
      <c r="BL1242" s="19" t="s">
        <v>261</v>
      </c>
      <c r="BM1242" s="191" t="s">
        <v>3715</v>
      </c>
    </row>
    <row r="1243" spans="1:65" s="13" customFormat="1" ht="11.25">
      <c r="B1243" s="193"/>
      <c r="C1243" s="194"/>
      <c r="D1243" s="195" t="s">
        <v>180</v>
      </c>
      <c r="E1243" s="196" t="s">
        <v>19</v>
      </c>
      <c r="F1243" s="197" t="s">
        <v>3716</v>
      </c>
      <c r="G1243" s="194"/>
      <c r="H1243" s="198">
        <v>63.8</v>
      </c>
      <c r="I1243" s="199"/>
      <c r="J1243" s="194"/>
      <c r="K1243" s="194"/>
      <c r="L1243" s="200"/>
      <c r="M1243" s="201"/>
      <c r="N1243" s="202"/>
      <c r="O1243" s="202"/>
      <c r="P1243" s="202"/>
      <c r="Q1243" s="202"/>
      <c r="R1243" s="202"/>
      <c r="S1243" s="202"/>
      <c r="T1243" s="203"/>
      <c r="AT1243" s="204" t="s">
        <v>180</v>
      </c>
      <c r="AU1243" s="204" t="s">
        <v>82</v>
      </c>
      <c r="AV1243" s="13" t="s">
        <v>82</v>
      </c>
      <c r="AW1243" s="13" t="s">
        <v>34</v>
      </c>
      <c r="AX1243" s="13" t="s">
        <v>73</v>
      </c>
      <c r="AY1243" s="204" t="s">
        <v>170</v>
      </c>
    </row>
    <row r="1244" spans="1:65" s="13" customFormat="1" ht="11.25">
      <c r="B1244" s="193"/>
      <c r="C1244" s="194"/>
      <c r="D1244" s="195" t="s">
        <v>180</v>
      </c>
      <c r="E1244" s="196" t="s">
        <v>19</v>
      </c>
      <c r="F1244" s="197" t="s">
        <v>3717</v>
      </c>
      <c r="G1244" s="194"/>
      <c r="H1244" s="198">
        <v>40.950000000000003</v>
      </c>
      <c r="I1244" s="199"/>
      <c r="J1244" s="194"/>
      <c r="K1244" s="194"/>
      <c r="L1244" s="200"/>
      <c r="M1244" s="201"/>
      <c r="N1244" s="202"/>
      <c r="O1244" s="202"/>
      <c r="P1244" s="202"/>
      <c r="Q1244" s="202"/>
      <c r="R1244" s="202"/>
      <c r="S1244" s="202"/>
      <c r="T1244" s="203"/>
      <c r="AT1244" s="204" t="s">
        <v>180</v>
      </c>
      <c r="AU1244" s="204" t="s">
        <v>82</v>
      </c>
      <c r="AV1244" s="13" t="s">
        <v>82</v>
      </c>
      <c r="AW1244" s="13" t="s">
        <v>34</v>
      </c>
      <c r="AX1244" s="13" t="s">
        <v>73</v>
      </c>
      <c r="AY1244" s="204" t="s">
        <v>170</v>
      </c>
    </row>
    <row r="1245" spans="1:65" s="14" customFormat="1" ht="11.25">
      <c r="B1245" s="205"/>
      <c r="C1245" s="206"/>
      <c r="D1245" s="195" t="s">
        <v>180</v>
      </c>
      <c r="E1245" s="207" t="s">
        <v>19</v>
      </c>
      <c r="F1245" s="208" t="s">
        <v>182</v>
      </c>
      <c r="G1245" s="206"/>
      <c r="H1245" s="209">
        <v>104.75</v>
      </c>
      <c r="I1245" s="210"/>
      <c r="J1245" s="206"/>
      <c r="K1245" s="206"/>
      <c r="L1245" s="211"/>
      <c r="M1245" s="212"/>
      <c r="N1245" s="213"/>
      <c r="O1245" s="213"/>
      <c r="P1245" s="213"/>
      <c r="Q1245" s="213"/>
      <c r="R1245" s="213"/>
      <c r="S1245" s="213"/>
      <c r="T1245" s="214"/>
      <c r="AT1245" s="215" t="s">
        <v>180</v>
      </c>
      <c r="AU1245" s="215" t="s">
        <v>82</v>
      </c>
      <c r="AV1245" s="14" t="s">
        <v>178</v>
      </c>
      <c r="AW1245" s="14" t="s">
        <v>34</v>
      </c>
      <c r="AX1245" s="14" t="s">
        <v>80</v>
      </c>
      <c r="AY1245" s="215" t="s">
        <v>170</v>
      </c>
    </row>
    <row r="1246" spans="1:65" s="2" customFormat="1" ht="16.5" customHeight="1">
      <c r="A1246" s="36"/>
      <c r="B1246" s="37"/>
      <c r="C1246" s="180" t="s">
        <v>3718</v>
      </c>
      <c r="D1246" s="180" t="s">
        <v>173</v>
      </c>
      <c r="E1246" s="181" t="s">
        <v>3719</v>
      </c>
      <c r="F1246" s="182" t="s">
        <v>3720</v>
      </c>
      <c r="G1246" s="183" t="s">
        <v>176</v>
      </c>
      <c r="H1246" s="184">
        <v>11</v>
      </c>
      <c r="I1246" s="185"/>
      <c r="J1246" s="186">
        <f>ROUND(I1246*H1246,2)</f>
        <v>0</v>
      </c>
      <c r="K1246" s="182" t="s">
        <v>19</v>
      </c>
      <c r="L1246" s="41"/>
      <c r="M1246" s="187" t="s">
        <v>19</v>
      </c>
      <c r="N1246" s="188" t="s">
        <v>44</v>
      </c>
      <c r="O1246" s="66"/>
      <c r="P1246" s="189">
        <f>O1246*H1246</f>
        <v>0</v>
      </c>
      <c r="Q1246" s="189">
        <v>3.5699999999999998E-3</v>
      </c>
      <c r="R1246" s="189">
        <f>Q1246*H1246</f>
        <v>3.9269999999999999E-2</v>
      </c>
      <c r="S1246" s="189">
        <v>0</v>
      </c>
      <c r="T1246" s="190">
        <f>S1246*H1246</f>
        <v>0</v>
      </c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  <c r="AE1246" s="36"/>
      <c r="AR1246" s="191" t="s">
        <v>261</v>
      </c>
      <c r="AT1246" s="191" t="s">
        <v>173</v>
      </c>
      <c r="AU1246" s="191" t="s">
        <v>82</v>
      </c>
      <c r="AY1246" s="19" t="s">
        <v>170</v>
      </c>
      <c r="BE1246" s="192">
        <f>IF(N1246="základní",J1246,0)</f>
        <v>0</v>
      </c>
      <c r="BF1246" s="192">
        <f>IF(N1246="snížená",J1246,0)</f>
        <v>0</v>
      </c>
      <c r="BG1246" s="192">
        <f>IF(N1246="zákl. přenesená",J1246,0)</f>
        <v>0</v>
      </c>
      <c r="BH1246" s="192">
        <f>IF(N1246="sníž. přenesená",J1246,0)</f>
        <v>0</v>
      </c>
      <c r="BI1246" s="192">
        <f>IF(N1246="nulová",J1246,0)</f>
        <v>0</v>
      </c>
      <c r="BJ1246" s="19" t="s">
        <v>80</v>
      </c>
      <c r="BK1246" s="192">
        <f>ROUND(I1246*H1246,2)</f>
        <v>0</v>
      </c>
      <c r="BL1246" s="19" t="s">
        <v>261</v>
      </c>
      <c r="BM1246" s="191" t="s">
        <v>3721</v>
      </c>
    </row>
    <row r="1247" spans="1:65" s="2" customFormat="1" ht="16.5" customHeight="1">
      <c r="A1247" s="36"/>
      <c r="B1247" s="37"/>
      <c r="C1247" s="180" t="s">
        <v>3722</v>
      </c>
      <c r="D1247" s="180" t="s">
        <v>173</v>
      </c>
      <c r="E1247" s="181" t="s">
        <v>3723</v>
      </c>
      <c r="F1247" s="182" t="s">
        <v>3724</v>
      </c>
      <c r="G1247" s="183" t="s">
        <v>176</v>
      </c>
      <c r="H1247" s="184">
        <v>1</v>
      </c>
      <c r="I1247" s="185"/>
      <c r="J1247" s="186">
        <f>ROUND(I1247*H1247,2)</f>
        <v>0</v>
      </c>
      <c r="K1247" s="182" t="s">
        <v>19</v>
      </c>
      <c r="L1247" s="41"/>
      <c r="M1247" s="187" t="s">
        <v>19</v>
      </c>
      <c r="N1247" s="188" t="s">
        <v>44</v>
      </c>
      <c r="O1247" s="66"/>
      <c r="P1247" s="189">
        <f>O1247*H1247</f>
        <v>0</v>
      </c>
      <c r="Q1247" s="189">
        <v>3.5699999999999998E-3</v>
      </c>
      <c r="R1247" s="189">
        <f>Q1247*H1247</f>
        <v>3.5699999999999998E-3</v>
      </c>
      <c r="S1247" s="189">
        <v>0</v>
      </c>
      <c r="T1247" s="190">
        <f>S1247*H1247</f>
        <v>0</v>
      </c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R1247" s="191" t="s">
        <v>261</v>
      </c>
      <c r="AT1247" s="191" t="s">
        <v>173</v>
      </c>
      <c r="AU1247" s="191" t="s">
        <v>82</v>
      </c>
      <c r="AY1247" s="19" t="s">
        <v>170</v>
      </c>
      <c r="BE1247" s="192">
        <f>IF(N1247="základní",J1247,0)</f>
        <v>0</v>
      </c>
      <c r="BF1247" s="192">
        <f>IF(N1247="snížená",J1247,0)</f>
        <v>0</v>
      </c>
      <c r="BG1247" s="192">
        <f>IF(N1247="zákl. přenesená",J1247,0)</f>
        <v>0</v>
      </c>
      <c r="BH1247" s="192">
        <f>IF(N1247="sníž. přenesená",J1247,0)</f>
        <v>0</v>
      </c>
      <c r="BI1247" s="192">
        <f>IF(N1247="nulová",J1247,0)</f>
        <v>0</v>
      </c>
      <c r="BJ1247" s="19" t="s">
        <v>80</v>
      </c>
      <c r="BK1247" s="192">
        <f>ROUND(I1247*H1247,2)</f>
        <v>0</v>
      </c>
      <c r="BL1247" s="19" t="s">
        <v>261</v>
      </c>
      <c r="BM1247" s="191" t="s">
        <v>3725</v>
      </c>
    </row>
    <row r="1248" spans="1:65" s="2" customFormat="1" ht="24">
      <c r="A1248" s="36"/>
      <c r="B1248" s="37"/>
      <c r="C1248" s="180" t="s">
        <v>3726</v>
      </c>
      <c r="D1248" s="180" t="s">
        <v>173</v>
      </c>
      <c r="E1248" s="181" t="s">
        <v>3727</v>
      </c>
      <c r="F1248" s="182" t="s">
        <v>3728</v>
      </c>
      <c r="G1248" s="183" t="s">
        <v>310</v>
      </c>
      <c r="H1248" s="184">
        <v>70.5</v>
      </c>
      <c r="I1248" s="185"/>
      <c r="J1248" s="186">
        <f>ROUND(I1248*H1248,2)</f>
        <v>0</v>
      </c>
      <c r="K1248" s="182" t="s">
        <v>177</v>
      </c>
      <c r="L1248" s="41"/>
      <c r="M1248" s="187" t="s">
        <v>19</v>
      </c>
      <c r="N1248" s="188" t="s">
        <v>44</v>
      </c>
      <c r="O1248" s="66"/>
      <c r="P1248" s="189">
        <f>O1248*H1248</f>
        <v>0</v>
      </c>
      <c r="Q1248" s="189">
        <v>1.23E-2</v>
      </c>
      <c r="R1248" s="189">
        <f>Q1248*H1248</f>
        <v>0.86714999999999998</v>
      </c>
      <c r="S1248" s="189">
        <v>0</v>
      </c>
      <c r="T1248" s="190">
        <f>S1248*H1248</f>
        <v>0</v>
      </c>
      <c r="U1248" s="36"/>
      <c r="V1248" s="36"/>
      <c r="W1248" s="36"/>
      <c r="X1248" s="36"/>
      <c r="Y1248" s="36"/>
      <c r="Z1248" s="36"/>
      <c r="AA1248" s="36"/>
      <c r="AB1248" s="36"/>
      <c r="AC1248" s="36"/>
      <c r="AD1248" s="36"/>
      <c r="AE1248" s="36"/>
      <c r="AR1248" s="191" t="s">
        <v>261</v>
      </c>
      <c r="AT1248" s="191" t="s">
        <v>173</v>
      </c>
      <c r="AU1248" s="191" t="s">
        <v>82</v>
      </c>
      <c r="AY1248" s="19" t="s">
        <v>170</v>
      </c>
      <c r="BE1248" s="192">
        <f>IF(N1248="základní",J1248,0)</f>
        <v>0</v>
      </c>
      <c r="BF1248" s="192">
        <f>IF(N1248="snížená",J1248,0)</f>
        <v>0</v>
      </c>
      <c r="BG1248" s="192">
        <f>IF(N1248="zákl. přenesená",J1248,0)</f>
        <v>0</v>
      </c>
      <c r="BH1248" s="192">
        <f>IF(N1248="sníž. přenesená",J1248,0)</f>
        <v>0</v>
      </c>
      <c r="BI1248" s="192">
        <f>IF(N1248="nulová",J1248,0)</f>
        <v>0</v>
      </c>
      <c r="BJ1248" s="19" t="s">
        <v>80</v>
      </c>
      <c r="BK1248" s="192">
        <f>ROUND(I1248*H1248,2)</f>
        <v>0</v>
      </c>
      <c r="BL1248" s="19" t="s">
        <v>261</v>
      </c>
      <c r="BM1248" s="191" t="s">
        <v>3729</v>
      </c>
    </row>
    <row r="1249" spans="1:65" s="2" customFormat="1" ht="16.5" customHeight="1">
      <c r="A1249" s="36"/>
      <c r="B1249" s="37"/>
      <c r="C1249" s="180" t="s">
        <v>3730</v>
      </c>
      <c r="D1249" s="180" t="s">
        <v>173</v>
      </c>
      <c r="E1249" s="181" t="s">
        <v>3731</v>
      </c>
      <c r="F1249" s="182" t="s">
        <v>3732</v>
      </c>
      <c r="G1249" s="183" t="s">
        <v>310</v>
      </c>
      <c r="H1249" s="184">
        <v>86.13</v>
      </c>
      <c r="I1249" s="185"/>
      <c r="J1249" s="186">
        <f>ROUND(I1249*H1249,2)</f>
        <v>0</v>
      </c>
      <c r="K1249" s="182" t="s">
        <v>177</v>
      </c>
      <c r="L1249" s="41"/>
      <c r="M1249" s="187" t="s">
        <v>19</v>
      </c>
      <c r="N1249" s="188" t="s">
        <v>44</v>
      </c>
      <c r="O1249" s="66"/>
      <c r="P1249" s="189">
        <f>O1249*H1249</f>
        <v>0</v>
      </c>
      <c r="Q1249" s="189">
        <v>3.7699999999999999E-3</v>
      </c>
      <c r="R1249" s="189">
        <f>Q1249*H1249</f>
        <v>0.3247101</v>
      </c>
      <c r="S1249" s="189">
        <v>0</v>
      </c>
      <c r="T1249" s="190">
        <f>S1249*H1249</f>
        <v>0</v>
      </c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R1249" s="191" t="s">
        <v>261</v>
      </c>
      <c r="AT1249" s="191" t="s">
        <v>173</v>
      </c>
      <c r="AU1249" s="191" t="s">
        <v>82</v>
      </c>
      <c r="AY1249" s="19" t="s">
        <v>170</v>
      </c>
      <c r="BE1249" s="192">
        <f>IF(N1249="základní",J1249,0)</f>
        <v>0</v>
      </c>
      <c r="BF1249" s="192">
        <f>IF(N1249="snížená",J1249,0)</f>
        <v>0</v>
      </c>
      <c r="BG1249" s="192">
        <f>IF(N1249="zákl. přenesená",J1249,0)</f>
        <v>0</v>
      </c>
      <c r="BH1249" s="192">
        <f>IF(N1249="sníž. přenesená",J1249,0)</f>
        <v>0</v>
      </c>
      <c r="BI1249" s="192">
        <f>IF(N1249="nulová",J1249,0)</f>
        <v>0</v>
      </c>
      <c r="BJ1249" s="19" t="s">
        <v>80</v>
      </c>
      <c r="BK1249" s="192">
        <f>ROUND(I1249*H1249,2)</f>
        <v>0</v>
      </c>
      <c r="BL1249" s="19" t="s">
        <v>261</v>
      </c>
      <c r="BM1249" s="191" t="s">
        <v>3733</v>
      </c>
    </row>
    <row r="1250" spans="1:65" s="13" customFormat="1" ht="11.25">
      <c r="B1250" s="193"/>
      <c r="C1250" s="194"/>
      <c r="D1250" s="195" t="s">
        <v>180</v>
      </c>
      <c r="E1250" s="196" t="s">
        <v>19</v>
      </c>
      <c r="F1250" s="197" t="s">
        <v>3734</v>
      </c>
      <c r="G1250" s="194"/>
      <c r="H1250" s="198">
        <v>86.13</v>
      </c>
      <c r="I1250" s="199"/>
      <c r="J1250" s="194"/>
      <c r="K1250" s="194"/>
      <c r="L1250" s="200"/>
      <c r="M1250" s="201"/>
      <c r="N1250" s="202"/>
      <c r="O1250" s="202"/>
      <c r="P1250" s="202"/>
      <c r="Q1250" s="202"/>
      <c r="R1250" s="202"/>
      <c r="S1250" s="202"/>
      <c r="T1250" s="203"/>
      <c r="AT1250" s="204" t="s">
        <v>180</v>
      </c>
      <c r="AU1250" s="204" t="s">
        <v>82</v>
      </c>
      <c r="AV1250" s="13" t="s">
        <v>82</v>
      </c>
      <c r="AW1250" s="13" t="s">
        <v>34</v>
      </c>
      <c r="AX1250" s="13" t="s">
        <v>80</v>
      </c>
      <c r="AY1250" s="204" t="s">
        <v>170</v>
      </c>
    </row>
    <row r="1251" spans="1:65" s="2" customFormat="1" ht="24">
      <c r="A1251" s="36"/>
      <c r="B1251" s="37"/>
      <c r="C1251" s="180" t="s">
        <v>3735</v>
      </c>
      <c r="D1251" s="180" t="s">
        <v>173</v>
      </c>
      <c r="E1251" s="181" t="s">
        <v>3736</v>
      </c>
      <c r="F1251" s="182" t="s">
        <v>3737</v>
      </c>
      <c r="G1251" s="183" t="s">
        <v>190</v>
      </c>
      <c r="H1251" s="184">
        <v>3.99</v>
      </c>
      <c r="I1251" s="185"/>
      <c r="J1251" s="186">
        <f>ROUND(I1251*H1251,2)</f>
        <v>0</v>
      </c>
      <c r="K1251" s="182" t="s">
        <v>177</v>
      </c>
      <c r="L1251" s="41"/>
      <c r="M1251" s="187" t="s">
        <v>19</v>
      </c>
      <c r="N1251" s="188" t="s">
        <v>44</v>
      </c>
      <c r="O1251" s="66"/>
      <c r="P1251" s="189">
        <f>O1251*H1251</f>
        <v>0</v>
      </c>
      <c r="Q1251" s="189">
        <v>0</v>
      </c>
      <c r="R1251" s="189">
        <f>Q1251*H1251</f>
        <v>0</v>
      </c>
      <c r="S1251" s="189">
        <v>0</v>
      </c>
      <c r="T1251" s="190">
        <f>S1251*H1251</f>
        <v>0</v>
      </c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R1251" s="191" t="s">
        <v>261</v>
      </c>
      <c r="AT1251" s="191" t="s">
        <v>173</v>
      </c>
      <c r="AU1251" s="191" t="s">
        <v>82</v>
      </c>
      <c r="AY1251" s="19" t="s">
        <v>170</v>
      </c>
      <c r="BE1251" s="192">
        <f>IF(N1251="základní",J1251,0)</f>
        <v>0</v>
      </c>
      <c r="BF1251" s="192">
        <f>IF(N1251="snížená",J1251,0)</f>
        <v>0</v>
      </c>
      <c r="BG1251" s="192">
        <f>IF(N1251="zákl. přenesená",J1251,0)</f>
        <v>0</v>
      </c>
      <c r="BH1251" s="192">
        <f>IF(N1251="sníž. přenesená",J1251,0)</f>
        <v>0</v>
      </c>
      <c r="BI1251" s="192">
        <f>IF(N1251="nulová",J1251,0)</f>
        <v>0</v>
      </c>
      <c r="BJ1251" s="19" t="s">
        <v>80</v>
      </c>
      <c r="BK1251" s="192">
        <f>ROUND(I1251*H1251,2)</f>
        <v>0</v>
      </c>
      <c r="BL1251" s="19" t="s">
        <v>261</v>
      </c>
      <c r="BM1251" s="191" t="s">
        <v>3738</v>
      </c>
    </row>
    <row r="1252" spans="1:65" s="12" customFormat="1" ht="22.9" customHeight="1">
      <c r="B1252" s="164"/>
      <c r="C1252" s="165"/>
      <c r="D1252" s="166" t="s">
        <v>72</v>
      </c>
      <c r="E1252" s="178" t="s">
        <v>3739</v>
      </c>
      <c r="F1252" s="178" t="s">
        <v>3740</v>
      </c>
      <c r="G1252" s="165"/>
      <c r="H1252" s="165"/>
      <c r="I1252" s="168"/>
      <c r="J1252" s="179">
        <f>BK1252</f>
        <v>0</v>
      </c>
      <c r="K1252" s="165"/>
      <c r="L1252" s="170"/>
      <c r="M1252" s="171"/>
      <c r="N1252" s="172"/>
      <c r="O1252" s="172"/>
      <c r="P1252" s="173">
        <f>SUM(P1253:P1297)</f>
        <v>0</v>
      </c>
      <c r="Q1252" s="172"/>
      <c r="R1252" s="173">
        <f>SUM(R1253:R1297)</f>
        <v>69.23419964</v>
      </c>
      <c r="S1252" s="172"/>
      <c r="T1252" s="174">
        <f>SUM(T1253:T1297)</f>
        <v>25.61298</v>
      </c>
      <c r="AR1252" s="175" t="s">
        <v>82</v>
      </c>
      <c r="AT1252" s="176" t="s">
        <v>72</v>
      </c>
      <c r="AU1252" s="176" t="s">
        <v>80</v>
      </c>
      <c r="AY1252" s="175" t="s">
        <v>170</v>
      </c>
      <c r="BK1252" s="177">
        <f>SUM(BK1253:BK1297)</f>
        <v>0</v>
      </c>
    </row>
    <row r="1253" spans="1:65" s="2" customFormat="1" ht="16.5" customHeight="1">
      <c r="A1253" s="36"/>
      <c r="B1253" s="37"/>
      <c r="C1253" s="180" t="s">
        <v>3741</v>
      </c>
      <c r="D1253" s="180" t="s">
        <v>173</v>
      </c>
      <c r="E1253" s="181" t="s">
        <v>3742</v>
      </c>
      <c r="F1253" s="182" t="s">
        <v>3743</v>
      </c>
      <c r="G1253" s="183" t="s">
        <v>217</v>
      </c>
      <c r="H1253" s="184">
        <v>1396.24</v>
      </c>
      <c r="I1253" s="185"/>
      <c r="J1253" s="186">
        <f>ROUND(I1253*H1253,2)</f>
        <v>0</v>
      </c>
      <c r="K1253" s="182" t="s">
        <v>177</v>
      </c>
      <c r="L1253" s="41"/>
      <c r="M1253" s="187" t="s">
        <v>19</v>
      </c>
      <c r="N1253" s="188" t="s">
        <v>44</v>
      </c>
      <c r="O1253" s="66"/>
      <c r="P1253" s="189">
        <f>O1253*H1253</f>
        <v>0</v>
      </c>
      <c r="Q1253" s="189">
        <v>0</v>
      </c>
      <c r="R1253" s="189">
        <f>Q1253*H1253</f>
        <v>0</v>
      </c>
      <c r="S1253" s="189">
        <v>0</v>
      </c>
      <c r="T1253" s="190">
        <f>S1253*H1253</f>
        <v>0</v>
      </c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R1253" s="191" t="s">
        <v>261</v>
      </c>
      <c r="AT1253" s="191" t="s">
        <v>173</v>
      </c>
      <c r="AU1253" s="191" t="s">
        <v>82</v>
      </c>
      <c r="AY1253" s="19" t="s">
        <v>170</v>
      </c>
      <c r="BE1253" s="192">
        <f>IF(N1253="základní",J1253,0)</f>
        <v>0</v>
      </c>
      <c r="BF1253" s="192">
        <f>IF(N1253="snížená",J1253,0)</f>
        <v>0</v>
      </c>
      <c r="BG1253" s="192">
        <f>IF(N1253="zákl. přenesená",J1253,0)</f>
        <v>0</v>
      </c>
      <c r="BH1253" s="192">
        <f>IF(N1253="sníž. přenesená",J1253,0)</f>
        <v>0</v>
      </c>
      <c r="BI1253" s="192">
        <f>IF(N1253="nulová",J1253,0)</f>
        <v>0</v>
      </c>
      <c r="BJ1253" s="19" t="s">
        <v>80</v>
      </c>
      <c r="BK1253" s="192">
        <f>ROUND(I1253*H1253,2)</f>
        <v>0</v>
      </c>
      <c r="BL1253" s="19" t="s">
        <v>261</v>
      </c>
      <c r="BM1253" s="191" t="s">
        <v>3744</v>
      </c>
    </row>
    <row r="1254" spans="1:65" s="13" customFormat="1" ht="11.25">
      <c r="B1254" s="193"/>
      <c r="C1254" s="194"/>
      <c r="D1254" s="195" t="s">
        <v>180</v>
      </c>
      <c r="E1254" s="196" t="s">
        <v>19</v>
      </c>
      <c r="F1254" s="197" t="s">
        <v>3745</v>
      </c>
      <c r="G1254" s="194"/>
      <c r="H1254" s="198">
        <v>642.88</v>
      </c>
      <c r="I1254" s="199"/>
      <c r="J1254" s="194"/>
      <c r="K1254" s="194"/>
      <c r="L1254" s="200"/>
      <c r="M1254" s="201"/>
      <c r="N1254" s="202"/>
      <c r="O1254" s="202"/>
      <c r="P1254" s="202"/>
      <c r="Q1254" s="202"/>
      <c r="R1254" s="202"/>
      <c r="S1254" s="202"/>
      <c r="T1254" s="203"/>
      <c r="AT1254" s="204" t="s">
        <v>180</v>
      </c>
      <c r="AU1254" s="204" t="s">
        <v>82</v>
      </c>
      <c r="AV1254" s="13" t="s">
        <v>82</v>
      </c>
      <c r="AW1254" s="13" t="s">
        <v>34</v>
      </c>
      <c r="AX1254" s="13" t="s">
        <v>73</v>
      </c>
      <c r="AY1254" s="204" t="s">
        <v>170</v>
      </c>
    </row>
    <row r="1255" spans="1:65" s="13" customFormat="1" ht="11.25">
      <c r="B1255" s="193"/>
      <c r="C1255" s="194"/>
      <c r="D1255" s="195" t="s">
        <v>180</v>
      </c>
      <c r="E1255" s="196" t="s">
        <v>19</v>
      </c>
      <c r="F1255" s="197" t="s">
        <v>3746</v>
      </c>
      <c r="G1255" s="194"/>
      <c r="H1255" s="198">
        <v>753.36</v>
      </c>
      <c r="I1255" s="199"/>
      <c r="J1255" s="194"/>
      <c r="K1255" s="194"/>
      <c r="L1255" s="200"/>
      <c r="M1255" s="201"/>
      <c r="N1255" s="202"/>
      <c r="O1255" s="202"/>
      <c r="P1255" s="202"/>
      <c r="Q1255" s="202"/>
      <c r="R1255" s="202"/>
      <c r="S1255" s="202"/>
      <c r="T1255" s="203"/>
      <c r="AT1255" s="204" t="s">
        <v>180</v>
      </c>
      <c r="AU1255" s="204" t="s">
        <v>82</v>
      </c>
      <c r="AV1255" s="13" t="s">
        <v>82</v>
      </c>
      <c r="AW1255" s="13" t="s">
        <v>34</v>
      </c>
      <c r="AX1255" s="13" t="s">
        <v>73</v>
      </c>
      <c r="AY1255" s="204" t="s">
        <v>170</v>
      </c>
    </row>
    <row r="1256" spans="1:65" s="14" customFormat="1" ht="11.25">
      <c r="B1256" s="205"/>
      <c r="C1256" s="206"/>
      <c r="D1256" s="195" t="s">
        <v>180</v>
      </c>
      <c r="E1256" s="207" t="s">
        <v>19</v>
      </c>
      <c r="F1256" s="208" t="s">
        <v>182</v>
      </c>
      <c r="G1256" s="206"/>
      <c r="H1256" s="209">
        <v>1396.24</v>
      </c>
      <c r="I1256" s="210"/>
      <c r="J1256" s="206"/>
      <c r="K1256" s="206"/>
      <c r="L1256" s="211"/>
      <c r="M1256" s="212"/>
      <c r="N1256" s="213"/>
      <c r="O1256" s="213"/>
      <c r="P1256" s="213"/>
      <c r="Q1256" s="213"/>
      <c r="R1256" s="213"/>
      <c r="S1256" s="213"/>
      <c r="T1256" s="214"/>
      <c r="AT1256" s="215" t="s">
        <v>180</v>
      </c>
      <c r="AU1256" s="215" t="s">
        <v>82</v>
      </c>
      <c r="AV1256" s="14" t="s">
        <v>178</v>
      </c>
      <c r="AW1256" s="14" t="s">
        <v>34</v>
      </c>
      <c r="AX1256" s="14" t="s">
        <v>80</v>
      </c>
      <c r="AY1256" s="215" t="s">
        <v>170</v>
      </c>
    </row>
    <row r="1257" spans="1:65" s="2" customFormat="1" ht="16.5" customHeight="1">
      <c r="A1257" s="36"/>
      <c r="B1257" s="37"/>
      <c r="C1257" s="180" t="s">
        <v>3747</v>
      </c>
      <c r="D1257" s="180" t="s">
        <v>173</v>
      </c>
      <c r="E1257" s="181" t="s">
        <v>3748</v>
      </c>
      <c r="F1257" s="182" t="s">
        <v>3749</v>
      </c>
      <c r="G1257" s="183" t="s">
        <v>310</v>
      </c>
      <c r="H1257" s="184">
        <v>165</v>
      </c>
      <c r="I1257" s="185"/>
      <c r="J1257" s="186">
        <f>ROUND(I1257*H1257,2)</f>
        <v>0</v>
      </c>
      <c r="K1257" s="182" t="s">
        <v>177</v>
      </c>
      <c r="L1257" s="41"/>
      <c r="M1257" s="187" t="s">
        <v>19</v>
      </c>
      <c r="N1257" s="188" t="s">
        <v>44</v>
      </c>
      <c r="O1257" s="66"/>
      <c r="P1257" s="189">
        <f>O1257*H1257</f>
        <v>0</v>
      </c>
      <c r="Q1257" s="189">
        <v>1.0000000000000001E-5</v>
      </c>
      <c r="R1257" s="189">
        <f>Q1257*H1257</f>
        <v>1.6500000000000002E-3</v>
      </c>
      <c r="S1257" s="189">
        <v>0</v>
      </c>
      <c r="T1257" s="190">
        <f>S1257*H1257</f>
        <v>0</v>
      </c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R1257" s="191" t="s">
        <v>261</v>
      </c>
      <c r="AT1257" s="191" t="s">
        <v>173</v>
      </c>
      <c r="AU1257" s="191" t="s">
        <v>82</v>
      </c>
      <c r="AY1257" s="19" t="s">
        <v>170</v>
      </c>
      <c r="BE1257" s="192">
        <f>IF(N1257="základní",J1257,0)</f>
        <v>0</v>
      </c>
      <c r="BF1257" s="192">
        <f>IF(N1257="snížená",J1257,0)</f>
        <v>0</v>
      </c>
      <c r="BG1257" s="192">
        <f>IF(N1257="zákl. přenesená",J1257,0)</f>
        <v>0</v>
      </c>
      <c r="BH1257" s="192">
        <f>IF(N1257="sníž. přenesená",J1257,0)</f>
        <v>0</v>
      </c>
      <c r="BI1257" s="192">
        <f>IF(N1257="nulová",J1257,0)</f>
        <v>0</v>
      </c>
      <c r="BJ1257" s="19" t="s">
        <v>80</v>
      </c>
      <c r="BK1257" s="192">
        <f>ROUND(I1257*H1257,2)</f>
        <v>0</v>
      </c>
      <c r="BL1257" s="19" t="s">
        <v>261</v>
      </c>
      <c r="BM1257" s="191" t="s">
        <v>3750</v>
      </c>
    </row>
    <row r="1258" spans="1:65" s="13" customFormat="1" ht="11.25">
      <c r="B1258" s="193"/>
      <c r="C1258" s="194"/>
      <c r="D1258" s="195" t="s">
        <v>180</v>
      </c>
      <c r="E1258" s="196" t="s">
        <v>19</v>
      </c>
      <c r="F1258" s="197" t="s">
        <v>3751</v>
      </c>
      <c r="G1258" s="194"/>
      <c r="H1258" s="198">
        <v>165</v>
      </c>
      <c r="I1258" s="199"/>
      <c r="J1258" s="194"/>
      <c r="K1258" s="194"/>
      <c r="L1258" s="200"/>
      <c r="M1258" s="201"/>
      <c r="N1258" s="202"/>
      <c r="O1258" s="202"/>
      <c r="P1258" s="202"/>
      <c r="Q1258" s="202"/>
      <c r="R1258" s="202"/>
      <c r="S1258" s="202"/>
      <c r="T1258" s="203"/>
      <c r="AT1258" s="204" t="s">
        <v>180</v>
      </c>
      <c r="AU1258" s="204" t="s">
        <v>82</v>
      </c>
      <c r="AV1258" s="13" t="s">
        <v>82</v>
      </c>
      <c r="AW1258" s="13" t="s">
        <v>34</v>
      </c>
      <c r="AX1258" s="13" t="s">
        <v>80</v>
      </c>
      <c r="AY1258" s="204" t="s">
        <v>170</v>
      </c>
    </row>
    <row r="1259" spans="1:65" s="2" customFormat="1" ht="16.5" customHeight="1">
      <c r="A1259" s="36"/>
      <c r="B1259" s="37"/>
      <c r="C1259" s="216" t="s">
        <v>3752</v>
      </c>
      <c r="D1259" s="216" t="s">
        <v>192</v>
      </c>
      <c r="E1259" s="217" t="s">
        <v>3753</v>
      </c>
      <c r="F1259" s="218" t="s">
        <v>3754</v>
      </c>
      <c r="G1259" s="219" t="s">
        <v>310</v>
      </c>
      <c r="H1259" s="220">
        <v>169.95</v>
      </c>
      <c r="I1259" s="221"/>
      <c r="J1259" s="222">
        <f>ROUND(I1259*H1259,2)</f>
        <v>0</v>
      </c>
      <c r="K1259" s="218" t="s">
        <v>177</v>
      </c>
      <c r="L1259" s="223"/>
      <c r="M1259" s="224" t="s">
        <v>19</v>
      </c>
      <c r="N1259" s="225" t="s">
        <v>44</v>
      </c>
      <c r="O1259" s="66"/>
      <c r="P1259" s="189">
        <f>O1259*H1259</f>
        <v>0</v>
      </c>
      <c r="Q1259" s="189">
        <v>2.0000000000000001E-4</v>
      </c>
      <c r="R1259" s="189">
        <f>Q1259*H1259</f>
        <v>3.3989999999999999E-2</v>
      </c>
      <c r="S1259" s="189">
        <v>0</v>
      </c>
      <c r="T1259" s="190">
        <f>S1259*H1259</f>
        <v>0</v>
      </c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R1259" s="191" t="s">
        <v>346</v>
      </c>
      <c r="AT1259" s="191" t="s">
        <v>192</v>
      </c>
      <c r="AU1259" s="191" t="s">
        <v>82</v>
      </c>
      <c r="AY1259" s="19" t="s">
        <v>170</v>
      </c>
      <c r="BE1259" s="192">
        <f>IF(N1259="základní",J1259,0)</f>
        <v>0</v>
      </c>
      <c r="BF1259" s="192">
        <f>IF(N1259="snížená",J1259,0)</f>
        <v>0</v>
      </c>
      <c r="BG1259" s="192">
        <f>IF(N1259="zákl. přenesená",J1259,0)</f>
        <v>0</v>
      </c>
      <c r="BH1259" s="192">
        <f>IF(N1259="sníž. přenesená",J1259,0)</f>
        <v>0</v>
      </c>
      <c r="BI1259" s="192">
        <f>IF(N1259="nulová",J1259,0)</f>
        <v>0</v>
      </c>
      <c r="BJ1259" s="19" t="s">
        <v>80</v>
      </c>
      <c r="BK1259" s="192">
        <f>ROUND(I1259*H1259,2)</f>
        <v>0</v>
      </c>
      <c r="BL1259" s="19" t="s">
        <v>261</v>
      </c>
      <c r="BM1259" s="191" t="s">
        <v>3755</v>
      </c>
    </row>
    <row r="1260" spans="1:65" s="13" customFormat="1" ht="11.25">
      <c r="B1260" s="193"/>
      <c r="C1260" s="194"/>
      <c r="D1260" s="195" t="s">
        <v>180</v>
      </c>
      <c r="E1260" s="194"/>
      <c r="F1260" s="197" t="s">
        <v>3756</v>
      </c>
      <c r="G1260" s="194"/>
      <c r="H1260" s="198">
        <v>169.95</v>
      </c>
      <c r="I1260" s="199"/>
      <c r="J1260" s="194"/>
      <c r="K1260" s="194"/>
      <c r="L1260" s="200"/>
      <c r="M1260" s="201"/>
      <c r="N1260" s="202"/>
      <c r="O1260" s="202"/>
      <c r="P1260" s="202"/>
      <c r="Q1260" s="202"/>
      <c r="R1260" s="202"/>
      <c r="S1260" s="202"/>
      <c r="T1260" s="203"/>
      <c r="AT1260" s="204" t="s">
        <v>180</v>
      </c>
      <c r="AU1260" s="204" t="s">
        <v>82</v>
      </c>
      <c r="AV1260" s="13" t="s">
        <v>82</v>
      </c>
      <c r="AW1260" s="13" t="s">
        <v>4</v>
      </c>
      <c r="AX1260" s="13" t="s">
        <v>80</v>
      </c>
      <c r="AY1260" s="204" t="s">
        <v>170</v>
      </c>
    </row>
    <row r="1261" spans="1:65" s="2" customFormat="1" ht="21.75" customHeight="1">
      <c r="A1261" s="36"/>
      <c r="B1261" s="37"/>
      <c r="C1261" s="180" t="s">
        <v>3757</v>
      </c>
      <c r="D1261" s="180" t="s">
        <v>173</v>
      </c>
      <c r="E1261" s="181" t="s">
        <v>3758</v>
      </c>
      <c r="F1261" s="182" t="s">
        <v>3759</v>
      </c>
      <c r="G1261" s="183" t="s">
        <v>217</v>
      </c>
      <c r="H1261" s="184">
        <v>139.62</v>
      </c>
      <c r="I1261" s="185"/>
      <c r="J1261" s="186">
        <f>ROUND(I1261*H1261,2)</f>
        <v>0</v>
      </c>
      <c r="K1261" s="182" t="s">
        <v>177</v>
      </c>
      <c r="L1261" s="41"/>
      <c r="M1261" s="187" t="s">
        <v>19</v>
      </c>
      <c r="N1261" s="188" t="s">
        <v>44</v>
      </c>
      <c r="O1261" s="66"/>
      <c r="P1261" s="189">
        <f>O1261*H1261</f>
        <v>0</v>
      </c>
      <c r="Q1261" s="189">
        <v>4.444E-2</v>
      </c>
      <c r="R1261" s="189">
        <f>Q1261*H1261</f>
        <v>6.2047128000000003</v>
      </c>
      <c r="S1261" s="189">
        <v>0</v>
      </c>
      <c r="T1261" s="190">
        <f>S1261*H1261</f>
        <v>0</v>
      </c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R1261" s="191" t="s">
        <v>261</v>
      </c>
      <c r="AT1261" s="191" t="s">
        <v>173</v>
      </c>
      <c r="AU1261" s="191" t="s">
        <v>82</v>
      </c>
      <c r="AY1261" s="19" t="s">
        <v>170</v>
      </c>
      <c r="BE1261" s="192">
        <f>IF(N1261="základní",J1261,0)</f>
        <v>0</v>
      </c>
      <c r="BF1261" s="192">
        <f>IF(N1261="snížená",J1261,0)</f>
        <v>0</v>
      </c>
      <c r="BG1261" s="192">
        <f>IF(N1261="zákl. přenesená",J1261,0)</f>
        <v>0</v>
      </c>
      <c r="BH1261" s="192">
        <f>IF(N1261="sníž. přenesená",J1261,0)</f>
        <v>0</v>
      </c>
      <c r="BI1261" s="192">
        <f>IF(N1261="nulová",J1261,0)</f>
        <v>0</v>
      </c>
      <c r="BJ1261" s="19" t="s">
        <v>80</v>
      </c>
      <c r="BK1261" s="192">
        <f>ROUND(I1261*H1261,2)</f>
        <v>0</v>
      </c>
      <c r="BL1261" s="19" t="s">
        <v>261</v>
      </c>
      <c r="BM1261" s="191" t="s">
        <v>3760</v>
      </c>
    </row>
    <row r="1262" spans="1:65" s="13" customFormat="1" ht="11.25">
      <c r="B1262" s="193"/>
      <c r="C1262" s="194"/>
      <c r="D1262" s="195" t="s">
        <v>180</v>
      </c>
      <c r="E1262" s="196" t="s">
        <v>19</v>
      </c>
      <c r="F1262" s="197" t="s">
        <v>3761</v>
      </c>
      <c r="G1262" s="194"/>
      <c r="H1262" s="198">
        <v>139.62</v>
      </c>
      <c r="I1262" s="199"/>
      <c r="J1262" s="194"/>
      <c r="K1262" s="194"/>
      <c r="L1262" s="200"/>
      <c r="M1262" s="201"/>
      <c r="N1262" s="202"/>
      <c r="O1262" s="202"/>
      <c r="P1262" s="202"/>
      <c r="Q1262" s="202"/>
      <c r="R1262" s="202"/>
      <c r="S1262" s="202"/>
      <c r="T1262" s="203"/>
      <c r="AT1262" s="204" t="s">
        <v>180</v>
      </c>
      <c r="AU1262" s="204" t="s">
        <v>82</v>
      </c>
      <c r="AV1262" s="13" t="s">
        <v>82</v>
      </c>
      <c r="AW1262" s="13" t="s">
        <v>34</v>
      </c>
      <c r="AX1262" s="13" t="s">
        <v>80</v>
      </c>
      <c r="AY1262" s="204" t="s">
        <v>170</v>
      </c>
    </row>
    <row r="1263" spans="1:65" s="2" customFormat="1" ht="16.5" customHeight="1">
      <c r="A1263" s="36"/>
      <c r="B1263" s="37"/>
      <c r="C1263" s="180" t="s">
        <v>3762</v>
      </c>
      <c r="D1263" s="180" t="s">
        <v>173</v>
      </c>
      <c r="E1263" s="181" t="s">
        <v>3763</v>
      </c>
      <c r="F1263" s="182" t="s">
        <v>3764</v>
      </c>
      <c r="G1263" s="183" t="s">
        <v>310</v>
      </c>
      <c r="H1263" s="184">
        <v>21.3</v>
      </c>
      <c r="I1263" s="185"/>
      <c r="J1263" s="186">
        <f>ROUND(I1263*H1263,2)</f>
        <v>0</v>
      </c>
      <c r="K1263" s="182" t="s">
        <v>177</v>
      </c>
      <c r="L1263" s="41"/>
      <c r="M1263" s="187" t="s">
        <v>19</v>
      </c>
      <c r="N1263" s="188" t="s">
        <v>44</v>
      </c>
      <c r="O1263" s="66"/>
      <c r="P1263" s="189">
        <f>O1263*H1263</f>
        <v>0</v>
      </c>
      <c r="Q1263" s="189">
        <v>3.0000000000000001E-5</v>
      </c>
      <c r="R1263" s="189">
        <f>Q1263*H1263</f>
        <v>6.3900000000000003E-4</v>
      </c>
      <c r="S1263" s="189">
        <v>0</v>
      </c>
      <c r="T1263" s="190">
        <f>S1263*H1263</f>
        <v>0</v>
      </c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R1263" s="191" t="s">
        <v>261</v>
      </c>
      <c r="AT1263" s="191" t="s">
        <v>173</v>
      </c>
      <c r="AU1263" s="191" t="s">
        <v>82</v>
      </c>
      <c r="AY1263" s="19" t="s">
        <v>170</v>
      </c>
      <c r="BE1263" s="192">
        <f>IF(N1263="základní",J1263,0)</f>
        <v>0</v>
      </c>
      <c r="BF1263" s="192">
        <f>IF(N1263="snížená",J1263,0)</f>
        <v>0</v>
      </c>
      <c r="BG1263" s="192">
        <f>IF(N1263="zákl. přenesená",J1263,0)</f>
        <v>0</v>
      </c>
      <c r="BH1263" s="192">
        <f>IF(N1263="sníž. přenesená",J1263,0)</f>
        <v>0</v>
      </c>
      <c r="BI1263" s="192">
        <f>IF(N1263="nulová",J1263,0)</f>
        <v>0</v>
      </c>
      <c r="BJ1263" s="19" t="s">
        <v>80</v>
      </c>
      <c r="BK1263" s="192">
        <f>ROUND(I1263*H1263,2)</f>
        <v>0</v>
      </c>
      <c r="BL1263" s="19" t="s">
        <v>261</v>
      </c>
      <c r="BM1263" s="191" t="s">
        <v>3765</v>
      </c>
    </row>
    <row r="1264" spans="1:65" s="13" customFormat="1" ht="11.25">
      <c r="B1264" s="193"/>
      <c r="C1264" s="194"/>
      <c r="D1264" s="195" t="s">
        <v>180</v>
      </c>
      <c r="E1264" s="196" t="s">
        <v>19</v>
      </c>
      <c r="F1264" s="197" t="s">
        <v>3766</v>
      </c>
      <c r="G1264" s="194"/>
      <c r="H1264" s="198">
        <v>10.5</v>
      </c>
      <c r="I1264" s="199"/>
      <c r="J1264" s="194"/>
      <c r="K1264" s="194"/>
      <c r="L1264" s="200"/>
      <c r="M1264" s="201"/>
      <c r="N1264" s="202"/>
      <c r="O1264" s="202"/>
      <c r="P1264" s="202"/>
      <c r="Q1264" s="202"/>
      <c r="R1264" s="202"/>
      <c r="S1264" s="202"/>
      <c r="T1264" s="203"/>
      <c r="AT1264" s="204" t="s">
        <v>180</v>
      </c>
      <c r="AU1264" s="204" t="s">
        <v>82</v>
      </c>
      <c r="AV1264" s="13" t="s">
        <v>82</v>
      </c>
      <c r="AW1264" s="13" t="s">
        <v>34</v>
      </c>
      <c r="AX1264" s="13" t="s">
        <v>73</v>
      </c>
      <c r="AY1264" s="204" t="s">
        <v>170</v>
      </c>
    </row>
    <row r="1265" spans="1:65" s="13" customFormat="1" ht="11.25">
      <c r="B1265" s="193"/>
      <c r="C1265" s="194"/>
      <c r="D1265" s="195" t="s">
        <v>180</v>
      </c>
      <c r="E1265" s="196" t="s">
        <v>19</v>
      </c>
      <c r="F1265" s="197" t="s">
        <v>3767</v>
      </c>
      <c r="G1265" s="194"/>
      <c r="H1265" s="198">
        <v>10.8</v>
      </c>
      <c r="I1265" s="199"/>
      <c r="J1265" s="194"/>
      <c r="K1265" s="194"/>
      <c r="L1265" s="200"/>
      <c r="M1265" s="201"/>
      <c r="N1265" s="202"/>
      <c r="O1265" s="202"/>
      <c r="P1265" s="202"/>
      <c r="Q1265" s="202"/>
      <c r="R1265" s="202"/>
      <c r="S1265" s="202"/>
      <c r="T1265" s="203"/>
      <c r="AT1265" s="204" t="s">
        <v>180</v>
      </c>
      <c r="AU1265" s="204" t="s">
        <v>82</v>
      </c>
      <c r="AV1265" s="13" t="s">
        <v>82</v>
      </c>
      <c r="AW1265" s="13" t="s">
        <v>34</v>
      </c>
      <c r="AX1265" s="13" t="s">
        <v>73</v>
      </c>
      <c r="AY1265" s="204" t="s">
        <v>170</v>
      </c>
    </row>
    <row r="1266" spans="1:65" s="14" customFormat="1" ht="11.25">
      <c r="B1266" s="205"/>
      <c r="C1266" s="206"/>
      <c r="D1266" s="195" t="s">
        <v>180</v>
      </c>
      <c r="E1266" s="207" t="s">
        <v>19</v>
      </c>
      <c r="F1266" s="208" t="s">
        <v>182</v>
      </c>
      <c r="G1266" s="206"/>
      <c r="H1266" s="209">
        <v>21.3</v>
      </c>
      <c r="I1266" s="210"/>
      <c r="J1266" s="206"/>
      <c r="K1266" s="206"/>
      <c r="L1266" s="211"/>
      <c r="M1266" s="212"/>
      <c r="N1266" s="213"/>
      <c r="O1266" s="213"/>
      <c r="P1266" s="213"/>
      <c r="Q1266" s="213"/>
      <c r="R1266" s="213"/>
      <c r="S1266" s="213"/>
      <c r="T1266" s="214"/>
      <c r="AT1266" s="215" t="s">
        <v>180</v>
      </c>
      <c r="AU1266" s="215" t="s">
        <v>82</v>
      </c>
      <c r="AV1266" s="14" t="s">
        <v>178</v>
      </c>
      <c r="AW1266" s="14" t="s">
        <v>34</v>
      </c>
      <c r="AX1266" s="14" t="s">
        <v>80</v>
      </c>
      <c r="AY1266" s="215" t="s">
        <v>170</v>
      </c>
    </row>
    <row r="1267" spans="1:65" s="2" customFormat="1" ht="16.5" customHeight="1">
      <c r="A1267" s="36"/>
      <c r="B1267" s="37"/>
      <c r="C1267" s="216" t="s">
        <v>3768</v>
      </c>
      <c r="D1267" s="216" t="s">
        <v>192</v>
      </c>
      <c r="E1267" s="217" t="s">
        <v>3769</v>
      </c>
      <c r="F1267" s="218" t="s">
        <v>3770</v>
      </c>
      <c r="G1267" s="219" t="s">
        <v>176</v>
      </c>
      <c r="H1267" s="220">
        <v>54.847999999999999</v>
      </c>
      <c r="I1267" s="221"/>
      <c r="J1267" s="222">
        <f>ROUND(I1267*H1267,2)</f>
        <v>0</v>
      </c>
      <c r="K1267" s="218" t="s">
        <v>177</v>
      </c>
      <c r="L1267" s="223"/>
      <c r="M1267" s="224" t="s">
        <v>19</v>
      </c>
      <c r="N1267" s="225" t="s">
        <v>44</v>
      </c>
      <c r="O1267" s="66"/>
      <c r="P1267" s="189">
        <f>O1267*H1267</f>
        <v>0</v>
      </c>
      <c r="Q1267" s="189">
        <v>4.7999999999999996E-3</v>
      </c>
      <c r="R1267" s="189">
        <f>Q1267*H1267</f>
        <v>0.26327039999999996</v>
      </c>
      <c r="S1267" s="189">
        <v>0</v>
      </c>
      <c r="T1267" s="190">
        <f>S1267*H1267</f>
        <v>0</v>
      </c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  <c r="AR1267" s="191" t="s">
        <v>346</v>
      </c>
      <c r="AT1267" s="191" t="s">
        <v>192</v>
      </c>
      <c r="AU1267" s="191" t="s">
        <v>82</v>
      </c>
      <c r="AY1267" s="19" t="s">
        <v>170</v>
      </c>
      <c r="BE1267" s="192">
        <f>IF(N1267="základní",J1267,0)</f>
        <v>0</v>
      </c>
      <c r="BF1267" s="192">
        <f>IF(N1267="snížená",J1267,0)</f>
        <v>0</v>
      </c>
      <c r="BG1267" s="192">
        <f>IF(N1267="zákl. přenesená",J1267,0)</f>
        <v>0</v>
      </c>
      <c r="BH1267" s="192">
        <f>IF(N1267="sníž. přenesená",J1267,0)</f>
        <v>0</v>
      </c>
      <c r="BI1267" s="192">
        <f>IF(N1267="nulová",J1267,0)</f>
        <v>0</v>
      </c>
      <c r="BJ1267" s="19" t="s">
        <v>80</v>
      </c>
      <c r="BK1267" s="192">
        <f>ROUND(I1267*H1267,2)</f>
        <v>0</v>
      </c>
      <c r="BL1267" s="19" t="s">
        <v>261</v>
      </c>
      <c r="BM1267" s="191" t="s">
        <v>3771</v>
      </c>
    </row>
    <row r="1268" spans="1:65" s="13" customFormat="1" ht="11.25">
      <c r="B1268" s="193"/>
      <c r="C1268" s="194"/>
      <c r="D1268" s="195" t="s">
        <v>180</v>
      </c>
      <c r="E1268" s="194"/>
      <c r="F1268" s="197" t="s">
        <v>3772</v>
      </c>
      <c r="G1268" s="194"/>
      <c r="H1268" s="198">
        <v>54.847999999999999</v>
      </c>
      <c r="I1268" s="199"/>
      <c r="J1268" s="194"/>
      <c r="K1268" s="194"/>
      <c r="L1268" s="200"/>
      <c r="M1268" s="201"/>
      <c r="N1268" s="202"/>
      <c r="O1268" s="202"/>
      <c r="P1268" s="202"/>
      <c r="Q1268" s="202"/>
      <c r="R1268" s="202"/>
      <c r="S1268" s="202"/>
      <c r="T1268" s="203"/>
      <c r="AT1268" s="204" t="s">
        <v>180</v>
      </c>
      <c r="AU1268" s="204" t="s">
        <v>82</v>
      </c>
      <c r="AV1268" s="13" t="s">
        <v>82</v>
      </c>
      <c r="AW1268" s="13" t="s">
        <v>4</v>
      </c>
      <c r="AX1268" s="13" t="s">
        <v>80</v>
      </c>
      <c r="AY1268" s="204" t="s">
        <v>170</v>
      </c>
    </row>
    <row r="1269" spans="1:65" s="2" customFormat="1" ht="16.5" customHeight="1">
      <c r="A1269" s="36"/>
      <c r="B1269" s="37"/>
      <c r="C1269" s="180" t="s">
        <v>3773</v>
      </c>
      <c r="D1269" s="180" t="s">
        <v>173</v>
      </c>
      <c r="E1269" s="181" t="s">
        <v>3774</v>
      </c>
      <c r="F1269" s="182" t="s">
        <v>3775</v>
      </c>
      <c r="G1269" s="183" t="s">
        <v>217</v>
      </c>
      <c r="H1269" s="184">
        <v>1396.24</v>
      </c>
      <c r="I1269" s="185"/>
      <c r="J1269" s="186">
        <f>ROUND(I1269*H1269,2)</f>
        <v>0</v>
      </c>
      <c r="K1269" s="182" t="s">
        <v>177</v>
      </c>
      <c r="L1269" s="41"/>
      <c r="M1269" s="187" t="s">
        <v>19</v>
      </c>
      <c r="N1269" s="188" t="s">
        <v>44</v>
      </c>
      <c r="O1269" s="66"/>
      <c r="P1269" s="189">
        <f>O1269*H1269</f>
        <v>0</v>
      </c>
      <c r="Q1269" s="189">
        <v>3.0000000000000001E-5</v>
      </c>
      <c r="R1269" s="189">
        <f>Q1269*H1269</f>
        <v>4.1887199999999999E-2</v>
      </c>
      <c r="S1269" s="189">
        <v>0</v>
      </c>
      <c r="T1269" s="190">
        <f>S1269*H1269</f>
        <v>0</v>
      </c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  <c r="AE1269" s="36"/>
      <c r="AR1269" s="191" t="s">
        <v>261</v>
      </c>
      <c r="AT1269" s="191" t="s">
        <v>173</v>
      </c>
      <c r="AU1269" s="191" t="s">
        <v>82</v>
      </c>
      <c r="AY1269" s="19" t="s">
        <v>170</v>
      </c>
      <c r="BE1269" s="192">
        <f>IF(N1269="základní",J1269,0)</f>
        <v>0</v>
      </c>
      <c r="BF1269" s="192">
        <f>IF(N1269="snížená",J1269,0)</f>
        <v>0</v>
      </c>
      <c r="BG1269" s="192">
        <f>IF(N1269="zákl. přenesená",J1269,0)</f>
        <v>0</v>
      </c>
      <c r="BH1269" s="192">
        <f>IF(N1269="sníž. přenesená",J1269,0)</f>
        <v>0</v>
      </c>
      <c r="BI1269" s="192">
        <f>IF(N1269="nulová",J1269,0)</f>
        <v>0</v>
      </c>
      <c r="BJ1269" s="19" t="s">
        <v>80</v>
      </c>
      <c r="BK1269" s="192">
        <f>ROUND(I1269*H1269,2)</f>
        <v>0</v>
      </c>
      <c r="BL1269" s="19" t="s">
        <v>261</v>
      </c>
      <c r="BM1269" s="191" t="s">
        <v>3776</v>
      </c>
    </row>
    <row r="1270" spans="1:65" s="2" customFormat="1" ht="16.5" customHeight="1">
      <c r="A1270" s="36"/>
      <c r="B1270" s="37"/>
      <c r="C1270" s="180" t="s">
        <v>3777</v>
      </c>
      <c r="D1270" s="180" t="s">
        <v>173</v>
      </c>
      <c r="E1270" s="181" t="s">
        <v>3778</v>
      </c>
      <c r="F1270" s="182" t="s">
        <v>3779</v>
      </c>
      <c r="G1270" s="183" t="s">
        <v>217</v>
      </c>
      <c r="H1270" s="184">
        <v>1554</v>
      </c>
      <c r="I1270" s="185"/>
      <c r="J1270" s="186">
        <f>ROUND(I1270*H1270,2)</f>
        <v>0</v>
      </c>
      <c r="K1270" s="182" t="s">
        <v>177</v>
      </c>
      <c r="L1270" s="41"/>
      <c r="M1270" s="187" t="s">
        <v>19</v>
      </c>
      <c r="N1270" s="188" t="s">
        <v>44</v>
      </c>
      <c r="O1270" s="66"/>
      <c r="P1270" s="189">
        <f>O1270*H1270</f>
        <v>0</v>
      </c>
      <c r="Q1270" s="189">
        <v>0.04</v>
      </c>
      <c r="R1270" s="189">
        <f>Q1270*H1270</f>
        <v>62.160000000000004</v>
      </c>
      <c r="S1270" s="189">
        <v>1.508E-2</v>
      </c>
      <c r="T1270" s="190">
        <f>S1270*H1270</f>
        <v>23.43432</v>
      </c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R1270" s="191" t="s">
        <v>261</v>
      </c>
      <c r="AT1270" s="191" t="s">
        <v>173</v>
      </c>
      <c r="AU1270" s="191" t="s">
        <v>82</v>
      </c>
      <c r="AY1270" s="19" t="s">
        <v>170</v>
      </c>
      <c r="BE1270" s="192">
        <f>IF(N1270="základní",J1270,0)</f>
        <v>0</v>
      </c>
      <c r="BF1270" s="192">
        <f>IF(N1270="snížená",J1270,0)</f>
        <v>0</v>
      </c>
      <c r="BG1270" s="192">
        <f>IF(N1270="zákl. přenesená",J1270,0)</f>
        <v>0</v>
      </c>
      <c r="BH1270" s="192">
        <f>IF(N1270="sníž. přenesená",J1270,0)</f>
        <v>0</v>
      </c>
      <c r="BI1270" s="192">
        <f>IF(N1270="nulová",J1270,0)</f>
        <v>0</v>
      </c>
      <c r="BJ1270" s="19" t="s">
        <v>80</v>
      </c>
      <c r="BK1270" s="192">
        <f>ROUND(I1270*H1270,2)</f>
        <v>0</v>
      </c>
      <c r="BL1270" s="19" t="s">
        <v>261</v>
      </c>
      <c r="BM1270" s="191" t="s">
        <v>3780</v>
      </c>
    </row>
    <row r="1271" spans="1:65" s="13" customFormat="1" ht="11.25">
      <c r="B1271" s="193"/>
      <c r="C1271" s="194"/>
      <c r="D1271" s="195" t="s">
        <v>180</v>
      </c>
      <c r="E1271" s="196" t="s">
        <v>19</v>
      </c>
      <c r="F1271" s="197" t="s">
        <v>3781</v>
      </c>
      <c r="G1271" s="194"/>
      <c r="H1271" s="198">
        <v>1554</v>
      </c>
      <c r="I1271" s="199"/>
      <c r="J1271" s="194"/>
      <c r="K1271" s="194"/>
      <c r="L1271" s="200"/>
      <c r="M1271" s="201"/>
      <c r="N1271" s="202"/>
      <c r="O1271" s="202"/>
      <c r="P1271" s="202"/>
      <c r="Q1271" s="202"/>
      <c r="R1271" s="202"/>
      <c r="S1271" s="202"/>
      <c r="T1271" s="203"/>
      <c r="AT1271" s="204" t="s">
        <v>180</v>
      </c>
      <c r="AU1271" s="204" t="s">
        <v>82</v>
      </c>
      <c r="AV1271" s="13" t="s">
        <v>82</v>
      </c>
      <c r="AW1271" s="13" t="s">
        <v>34</v>
      </c>
      <c r="AX1271" s="13" t="s">
        <v>73</v>
      </c>
      <c r="AY1271" s="204" t="s">
        <v>170</v>
      </c>
    </row>
    <row r="1272" spans="1:65" s="14" customFormat="1" ht="11.25">
      <c r="B1272" s="205"/>
      <c r="C1272" s="206"/>
      <c r="D1272" s="195" t="s">
        <v>180</v>
      </c>
      <c r="E1272" s="207" t="s">
        <v>19</v>
      </c>
      <c r="F1272" s="208" t="s">
        <v>182</v>
      </c>
      <c r="G1272" s="206"/>
      <c r="H1272" s="209">
        <v>1554</v>
      </c>
      <c r="I1272" s="210"/>
      <c r="J1272" s="206"/>
      <c r="K1272" s="206"/>
      <c r="L1272" s="211"/>
      <c r="M1272" s="212"/>
      <c r="N1272" s="213"/>
      <c r="O1272" s="213"/>
      <c r="P1272" s="213"/>
      <c r="Q1272" s="213"/>
      <c r="R1272" s="213"/>
      <c r="S1272" s="213"/>
      <c r="T1272" s="214"/>
      <c r="AT1272" s="215" t="s">
        <v>180</v>
      </c>
      <c r="AU1272" s="215" t="s">
        <v>82</v>
      </c>
      <c r="AV1272" s="14" t="s">
        <v>178</v>
      </c>
      <c r="AW1272" s="14" t="s">
        <v>34</v>
      </c>
      <c r="AX1272" s="14" t="s">
        <v>80</v>
      </c>
      <c r="AY1272" s="215" t="s">
        <v>170</v>
      </c>
    </row>
    <row r="1273" spans="1:65" s="2" customFormat="1" ht="16.5" customHeight="1">
      <c r="A1273" s="36"/>
      <c r="B1273" s="37"/>
      <c r="C1273" s="180" t="s">
        <v>3782</v>
      </c>
      <c r="D1273" s="180" t="s">
        <v>173</v>
      </c>
      <c r="E1273" s="181" t="s">
        <v>3783</v>
      </c>
      <c r="F1273" s="182" t="s">
        <v>3784</v>
      </c>
      <c r="G1273" s="183" t="s">
        <v>217</v>
      </c>
      <c r="H1273" s="184">
        <v>1554</v>
      </c>
      <c r="I1273" s="185"/>
      <c r="J1273" s="186">
        <f>ROUND(I1273*H1273,2)</f>
        <v>0</v>
      </c>
      <c r="K1273" s="182" t="s">
        <v>177</v>
      </c>
      <c r="L1273" s="41"/>
      <c r="M1273" s="187" t="s">
        <v>19</v>
      </c>
      <c r="N1273" s="188" t="s">
        <v>44</v>
      </c>
      <c r="O1273" s="66"/>
      <c r="P1273" s="189">
        <f>O1273*H1273</f>
        <v>0</v>
      </c>
      <c r="Q1273" s="189">
        <v>0</v>
      </c>
      <c r="R1273" s="189">
        <f>Q1273*H1273</f>
        <v>0</v>
      </c>
      <c r="S1273" s="189">
        <v>0</v>
      </c>
      <c r="T1273" s="190">
        <f>S1273*H1273</f>
        <v>0</v>
      </c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  <c r="AR1273" s="191" t="s">
        <v>261</v>
      </c>
      <c r="AT1273" s="191" t="s">
        <v>173</v>
      </c>
      <c r="AU1273" s="191" t="s">
        <v>82</v>
      </c>
      <c r="AY1273" s="19" t="s">
        <v>170</v>
      </c>
      <c r="BE1273" s="192">
        <f>IF(N1273="základní",J1273,0)</f>
        <v>0</v>
      </c>
      <c r="BF1273" s="192">
        <f>IF(N1273="snížená",J1273,0)</f>
        <v>0</v>
      </c>
      <c r="BG1273" s="192">
        <f>IF(N1273="zákl. přenesená",J1273,0)</f>
        <v>0</v>
      </c>
      <c r="BH1273" s="192">
        <f>IF(N1273="sníž. přenesená",J1273,0)</f>
        <v>0</v>
      </c>
      <c r="BI1273" s="192">
        <f>IF(N1273="nulová",J1273,0)</f>
        <v>0</v>
      </c>
      <c r="BJ1273" s="19" t="s">
        <v>80</v>
      </c>
      <c r="BK1273" s="192">
        <f>ROUND(I1273*H1273,2)</f>
        <v>0</v>
      </c>
      <c r="BL1273" s="19" t="s">
        <v>261</v>
      </c>
      <c r="BM1273" s="191" t="s">
        <v>3785</v>
      </c>
    </row>
    <row r="1274" spans="1:65" s="2" customFormat="1" ht="21.75" customHeight="1">
      <c r="A1274" s="36"/>
      <c r="B1274" s="37"/>
      <c r="C1274" s="180" t="s">
        <v>3786</v>
      </c>
      <c r="D1274" s="180" t="s">
        <v>173</v>
      </c>
      <c r="E1274" s="181" t="s">
        <v>3787</v>
      </c>
      <c r="F1274" s="182" t="s">
        <v>3788</v>
      </c>
      <c r="G1274" s="183" t="s">
        <v>310</v>
      </c>
      <c r="H1274" s="184">
        <v>142</v>
      </c>
      <c r="I1274" s="185"/>
      <c r="J1274" s="186">
        <f>ROUND(I1274*H1274,2)</f>
        <v>0</v>
      </c>
      <c r="K1274" s="182" t="s">
        <v>177</v>
      </c>
      <c r="L1274" s="41"/>
      <c r="M1274" s="187" t="s">
        <v>19</v>
      </c>
      <c r="N1274" s="188" t="s">
        <v>44</v>
      </c>
      <c r="O1274" s="66"/>
      <c r="P1274" s="189">
        <f>O1274*H1274</f>
        <v>0</v>
      </c>
      <c r="Q1274" s="189">
        <v>0</v>
      </c>
      <c r="R1274" s="189">
        <f>Q1274*H1274</f>
        <v>0</v>
      </c>
      <c r="S1274" s="189">
        <v>1.392E-2</v>
      </c>
      <c r="T1274" s="190">
        <f>S1274*H1274</f>
        <v>1.97664</v>
      </c>
      <c r="U1274" s="36"/>
      <c r="V1274" s="36"/>
      <c r="W1274" s="36"/>
      <c r="X1274" s="36"/>
      <c r="Y1274" s="36"/>
      <c r="Z1274" s="36"/>
      <c r="AA1274" s="36"/>
      <c r="AB1274" s="36"/>
      <c r="AC1274" s="36"/>
      <c r="AD1274" s="36"/>
      <c r="AE1274" s="36"/>
      <c r="AR1274" s="191" t="s">
        <v>261</v>
      </c>
      <c r="AT1274" s="191" t="s">
        <v>173</v>
      </c>
      <c r="AU1274" s="191" t="s">
        <v>82</v>
      </c>
      <c r="AY1274" s="19" t="s">
        <v>170</v>
      </c>
      <c r="BE1274" s="192">
        <f>IF(N1274="základní",J1274,0)</f>
        <v>0</v>
      </c>
      <c r="BF1274" s="192">
        <f>IF(N1274="snížená",J1274,0)</f>
        <v>0</v>
      </c>
      <c r="BG1274" s="192">
        <f>IF(N1274="zákl. přenesená",J1274,0)</f>
        <v>0</v>
      </c>
      <c r="BH1274" s="192">
        <f>IF(N1274="sníž. přenesená",J1274,0)</f>
        <v>0</v>
      </c>
      <c r="BI1274" s="192">
        <f>IF(N1274="nulová",J1274,0)</f>
        <v>0</v>
      </c>
      <c r="BJ1274" s="19" t="s">
        <v>80</v>
      </c>
      <c r="BK1274" s="192">
        <f>ROUND(I1274*H1274,2)</f>
        <v>0</v>
      </c>
      <c r="BL1274" s="19" t="s">
        <v>261</v>
      </c>
      <c r="BM1274" s="191" t="s">
        <v>3789</v>
      </c>
    </row>
    <row r="1275" spans="1:65" s="13" customFormat="1" ht="11.25">
      <c r="B1275" s="193"/>
      <c r="C1275" s="194"/>
      <c r="D1275" s="195" t="s">
        <v>180</v>
      </c>
      <c r="E1275" s="196" t="s">
        <v>19</v>
      </c>
      <c r="F1275" s="197" t="s">
        <v>3790</v>
      </c>
      <c r="G1275" s="194"/>
      <c r="H1275" s="198">
        <v>70</v>
      </c>
      <c r="I1275" s="199"/>
      <c r="J1275" s="194"/>
      <c r="K1275" s="194"/>
      <c r="L1275" s="200"/>
      <c r="M1275" s="201"/>
      <c r="N1275" s="202"/>
      <c r="O1275" s="202"/>
      <c r="P1275" s="202"/>
      <c r="Q1275" s="202"/>
      <c r="R1275" s="202"/>
      <c r="S1275" s="202"/>
      <c r="T1275" s="203"/>
      <c r="AT1275" s="204" t="s">
        <v>180</v>
      </c>
      <c r="AU1275" s="204" t="s">
        <v>82</v>
      </c>
      <c r="AV1275" s="13" t="s">
        <v>82</v>
      </c>
      <c r="AW1275" s="13" t="s">
        <v>34</v>
      </c>
      <c r="AX1275" s="13" t="s">
        <v>73</v>
      </c>
      <c r="AY1275" s="204" t="s">
        <v>170</v>
      </c>
    </row>
    <row r="1276" spans="1:65" s="13" customFormat="1" ht="11.25">
      <c r="B1276" s="193"/>
      <c r="C1276" s="194"/>
      <c r="D1276" s="195" t="s">
        <v>180</v>
      </c>
      <c r="E1276" s="196" t="s">
        <v>19</v>
      </c>
      <c r="F1276" s="197" t="s">
        <v>3791</v>
      </c>
      <c r="G1276" s="194"/>
      <c r="H1276" s="198">
        <v>72</v>
      </c>
      <c r="I1276" s="199"/>
      <c r="J1276" s="194"/>
      <c r="K1276" s="194"/>
      <c r="L1276" s="200"/>
      <c r="M1276" s="201"/>
      <c r="N1276" s="202"/>
      <c r="O1276" s="202"/>
      <c r="P1276" s="202"/>
      <c r="Q1276" s="202"/>
      <c r="R1276" s="202"/>
      <c r="S1276" s="202"/>
      <c r="T1276" s="203"/>
      <c r="AT1276" s="204" t="s">
        <v>180</v>
      </c>
      <c r="AU1276" s="204" t="s">
        <v>82</v>
      </c>
      <c r="AV1276" s="13" t="s">
        <v>82</v>
      </c>
      <c r="AW1276" s="13" t="s">
        <v>34</v>
      </c>
      <c r="AX1276" s="13" t="s">
        <v>73</v>
      </c>
      <c r="AY1276" s="204" t="s">
        <v>170</v>
      </c>
    </row>
    <row r="1277" spans="1:65" s="14" customFormat="1" ht="11.25">
      <c r="B1277" s="205"/>
      <c r="C1277" s="206"/>
      <c r="D1277" s="195" t="s">
        <v>180</v>
      </c>
      <c r="E1277" s="207" t="s">
        <v>19</v>
      </c>
      <c r="F1277" s="208" t="s">
        <v>182</v>
      </c>
      <c r="G1277" s="206"/>
      <c r="H1277" s="209">
        <v>142</v>
      </c>
      <c r="I1277" s="210"/>
      <c r="J1277" s="206"/>
      <c r="K1277" s="206"/>
      <c r="L1277" s="211"/>
      <c r="M1277" s="212"/>
      <c r="N1277" s="213"/>
      <c r="O1277" s="213"/>
      <c r="P1277" s="213"/>
      <c r="Q1277" s="213"/>
      <c r="R1277" s="213"/>
      <c r="S1277" s="213"/>
      <c r="T1277" s="214"/>
      <c r="AT1277" s="215" t="s">
        <v>180</v>
      </c>
      <c r="AU1277" s="215" t="s">
        <v>82</v>
      </c>
      <c r="AV1277" s="14" t="s">
        <v>178</v>
      </c>
      <c r="AW1277" s="14" t="s">
        <v>34</v>
      </c>
      <c r="AX1277" s="14" t="s">
        <v>80</v>
      </c>
      <c r="AY1277" s="215" t="s">
        <v>170</v>
      </c>
    </row>
    <row r="1278" spans="1:65" s="2" customFormat="1" ht="16.5" customHeight="1">
      <c r="A1278" s="36"/>
      <c r="B1278" s="37"/>
      <c r="C1278" s="180" t="s">
        <v>3792</v>
      </c>
      <c r="D1278" s="180" t="s">
        <v>173</v>
      </c>
      <c r="E1278" s="181" t="s">
        <v>3793</v>
      </c>
      <c r="F1278" s="182" t="s">
        <v>3784</v>
      </c>
      <c r="G1278" s="183" t="s">
        <v>310</v>
      </c>
      <c r="H1278" s="184">
        <v>142</v>
      </c>
      <c r="I1278" s="185"/>
      <c r="J1278" s="186">
        <f t="shared" ref="J1278:J1285" si="30">ROUND(I1278*H1278,2)</f>
        <v>0</v>
      </c>
      <c r="K1278" s="182" t="s">
        <v>177</v>
      </c>
      <c r="L1278" s="41"/>
      <c r="M1278" s="187" t="s">
        <v>19</v>
      </c>
      <c r="N1278" s="188" t="s">
        <v>44</v>
      </c>
      <c r="O1278" s="66"/>
      <c r="P1278" s="189">
        <f t="shared" ref="P1278:P1285" si="31">O1278*H1278</f>
        <v>0</v>
      </c>
      <c r="Q1278" s="189">
        <v>0</v>
      </c>
      <c r="R1278" s="189">
        <f t="shared" ref="R1278:R1285" si="32">Q1278*H1278</f>
        <v>0</v>
      </c>
      <c r="S1278" s="189">
        <v>0</v>
      </c>
      <c r="T1278" s="190">
        <f t="shared" ref="T1278:T1285" si="33">S1278*H1278</f>
        <v>0</v>
      </c>
      <c r="U1278" s="36"/>
      <c r="V1278" s="36"/>
      <c r="W1278" s="36"/>
      <c r="X1278" s="36"/>
      <c r="Y1278" s="36"/>
      <c r="Z1278" s="36"/>
      <c r="AA1278" s="36"/>
      <c r="AB1278" s="36"/>
      <c r="AC1278" s="36"/>
      <c r="AD1278" s="36"/>
      <c r="AE1278" s="36"/>
      <c r="AR1278" s="191" t="s">
        <v>261</v>
      </c>
      <c r="AT1278" s="191" t="s">
        <v>173</v>
      </c>
      <c r="AU1278" s="191" t="s">
        <v>82</v>
      </c>
      <c r="AY1278" s="19" t="s">
        <v>170</v>
      </c>
      <c r="BE1278" s="192">
        <f t="shared" ref="BE1278:BE1285" si="34">IF(N1278="základní",J1278,0)</f>
        <v>0</v>
      </c>
      <c r="BF1278" s="192">
        <f t="shared" ref="BF1278:BF1285" si="35">IF(N1278="snížená",J1278,0)</f>
        <v>0</v>
      </c>
      <c r="BG1278" s="192">
        <f t="shared" ref="BG1278:BG1285" si="36">IF(N1278="zákl. přenesená",J1278,0)</f>
        <v>0</v>
      </c>
      <c r="BH1278" s="192">
        <f t="shared" ref="BH1278:BH1285" si="37">IF(N1278="sníž. přenesená",J1278,0)</f>
        <v>0</v>
      </c>
      <c r="BI1278" s="192">
        <f t="shared" ref="BI1278:BI1285" si="38">IF(N1278="nulová",J1278,0)</f>
        <v>0</v>
      </c>
      <c r="BJ1278" s="19" t="s">
        <v>80</v>
      </c>
      <c r="BK1278" s="192">
        <f t="shared" ref="BK1278:BK1285" si="39">ROUND(I1278*H1278,2)</f>
        <v>0</v>
      </c>
      <c r="BL1278" s="19" t="s">
        <v>261</v>
      </c>
      <c r="BM1278" s="191" t="s">
        <v>3794</v>
      </c>
    </row>
    <row r="1279" spans="1:65" s="2" customFormat="1" ht="16.5" customHeight="1">
      <c r="A1279" s="36"/>
      <c r="B1279" s="37"/>
      <c r="C1279" s="180" t="s">
        <v>3795</v>
      </c>
      <c r="D1279" s="180" t="s">
        <v>173</v>
      </c>
      <c r="E1279" s="181" t="s">
        <v>3796</v>
      </c>
      <c r="F1279" s="182" t="s">
        <v>3797</v>
      </c>
      <c r="G1279" s="183" t="s">
        <v>217</v>
      </c>
      <c r="H1279" s="184">
        <v>1554</v>
      </c>
      <c r="I1279" s="185"/>
      <c r="J1279" s="186">
        <f t="shared" si="30"/>
        <v>0</v>
      </c>
      <c r="K1279" s="182" t="s">
        <v>177</v>
      </c>
      <c r="L1279" s="41"/>
      <c r="M1279" s="187" t="s">
        <v>19</v>
      </c>
      <c r="N1279" s="188" t="s">
        <v>44</v>
      </c>
      <c r="O1279" s="66"/>
      <c r="P1279" s="189">
        <f t="shared" si="31"/>
        <v>0</v>
      </c>
      <c r="Q1279" s="189">
        <v>0</v>
      </c>
      <c r="R1279" s="189">
        <f t="shared" si="32"/>
        <v>0</v>
      </c>
      <c r="S1279" s="189">
        <v>0</v>
      </c>
      <c r="T1279" s="190">
        <f t="shared" si="33"/>
        <v>0</v>
      </c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R1279" s="191" t="s">
        <v>261</v>
      </c>
      <c r="AT1279" s="191" t="s">
        <v>173</v>
      </c>
      <c r="AU1279" s="191" t="s">
        <v>82</v>
      </c>
      <c r="AY1279" s="19" t="s">
        <v>170</v>
      </c>
      <c r="BE1279" s="192">
        <f t="shared" si="34"/>
        <v>0</v>
      </c>
      <c r="BF1279" s="192">
        <f t="shared" si="35"/>
        <v>0</v>
      </c>
      <c r="BG1279" s="192">
        <f t="shared" si="36"/>
        <v>0</v>
      </c>
      <c r="BH1279" s="192">
        <f t="shared" si="37"/>
        <v>0</v>
      </c>
      <c r="BI1279" s="192">
        <f t="shared" si="38"/>
        <v>0</v>
      </c>
      <c r="BJ1279" s="19" t="s">
        <v>80</v>
      </c>
      <c r="BK1279" s="192">
        <f t="shared" si="39"/>
        <v>0</v>
      </c>
      <c r="BL1279" s="19" t="s">
        <v>261</v>
      </c>
      <c r="BM1279" s="191" t="s">
        <v>3798</v>
      </c>
    </row>
    <row r="1280" spans="1:65" s="2" customFormat="1" ht="16.5" customHeight="1">
      <c r="A1280" s="36"/>
      <c r="B1280" s="37"/>
      <c r="C1280" s="180" t="s">
        <v>3799</v>
      </c>
      <c r="D1280" s="180" t="s">
        <v>173</v>
      </c>
      <c r="E1280" s="181" t="s">
        <v>3800</v>
      </c>
      <c r="F1280" s="182" t="s">
        <v>3801</v>
      </c>
      <c r="G1280" s="183" t="s">
        <v>310</v>
      </c>
      <c r="H1280" s="184">
        <v>142</v>
      </c>
      <c r="I1280" s="185"/>
      <c r="J1280" s="186">
        <f t="shared" si="30"/>
        <v>0</v>
      </c>
      <c r="K1280" s="182" t="s">
        <v>177</v>
      </c>
      <c r="L1280" s="41"/>
      <c r="M1280" s="187" t="s">
        <v>19</v>
      </c>
      <c r="N1280" s="188" t="s">
        <v>44</v>
      </c>
      <c r="O1280" s="66"/>
      <c r="P1280" s="189">
        <f t="shared" si="31"/>
        <v>0</v>
      </c>
      <c r="Q1280" s="189">
        <v>0</v>
      </c>
      <c r="R1280" s="189">
        <f t="shared" si="32"/>
        <v>0</v>
      </c>
      <c r="S1280" s="189">
        <v>0</v>
      </c>
      <c r="T1280" s="190">
        <f t="shared" si="33"/>
        <v>0</v>
      </c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R1280" s="191" t="s">
        <v>261</v>
      </c>
      <c r="AT1280" s="191" t="s">
        <v>173</v>
      </c>
      <c r="AU1280" s="191" t="s">
        <v>82</v>
      </c>
      <c r="AY1280" s="19" t="s">
        <v>170</v>
      </c>
      <c r="BE1280" s="192">
        <f t="shared" si="34"/>
        <v>0</v>
      </c>
      <c r="BF1280" s="192">
        <f t="shared" si="35"/>
        <v>0</v>
      </c>
      <c r="BG1280" s="192">
        <f t="shared" si="36"/>
        <v>0</v>
      </c>
      <c r="BH1280" s="192">
        <f t="shared" si="37"/>
        <v>0</v>
      </c>
      <c r="BI1280" s="192">
        <f t="shared" si="38"/>
        <v>0</v>
      </c>
      <c r="BJ1280" s="19" t="s">
        <v>80</v>
      </c>
      <c r="BK1280" s="192">
        <f t="shared" si="39"/>
        <v>0</v>
      </c>
      <c r="BL1280" s="19" t="s">
        <v>261</v>
      </c>
      <c r="BM1280" s="191" t="s">
        <v>3802</v>
      </c>
    </row>
    <row r="1281" spans="1:65" s="2" customFormat="1" ht="33" customHeight="1">
      <c r="A1281" s="36"/>
      <c r="B1281" s="37"/>
      <c r="C1281" s="180" t="s">
        <v>3803</v>
      </c>
      <c r="D1281" s="180" t="s">
        <v>173</v>
      </c>
      <c r="E1281" s="181" t="s">
        <v>3804</v>
      </c>
      <c r="F1281" s="182" t="s">
        <v>3805</v>
      </c>
      <c r="G1281" s="183" t="s">
        <v>176</v>
      </c>
      <c r="H1281" s="184">
        <v>55</v>
      </c>
      <c r="I1281" s="185"/>
      <c r="J1281" s="186">
        <f t="shared" si="30"/>
        <v>0</v>
      </c>
      <c r="K1281" s="182" t="s">
        <v>19</v>
      </c>
      <c r="L1281" s="41"/>
      <c r="M1281" s="187" t="s">
        <v>19</v>
      </c>
      <c r="N1281" s="188" t="s">
        <v>44</v>
      </c>
      <c r="O1281" s="66"/>
      <c r="P1281" s="189">
        <f t="shared" si="31"/>
        <v>0</v>
      </c>
      <c r="Q1281" s="189">
        <v>0</v>
      </c>
      <c r="R1281" s="189">
        <f t="shared" si="32"/>
        <v>0</v>
      </c>
      <c r="S1281" s="189">
        <v>0</v>
      </c>
      <c r="T1281" s="190">
        <f t="shared" si="33"/>
        <v>0</v>
      </c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R1281" s="191" t="s">
        <v>261</v>
      </c>
      <c r="AT1281" s="191" t="s">
        <v>173</v>
      </c>
      <c r="AU1281" s="191" t="s">
        <v>82</v>
      </c>
      <c r="AY1281" s="19" t="s">
        <v>170</v>
      </c>
      <c r="BE1281" s="192">
        <f t="shared" si="34"/>
        <v>0</v>
      </c>
      <c r="BF1281" s="192">
        <f t="shared" si="35"/>
        <v>0</v>
      </c>
      <c r="BG1281" s="192">
        <f t="shared" si="36"/>
        <v>0</v>
      </c>
      <c r="BH1281" s="192">
        <f t="shared" si="37"/>
        <v>0</v>
      </c>
      <c r="BI1281" s="192">
        <f t="shared" si="38"/>
        <v>0</v>
      </c>
      <c r="BJ1281" s="19" t="s">
        <v>80</v>
      </c>
      <c r="BK1281" s="192">
        <f t="shared" si="39"/>
        <v>0</v>
      </c>
      <c r="BL1281" s="19" t="s">
        <v>261</v>
      </c>
      <c r="BM1281" s="191" t="s">
        <v>3806</v>
      </c>
    </row>
    <row r="1282" spans="1:65" s="2" customFormat="1" ht="16.5" customHeight="1">
      <c r="A1282" s="36"/>
      <c r="B1282" s="37"/>
      <c r="C1282" s="180" t="s">
        <v>3807</v>
      </c>
      <c r="D1282" s="180" t="s">
        <v>173</v>
      </c>
      <c r="E1282" s="181" t="s">
        <v>3808</v>
      </c>
      <c r="F1282" s="182" t="s">
        <v>3809</v>
      </c>
      <c r="G1282" s="183" t="s">
        <v>176</v>
      </c>
      <c r="H1282" s="184">
        <v>2</v>
      </c>
      <c r="I1282" s="185"/>
      <c r="J1282" s="186">
        <f t="shared" si="30"/>
        <v>0</v>
      </c>
      <c r="K1282" s="182" t="s">
        <v>177</v>
      </c>
      <c r="L1282" s="41"/>
      <c r="M1282" s="187" t="s">
        <v>19</v>
      </c>
      <c r="N1282" s="188" t="s">
        <v>44</v>
      </c>
      <c r="O1282" s="66"/>
      <c r="P1282" s="189">
        <f t="shared" si="31"/>
        <v>0</v>
      </c>
      <c r="Q1282" s="189">
        <v>0</v>
      </c>
      <c r="R1282" s="189">
        <f t="shared" si="32"/>
        <v>0</v>
      </c>
      <c r="S1282" s="189">
        <v>0</v>
      </c>
      <c r="T1282" s="190">
        <f t="shared" si="33"/>
        <v>0</v>
      </c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R1282" s="191" t="s">
        <v>261</v>
      </c>
      <c r="AT1282" s="191" t="s">
        <v>173</v>
      </c>
      <c r="AU1282" s="191" t="s">
        <v>82</v>
      </c>
      <c r="AY1282" s="19" t="s">
        <v>170</v>
      </c>
      <c r="BE1282" s="192">
        <f t="shared" si="34"/>
        <v>0</v>
      </c>
      <c r="BF1282" s="192">
        <f t="shared" si="35"/>
        <v>0</v>
      </c>
      <c r="BG1282" s="192">
        <f t="shared" si="36"/>
        <v>0</v>
      </c>
      <c r="BH1282" s="192">
        <f t="shared" si="37"/>
        <v>0</v>
      </c>
      <c r="BI1282" s="192">
        <f t="shared" si="38"/>
        <v>0</v>
      </c>
      <c r="BJ1282" s="19" t="s">
        <v>80</v>
      </c>
      <c r="BK1282" s="192">
        <f t="shared" si="39"/>
        <v>0</v>
      </c>
      <c r="BL1282" s="19" t="s">
        <v>261</v>
      </c>
      <c r="BM1282" s="191" t="s">
        <v>3810</v>
      </c>
    </row>
    <row r="1283" spans="1:65" s="2" customFormat="1" ht="16.5" customHeight="1">
      <c r="A1283" s="36"/>
      <c r="B1283" s="37"/>
      <c r="C1283" s="216" t="s">
        <v>3811</v>
      </c>
      <c r="D1283" s="216" t="s">
        <v>192</v>
      </c>
      <c r="E1283" s="217" t="s">
        <v>3812</v>
      </c>
      <c r="F1283" s="218" t="s">
        <v>3813</v>
      </c>
      <c r="G1283" s="219" t="s">
        <v>176</v>
      </c>
      <c r="H1283" s="220">
        <v>2</v>
      </c>
      <c r="I1283" s="221"/>
      <c r="J1283" s="222">
        <f t="shared" si="30"/>
        <v>0</v>
      </c>
      <c r="K1283" s="218" t="s">
        <v>19</v>
      </c>
      <c r="L1283" s="223"/>
      <c r="M1283" s="224" t="s">
        <v>19</v>
      </c>
      <c r="N1283" s="225" t="s">
        <v>44</v>
      </c>
      <c r="O1283" s="66"/>
      <c r="P1283" s="189">
        <f t="shared" si="31"/>
        <v>0</v>
      </c>
      <c r="Q1283" s="189">
        <v>6.0000000000000001E-3</v>
      </c>
      <c r="R1283" s="189">
        <f t="shared" si="32"/>
        <v>1.2E-2</v>
      </c>
      <c r="S1283" s="189">
        <v>0</v>
      </c>
      <c r="T1283" s="190">
        <f t="shared" si="33"/>
        <v>0</v>
      </c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R1283" s="191" t="s">
        <v>346</v>
      </c>
      <c r="AT1283" s="191" t="s">
        <v>192</v>
      </c>
      <c r="AU1283" s="191" t="s">
        <v>82</v>
      </c>
      <c r="AY1283" s="19" t="s">
        <v>170</v>
      </c>
      <c r="BE1283" s="192">
        <f t="shared" si="34"/>
        <v>0</v>
      </c>
      <c r="BF1283" s="192">
        <f t="shared" si="35"/>
        <v>0</v>
      </c>
      <c r="BG1283" s="192">
        <f t="shared" si="36"/>
        <v>0</v>
      </c>
      <c r="BH1283" s="192">
        <f t="shared" si="37"/>
        <v>0</v>
      </c>
      <c r="BI1283" s="192">
        <f t="shared" si="38"/>
        <v>0</v>
      </c>
      <c r="BJ1283" s="19" t="s">
        <v>80</v>
      </c>
      <c r="BK1283" s="192">
        <f t="shared" si="39"/>
        <v>0</v>
      </c>
      <c r="BL1283" s="19" t="s">
        <v>261</v>
      </c>
      <c r="BM1283" s="191" t="s">
        <v>3814</v>
      </c>
    </row>
    <row r="1284" spans="1:65" s="2" customFormat="1" ht="24">
      <c r="A1284" s="36"/>
      <c r="B1284" s="37"/>
      <c r="C1284" s="180" t="s">
        <v>3815</v>
      </c>
      <c r="D1284" s="180" t="s">
        <v>173</v>
      </c>
      <c r="E1284" s="181" t="s">
        <v>3816</v>
      </c>
      <c r="F1284" s="182" t="s">
        <v>3817</v>
      </c>
      <c r="G1284" s="183" t="s">
        <v>217</v>
      </c>
      <c r="H1284" s="184">
        <v>2932.1039999999998</v>
      </c>
      <c r="I1284" s="185"/>
      <c r="J1284" s="186">
        <f t="shared" si="30"/>
        <v>0</v>
      </c>
      <c r="K1284" s="182" t="s">
        <v>177</v>
      </c>
      <c r="L1284" s="41"/>
      <c r="M1284" s="187" t="s">
        <v>19</v>
      </c>
      <c r="N1284" s="188" t="s">
        <v>44</v>
      </c>
      <c r="O1284" s="66"/>
      <c r="P1284" s="189">
        <f t="shared" si="31"/>
        <v>0</v>
      </c>
      <c r="Q1284" s="189">
        <v>0</v>
      </c>
      <c r="R1284" s="189">
        <f t="shared" si="32"/>
        <v>0</v>
      </c>
      <c r="S1284" s="189">
        <v>0</v>
      </c>
      <c r="T1284" s="190">
        <f t="shared" si="33"/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191" t="s">
        <v>178</v>
      </c>
      <c r="AT1284" s="191" t="s">
        <v>173</v>
      </c>
      <c r="AU1284" s="191" t="s">
        <v>82</v>
      </c>
      <c r="AY1284" s="19" t="s">
        <v>170</v>
      </c>
      <c r="BE1284" s="192">
        <f t="shared" si="34"/>
        <v>0</v>
      </c>
      <c r="BF1284" s="192">
        <f t="shared" si="35"/>
        <v>0</v>
      </c>
      <c r="BG1284" s="192">
        <f t="shared" si="36"/>
        <v>0</v>
      </c>
      <c r="BH1284" s="192">
        <f t="shared" si="37"/>
        <v>0</v>
      </c>
      <c r="BI1284" s="192">
        <f t="shared" si="38"/>
        <v>0</v>
      </c>
      <c r="BJ1284" s="19" t="s">
        <v>80</v>
      </c>
      <c r="BK1284" s="192">
        <f t="shared" si="39"/>
        <v>0</v>
      </c>
      <c r="BL1284" s="19" t="s">
        <v>178</v>
      </c>
      <c r="BM1284" s="191" t="s">
        <v>3818</v>
      </c>
    </row>
    <row r="1285" spans="1:65" s="2" customFormat="1" ht="16.5" customHeight="1">
      <c r="A1285" s="36"/>
      <c r="B1285" s="37"/>
      <c r="C1285" s="216" t="s">
        <v>3819</v>
      </c>
      <c r="D1285" s="216" t="s">
        <v>192</v>
      </c>
      <c r="E1285" s="217" t="s">
        <v>3820</v>
      </c>
      <c r="F1285" s="218" t="s">
        <v>3821</v>
      </c>
      <c r="G1285" s="219" t="s">
        <v>217</v>
      </c>
      <c r="H1285" s="220">
        <v>1535.864</v>
      </c>
      <c r="I1285" s="221"/>
      <c r="J1285" s="222">
        <f t="shared" si="30"/>
        <v>0</v>
      </c>
      <c r="K1285" s="218" t="s">
        <v>177</v>
      </c>
      <c r="L1285" s="223"/>
      <c r="M1285" s="224" t="s">
        <v>19</v>
      </c>
      <c r="N1285" s="225" t="s">
        <v>44</v>
      </c>
      <c r="O1285" s="66"/>
      <c r="P1285" s="189">
        <f t="shared" si="31"/>
        <v>0</v>
      </c>
      <c r="Q1285" s="189">
        <v>1.6000000000000001E-4</v>
      </c>
      <c r="R1285" s="189">
        <f t="shared" si="32"/>
        <v>0.24573824000000002</v>
      </c>
      <c r="S1285" s="189">
        <v>0</v>
      </c>
      <c r="T1285" s="190">
        <f t="shared" si="33"/>
        <v>0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191" t="s">
        <v>195</v>
      </c>
      <c r="AT1285" s="191" t="s">
        <v>192</v>
      </c>
      <c r="AU1285" s="191" t="s">
        <v>82</v>
      </c>
      <c r="AY1285" s="19" t="s">
        <v>170</v>
      </c>
      <c r="BE1285" s="192">
        <f t="shared" si="34"/>
        <v>0</v>
      </c>
      <c r="BF1285" s="192">
        <f t="shared" si="35"/>
        <v>0</v>
      </c>
      <c r="BG1285" s="192">
        <f t="shared" si="36"/>
        <v>0</v>
      </c>
      <c r="BH1285" s="192">
        <f t="shared" si="37"/>
        <v>0</v>
      </c>
      <c r="BI1285" s="192">
        <f t="shared" si="38"/>
        <v>0</v>
      </c>
      <c r="BJ1285" s="19" t="s">
        <v>80</v>
      </c>
      <c r="BK1285" s="192">
        <f t="shared" si="39"/>
        <v>0</v>
      </c>
      <c r="BL1285" s="19" t="s">
        <v>178</v>
      </c>
      <c r="BM1285" s="191" t="s">
        <v>3822</v>
      </c>
    </row>
    <row r="1286" spans="1:65" s="13" customFormat="1" ht="11.25">
      <c r="B1286" s="193"/>
      <c r="C1286" s="194"/>
      <c r="D1286" s="195" t="s">
        <v>180</v>
      </c>
      <c r="E1286" s="196" t="s">
        <v>19</v>
      </c>
      <c r="F1286" s="197" t="s">
        <v>3823</v>
      </c>
      <c r="G1286" s="194"/>
      <c r="H1286" s="198">
        <v>1396.24</v>
      </c>
      <c r="I1286" s="199"/>
      <c r="J1286" s="194"/>
      <c r="K1286" s="194"/>
      <c r="L1286" s="200"/>
      <c r="M1286" s="201"/>
      <c r="N1286" s="202"/>
      <c r="O1286" s="202"/>
      <c r="P1286" s="202"/>
      <c r="Q1286" s="202"/>
      <c r="R1286" s="202"/>
      <c r="S1286" s="202"/>
      <c r="T1286" s="203"/>
      <c r="AT1286" s="204" t="s">
        <v>180</v>
      </c>
      <c r="AU1286" s="204" t="s">
        <v>82</v>
      </c>
      <c r="AV1286" s="13" t="s">
        <v>82</v>
      </c>
      <c r="AW1286" s="13" t="s">
        <v>34</v>
      </c>
      <c r="AX1286" s="13" t="s">
        <v>80</v>
      </c>
      <c r="AY1286" s="204" t="s">
        <v>170</v>
      </c>
    </row>
    <row r="1287" spans="1:65" s="13" customFormat="1" ht="11.25">
      <c r="B1287" s="193"/>
      <c r="C1287" s="194"/>
      <c r="D1287" s="195" t="s">
        <v>180</v>
      </c>
      <c r="E1287" s="194"/>
      <c r="F1287" s="197" t="s">
        <v>3824</v>
      </c>
      <c r="G1287" s="194"/>
      <c r="H1287" s="198">
        <v>1535.864</v>
      </c>
      <c r="I1287" s="199"/>
      <c r="J1287" s="194"/>
      <c r="K1287" s="194"/>
      <c r="L1287" s="200"/>
      <c r="M1287" s="201"/>
      <c r="N1287" s="202"/>
      <c r="O1287" s="202"/>
      <c r="P1287" s="202"/>
      <c r="Q1287" s="202"/>
      <c r="R1287" s="202"/>
      <c r="S1287" s="202"/>
      <c r="T1287" s="203"/>
      <c r="AT1287" s="204" t="s">
        <v>180</v>
      </c>
      <c r="AU1287" s="204" t="s">
        <v>82</v>
      </c>
      <c r="AV1287" s="13" t="s">
        <v>82</v>
      </c>
      <c r="AW1287" s="13" t="s">
        <v>4</v>
      </c>
      <c r="AX1287" s="13" t="s">
        <v>80</v>
      </c>
      <c r="AY1287" s="204" t="s">
        <v>170</v>
      </c>
    </row>
    <row r="1288" spans="1:65" s="2" customFormat="1" ht="21.75" customHeight="1">
      <c r="A1288" s="36"/>
      <c r="B1288" s="37"/>
      <c r="C1288" s="216" t="s">
        <v>3825</v>
      </c>
      <c r="D1288" s="216" t="s">
        <v>192</v>
      </c>
      <c r="E1288" s="217" t="s">
        <v>3826</v>
      </c>
      <c r="F1288" s="218" t="s">
        <v>3827</v>
      </c>
      <c r="G1288" s="219" t="s">
        <v>217</v>
      </c>
      <c r="H1288" s="220">
        <v>1689.45</v>
      </c>
      <c r="I1288" s="221"/>
      <c r="J1288" s="222">
        <f>ROUND(I1288*H1288,2)</f>
        <v>0</v>
      </c>
      <c r="K1288" s="218" t="s">
        <v>177</v>
      </c>
      <c r="L1288" s="223"/>
      <c r="M1288" s="224" t="s">
        <v>19</v>
      </c>
      <c r="N1288" s="225" t="s">
        <v>44</v>
      </c>
      <c r="O1288" s="66"/>
      <c r="P1288" s="189">
        <f>O1288*H1288</f>
        <v>0</v>
      </c>
      <c r="Q1288" s="189">
        <v>1.6000000000000001E-4</v>
      </c>
      <c r="R1288" s="189">
        <f>Q1288*H1288</f>
        <v>0.27031200000000005</v>
      </c>
      <c r="S1288" s="189">
        <v>0</v>
      </c>
      <c r="T1288" s="190">
        <f>S1288*H1288</f>
        <v>0</v>
      </c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R1288" s="191" t="s">
        <v>195</v>
      </c>
      <c r="AT1288" s="191" t="s">
        <v>192</v>
      </c>
      <c r="AU1288" s="191" t="s">
        <v>82</v>
      </c>
      <c r="AY1288" s="19" t="s">
        <v>170</v>
      </c>
      <c r="BE1288" s="192">
        <f>IF(N1288="základní",J1288,0)</f>
        <v>0</v>
      </c>
      <c r="BF1288" s="192">
        <f>IF(N1288="snížená",J1288,0)</f>
        <v>0</v>
      </c>
      <c r="BG1288" s="192">
        <f>IF(N1288="zákl. přenesená",J1288,0)</f>
        <v>0</v>
      </c>
      <c r="BH1288" s="192">
        <f>IF(N1288="sníž. přenesená",J1288,0)</f>
        <v>0</v>
      </c>
      <c r="BI1288" s="192">
        <f>IF(N1288="nulová",J1288,0)</f>
        <v>0</v>
      </c>
      <c r="BJ1288" s="19" t="s">
        <v>80</v>
      </c>
      <c r="BK1288" s="192">
        <f>ROUND(I1288*H1288,2)</f>
        <v>0</v>
      </c>
      <c r="BL1288" s="19" t="s">
        <v>178</v>
      </c>
      <c r="BM1288" s="191" t="s">
        <v>3828</v>
      </c>
    </row>
    <row r="1289" spans="1:65" s="13" customFormat="1" ht="11.25">
      <c r="B1289" s="193"/>
      <c r="C1289" s="194"/>
      <c r="D1289" s="195" t="s">
        <v>180</v>
      </c>
      <c r="E1289" s="196" t="s">
        <v>19</v>
      </c>
      <c r="F1289" s="197" t="s">
        <v>3829</v>
      </c>
      <c r="G1289" s="194"/>
      <c r="H1289" s="198">
        <v>1535.864</v>
      </c>
      <c r="I1289" s="199"/>
      <c r="J1289" s="194"/>
      <c r="K1289" s="194"/>
      <c r="L1289" s="200"/>
      <c r="M1289" s="201"/>
      <c r="N1289" s="202"/>
      <c r="O1289" s="202"/>
      <c r="P1289" s="202"/>
      <c r="Q1289" s="202"/>
      <c r="R1289" s="202"/>
      <c r="S1289" s="202"/>
      <c r="T1289" s="203"/>
      <c r="AT1289" s="204" t="s">
        <v>180</v>
      </c>
      <c r="AU1289" s="204" t="s">
        <v>82</v>
      </c>
      <c r="AV1289" s="13" t="s">
        <v>82</v>
      </c>
      <c r="AW1289" s="13" t="s">
        <v>34</v>
      </c>
      <c r="AX1289" s="13" t="s">
        <v>80</v>
      </c>
      <c r="AY1289" s="204" t="s">
        <v>170</v>
      </c>
    </row>
    <row r="1290" spans="1:65" s="13" customFormat="1" ht="11.25">
      <c r="B1290" s="193"/>
      <c r="C1290" s="194"/>
      <c r="D1290" s="195" t="s">
        <v>180</v>
      </c>
      <c r="E1290" s="194"/>
      <c r="F1290" s="197" t="s">
        <v>3830</v>
      </c>
      <c r="G1290" s="194"/>
      <c r="H1290" s="198">
        <v>1689.45</v>
      </c>
      <c r="I1290" s="199"/>
      <c r="J1290" s="194"/>
      <c r="K1290" s="194"/>
      <c r="L1290" s="200"/>
      <c r="M1290" s="201"/>
      <c r="N1290" s="202"/>
      <c r="O1290" s="202"/>
      <c r="P1290" s="202"/>
      <c r="Q1290" s="202"/>
      <c r="R1290" s="202"/>
      <c r="S1290" s="202"/>
      <c r="T1290" s="203"/>
      <c r="AT1290" s="204" t="s">
        <v>180</v>
      </c>
      <c r="AU1290" s="204" t="s">
        <v>82</v>
      </c>
      <c r="AV1290" s="13" t="s">
        <v>82</v>
      </c>
      <c r="AW1290" s="13" t="s">
        <v>4</v>
      </c>
      <c r="AX1290" s="13" t="s">
        <v>80</v>
      </c>
      <c r="AY1290" s="204" t="s">
        <v>170</v>
      </c>
    </row>
    <row r="1291" spans="1:65" s="2" customFormat="1" ht="16.5" customHeight="1">
      <c r="A1291" s="36"/>
      <c r="B1291" s="37"/>
      <c r="C1291" s="180" t="s">
        <v>3831</v>
      </c>
      <c r="D1291" s="180" t="s">
        <v>173</v>
      </c>
      <c r="E1291" s="181" t="s">
        <v>3832</v>
      </c>
      <c r="F1291" s="182" t="s">
        <v>3833</v>
      </c>
      <c r="G1291" s="183" t="s">
        <v>217</v>
      </c>
      <c r="H1291" s="184">
        <v>1554</v>
      </c>
      <c r="I1291" s="185"/>
      <c r="J1291" s="186">
        <f>ROUND(I1291*H1291,2)</f>
        <v>0</v>
      </c>
      <c r="K1291" s="182" t="s">
        <v>177</v>
      </c>
      <c r="L1291" s="41"/>
      <c r="M1291" s="187" t="s">
        <v>19</v>
      </c>
      <c r="N1291" s="188" t="s">
        <v>44</v>
      </c>
      <c r="O1291" s="66"/>
      <c r="P1291" s="189">
        <f>O1291*H1291</f>
        <v>0</v>
      </c>
      <c r="Q1291" s="189">
        <v>0</v>
      </c>
      <c r="R1291" s="189">
        <f>Q1291*H1291</f>
        <v>0</v>
      </c>
      <c r="S1291" s="189">
        <v>1.2999999999999999E-4</v>
      </c>
      <c r="T1291" s="190">
        <f>S1291*H1291</f>
        <v>0.20201999999999998</v>
      </c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R1291" s="191" t="s">
        <v>261</v>
      </c>
      <c r="AT1291" s="191" t="s">
        <v>173</v>
      </c>
      <c r="AU1291" s="191" t="s">
        <v>82</v>
      </c>
      <c r="AY1291" s="19" t="s">
        <v>170</v>
      </c>
      <c r="BE1291" s="192">
        <f>IF(N1291="základní",J1291,0)</f>
        <v>0</v>
      </c>
      <c r="BF1291" s="192">
        <f>IF(N1291="snížená",J1291,0)</f>
        <v>0</v>
      </c>
      <c r="BG1291" s="192">
        <f>IF(N1291="zákl. přenesená",J1291,0)</f>
        <v>0</v>
      </c>
      <c r="BH1291" s="192">
        <f>IF(N1291="sníž. přenesená",J1291,0)</f>
        <v>0</v>
      </c>
      <c r="BI1291" s="192">
        <f>IF(N1291="nulová",J1291,0)</f>
        <v>0</v>
      </c>
      <c r="BJ1291" s="19" t="s">
        <v>80</v>
      </c>
      <c r="BK1291" s="192">
        <f>ROUND(I1291*H1291,2)</f>
        <v>0</v>
      </c>
      <c r="BL1291" s="19" t="s">
        <v>261</v>
      </c>
      <c r="BM1291" s="191" t="s">
        <v>3834</v>
      </c>
    </row>
    <row r="1292" spans="1:65" s="13" customFormat="1" ht="11.25">
      <c r="B1292" s="193"/>
      <c r="C1292" s="194"/>
      <c r="D1292" s="195" t="s">
        <v>180</v>
      </c>
      <c r="E1292" s="196" t="s">
        <v>19</v>
      </c>
      <c r="F1292" s="197" t="s">
        <v>3835</v>
      </c>
      <c r="G1292" s="194"/>
      <c r="H1292" s="198">
        <v>1554</v>
      </c>
      <c r="I1292" s="199"/>
      <c r="J1292" s="194"/>
      <c r="K1292" s="194"/>
      <c r="L1292" s="200"/>
      <c r="M1292" s="201"/>
      <c r="N1292" s="202"/>
      <c r="O1292" s="202"/>
      <c r="P1292" s="202"/>
      <c r="Q1292" s="202"/>
      <c r="R1292" s="202"/>
      <c r="S1292" s="202"/>
      <c r="T1292" s="203"/>
      <c r="AT1292" s="204" t="s">
        <v>180</v>
      </c>
      <c r="AU1292" s="204" t="s">
        <v>82</v>
      </c>
      <c r="AV1292" s="13" t="s">
        <v>82</v>
      </c>
      <c r="AW1292" s="13" t="s">
        <v>34</v>
      </c>
      <c r="AX1292" s="13" t="s">
        <v>80</v>
      </c>
      <c r="AY1292" s="204" t="s">
        <v>170</v>
      </c>
    </row>
    <row r="1293" spans="1:65" s="2" customFormat="1" ht="24">
      <c r="A1293" s="36"/>
      <c r="B1293" s="37"/>
      <c r="C1293" s="180" t="s">
        <v>3836</v>
      </c>
      <c r="D1293" s="180" t="s">
        <v>173</v>
      </c>
      <c r="E1293" s="181" t="s">
        <v>3837</v>
      </c>
      <c r="F1293" s="182" t="s">
        <v>3838</v>
      </c>
      <c r="G1293" s="183" t="s">
        <v>190</v>
      </c>
      <c r="H1293" s="184">
        <v>130.977</v>
      </c>
      <c r="I1293" s="185"/>
      <c r="J1293" s="186">
        <f>ROUND(I1293*H1293,2)</f>
        <v>0</v>
      </c>
      <c r="K1293" s="182" t="s">
        <v>177</v>
      </c>
      <c r="L1293" s="41"/>
      <c r="M1293" s="187" t="s">
        <v>19</v>
      </c>
      <c r="N1293" s="188" t="s">
        <v>44</v>
      </c>
      <c r="O1293" s="66"/>
      <c r="P1293" s="189">
        <f>O1293*H1293</f>
        <v>0</v>
      </c>
      <c r="Q1293" s="189">
        <v>0</v>
      </c>
      <c r="R1293" s="189">
        <f>Q1293*H1293</f>
        <v>0</v>
      </c>
      <c r="S1293" s="189">
        <v>0</v>
      </c>
      <c r="T1293" s="190">
        <f>S1293*H1293</f>
        <v>0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191" t="s">
        <v>261</v>
      </c>
      <c r="AT1293" s="191" t="s">
        <v>173</v>
      </c>
      <c r="AU1293" s="191" t="s">
        <v>82</v>
      </c>
      <c r="AY1293" s="19" t="s">
        <v>170</v>
      </c>
      <c r="BE1293" s="192">
        <f>IF(N1293="základní",J1293,0)</f>
        <v>0</v>
      </c>
      <c r="BF1293" s="192">
        <f>IF(N1293="snížená",J1293,0)</f>
        <v>0</v>
      </c>
      <c r="BG1293" s="192">
        <f>IF(N1293="zákl. přenesená",J1293,0)</f>
        <v>0</v>
      </c>
      <c r="BH1293" s="192">
        <f>IF(N1293="sníž. přenesená",J1293,0)</f>
        <v>0</v>
      </c>
      <c r="BI1293" s="192">
        <f>IF(N1293="nulová",J1293,0)</f>
        <v>0</v>
      </c>
      <c r="BJ1293" s="19" t="s">
        <v>80</v>
      </c>
      <c r="BK1293" s="192">
        <f>ROUND(I1293*H1293,2)</f>
        <v>0</v>
      </c>
      <c r="BL1293" s="19" t="s">
        <v>261</v>
      </c>
      <c r="BM1293" s="191" t="s">
        <v>3839</v>
      </c>
    </row>
    <row r="1294" spans="1:65" s="13" customFormat="1" ht="11.25">
      <c r="B1294" s="193"/>
      <c r="C1294" s="194"/>
      <c r="D1294" s="195" t="s">
        <v>180</v>
      </c>
      <c r="E1294" s="196" t="s">
        <v>19</v>
      </c>
      <c r="F1294" s="197" t="s">
        <v>3840</v>
      </c>
      <c r="G1294" s="194"/>
      <c r="H1294" s="198">
        <v>62.16</v>
      </c>
      <c r="I1294" s="199"/>
      <c r="J1294" s="194"/>
      <c r="K1294" s="194"/>
      <c r="L1294" s="200"/>
      <c r="M1294" s="201"/>
      <c r="N1294" s="202"/>
      <c r="O1294" s="202"/>
      <c r="P1294" s="202"/>
      <c r="Q1294" s="202"/>
      <c r="R1294" s="202"/>
      <c r="S1294" s="202"/>
      <c r="T1294" s="203"/>
      <c r="AT1294" s="204" t="s">
        <v>180</v>
      </c>
      <c r="AU1294" s="204" t="s">
        <v>82</v>
      </c>
      <c r="AV1294" s="13" t="s">
        <v>82</v>
      </c>
      <c r="AW1294" s="13" t="s">
        <v>34</v>
      </c>
      <c r="AX1294" s="13" t="s">
        <v>73</v>
      </c>
      <c r="AY1294" s="204" t="s">
        <v>170</v>
      </c>
    </row>
    <row r="1295" spans="1:65" s="13" customFormat="1" ht="11.25">
      <c r="B1295" s="193"/>
      <c r="C1295" s="194"/>
      <c r="D1295" s="195" t="s">
        <v>180</v>
      </c>
      <c r="E1295" s="196" t="s">
        <v>19</v>
      </c>
      <c r="F1295" s="197" t="s">
        <v>3841</v>
      </c>
      <c r="G1295" s="194"/>
      <c r="H1295" s="198">
        <v>62.16</v>
      </c>
      <c r="I1295" s="199"/>
      <c r="J1295" s="194"/>
      <c r="K1295" s="194"/>
      <c r="L1295" s="200"/>
      <c r="M1295" s="201"/>
      <c r="N1295" s="202"/>
      <c r="O1295" s="202"/>
      <c r="P1295" s="202"/>
      <c r="Q1295" s="202"/>
      <c r="R1295" s="202"/>
      <c r="S1295" s="202"/>
      <c r="T1295" s="203"/>
      <c r="AT1295" s="204" t="s">
        <v>180</v>
      </c>
      <c r="AU1295" s="204" t="s">
        <v>82</v>
      </c>
      <c r="AV1295" s="13" t="s">
        <v>82</v>
      </c>
      <c r="AW1295" s="13" t="s">
        <v>34</v>
      </c>
      <c r="AX1295" s="13" t="s">
        <v>73</v>
      </c>
      <c r="AY1295" s="204" t="s">
        <v>170</v>
      </c>
    </row>
    <row r="1296" spans="1:65" s="13" customFormat="1" ht="11.25">
      <c r="B1296" s="193"/>
      <c r="C1296" s="194"/>
      <c r="D1296" s="195" t="s">
        <v>180</v>
      </c>
      <c r="E1296" s="196" t="s">
        <v>19</v>
      </c>
      <c r="F1296" s="197" t="s">
        <v>3842</v>
      </c>
      <c r="G1296" s="194"/>
      <c r="H1296" s="198">
        <v>6.657</v>
      </c>
      <c r="I1296" s="199"/>
      <c r="J1296" s="194"/>
      <c r="K1296" s="194"/>
      <c r="L1296" s="200"/>
      <c r="M1296" s="201"/>
      <c r="N1296" s="202"/>
      <c r="O1296" s="202"/>
      <c r="P1296" s="202"/>
      <c r="Q1296" s="202"/>
      <c r="R1296" s="202"/>
      <c r="S1296" s="202"/>
      <c r="T1296" s="203"/>
      <c r="AT1296" s="204" t="s">
        <v>180</v>
      </c>
      <c r="AU1296" s="204" t="s">
        <v>82</v>
      </c>
      <c r="AV1296" s="13" t="s">
        <v>82</v>
      </c>
      <c r="AW1296" s="13" t="s">
        <v>34</v>
      </c>
      <c r="AX1296" s="13" t="s">
        <v>73</v>
      </c>
      <c r="AY1296" s="204" t="s">
        <v>170</v>
      </c>
    </row>
    <row r="1297" spans="1:65" s="14" customFormat="1" ht="11.25">
      <c r="B1297" s="205"/>
      <c r="C1297" s="206"/>
      <c r="D1297" s="195" t="s">
        <v>180</v>
      </c>
      <c r="E1297" s="207" t="s">
        <v>19</v>
      </c>
      <c r="F1297" s="208" t="s">
        <v>182</v>
      </c>
      <c r="G1297" s="206"/>
      <c r="H1297" s="209">
        <v>130.977</v>
      </c>
      <c r="I1297" s="210"/>
      <c r="J1297" s="206"/>
      <c r="K1297" s="206"/>
      <c r="L1297" s="211"/>
      <c r="M1297" s="212"/>
      <c r="N1297" s="213"/>
      <c r="O1297" s="213"/>
      <c r="P1297" s="213"/>
      <c r="Q1297" s="213"/>
      <c r="R1297" s="213"/>
      <c r="S1297" s="213"/>
      <c r="T1297" s="214"/>
      <c r="AT1297" s="215" t="s">
        <v>180</v>
      </c>
      <c r="AU1297" s="215" t="s">
        <v>82</v>
      </c>
      <c r="AV1297" s="14" t="s">
        <v>178</v>
      </c>
      <c r="AW1297" s="14" t="s">
        <v>34</v>
      </c>
      <c r="AX1297" s="14" t="s">
        <v>80</v>
      </c>
      <c r="AY1297" s="215" t="s">
        <v>170</v>
      </c>
    </row>
    <row r="1298" spans="1:65" s="12" customFormat="1" ht="22.9" customHeight="1">
      <c r="B1298" s="164"/>
      <c r="C1298" s="165"/>
      <c r="D1298" s="166" t="s">
        <v>72</v>
      </c>
      <c r="E1298" s="178" t="s">
        <v>693</v>
      </c>
      <c r="F1298" s="178" t="s">
        <v>694</v>
      </c>
      <c r="G1298" s="165"/>
      <c r="H1298" s="165"/>
      <c r="I1298" s="168"/>
      <c r="J1298" s="179">
        <f>BK1298</f>
        <v>0</v>
      </c>
      <c r="K1298" s="165"/>
      <c r="L1298" s="170"/>
      <c r="M1298" s="171"/>
      <c r="N1298" s="172"/>
      <c r="O1298" s="172"/>
      <c r="P1298" s="173">
        <f>SUM(P1299:P1474)</f>
        <v>0</v>
      </c>
      <c r="Q1298" s="172"/>
      <c r="R1298" s="173">
        <f>SUM(R1299:R1474)</f>
        <v>14.343647799999996</v>
      </c>
      <c r="S1298" s="172"/>
      <c r="T1298" s="174">
        <f>SUM(T1299:T1474)</f>
        <v>0</v>
      </c>
      <c r="AR1298" s="175" t="s">
        <v>82</v>
      </c>
      <c r="AT1298" s="176" t="s">
        <v>72</v>
      </c>
      <c r="AU1298" s="176" t="s">
        <v>80</v>
      </c>
      <c r="AY1298" s="175" t="s">
        <v>170</v>
      </c>
      <c r="BK1298" s="177">
        <f>SUM(BK1299:BK1474)</f>
        <v>0</v>
      </c>
    </row>
    <row r="1299" spans="1:65" s="2" customFormat="1" ht="16.5" customHeight="1">
      <c r="A1299" s="36"/>
      <c r="B1299" s="37"/>
      <c r="C1299" s="180" t="s">
        <v>3843</v>
      </c>
      <c r="D1299" s="180" t="s">
        <v>173</v>
      </c>
      <c r="E1299" s="181" t="s">
        <v>3844</v>
      </c>
      <c r="F1299" s="182" t="s">
        <v>3845</v>
      </c>
      <c r="G1299" s="183" t="s">
        <v>217</v>
      </c>
      <c r="H1299" s="184">
        <v>97.733000000000004</v>
      </c>
      <c r="I1299" s="185"/>
      <c r="J1299" s="186">
        <f>ROUND(I1299*H1299,2)</f>
        <v>0</v>
      </c>
      <c r="K1299" s="182" t="s">
        <v>19</v>
      </c>
      <c r="L1299" s="41"/>
      <c r="M1299" s="187" t="s">
        <v>19</v>
      </c>
      <c r="N1299" s="188" t="s">
        <v>44</v>
      </c>
      <c r="O1299" s="66"/>
      <c r="P1299" s="189">
        <f>O1299*H1299</f>
        <v>0</v>
      </c>
      <c r="Q1299" s="189">
        <v>0</v>
      </c>
      <c r="R1299" s="189">
        <f>Q1299*H1299</f>
        <v>0</v>
      </c>
      <c r="S1299" s="189">
        <v>0</v>
      </c>
      <c r="T1299" s="190">
        <f>S1299*H1299</f>
        <v>0</v>
      </c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R1299" s="191" t="s">
        <v>261</v>
      </c>
      <c r="AT1299" s="191" t="s">
        <v>173</v>
      </c>
      <c r="AU1299" s="191" t="s">
        <v>82</v>
      </c>
      <c r="AY1299" s="19" t="s">
        <v>170</v>
      </c>
      <c r="BE1299" s="192">
        <f>IF(N1299="základní",J1299,0)</f>
        <v>0</v>
      </c>
      <c r="BF1299" s="192">
        <f>IF(N1299="snížená",J1299,0)</f>
        <v>0</v>
      </c>
      <c r="BG1299" s="192">
        <f>IF(N1299="zákl. přenesená",J1299,0)</f>
        <v>0</v>
      </c>
      <c r="BH1299" s="192">
        <f>IF(N1299="sníž. přenesená",J1299,0)</f>
        <v>0</v>
      </c>
      <c r="BI1299" s="192">
        <f>IF(N1299="nulová",J1299,0)</f>
        <v>0</v>
      </c>
      <c r="BJ1299" s="19" t="s">
        <v>80</v>
      </c>
      <c r="BK1299" s="192">
        <f>ROUND(I1299*H1299,2)</f>
        <v>0</v>
      </c>
      <c r="BL1299" s="19" t="s">
        <v>261</v>
      </c>
      <c r="BM1299" s="191" t="s">
        <v>3846</v>
      </c>
    </row>
    <row r="1300" spans="1:65" s="2" customFormat="1" ht="16.5" customHeight="1">
      <c r="A1300" s="36"/>
      <c r="B1300" s="37"/>
      <c r="C1300" s="216" t="s">
        <v>3847</v>
      </c>
      <c r="D1300" s="216" t="s">
        <v>192</v>
      </c>
      <c r="E1300" s="217" t="s">
        <v>3848</v>
      </c>
      <c r="F1300" s="218" t="s">
        <v>3849</v>
      </c>
      <c r="G1300" s="219" t="s">
        <v>217</v>
      </c>
      <c r="H1300" s="220">
        <v>13.68</v>
      </c>
      <c r="I1300" s="221"/>
      <c r="J1300" s="222">
        <f>ROUND(I1300*H1300,2)</f>
        <v>0</v>
      </c>
      <c r="K1300" s="218" t="s">
        <v>19</v>
      </c>
      <c r="L1300" s="223"/>
      <c r="M1300" s="224" t="s">
        <v>19</v>
      </c>
      <c r="N1300" s="225" t="s">
        <v>44</v>
      </c>
      <c r="O1300" s="66"/>
      <c r="P1300" s="189">
        <f>O1300*H1300</f>
        <v>0</v>
      </c>
      <c r="Q1300" s="189">
        <v>2.8000000000000001E-2</v>
      </c>
      <c r="R1300" s="189">
        <f>Q1300*H1300</f>
        <v>0.38303999999999999</v>
      </c>
      <c r="S1300" s="189">
        <v>0</v>
      </c>
      <c r="T1300" s="190">
        <f>S1300*H1300</f>
        <v>0</v>
      </c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R1300" s="191" t="s">
        <v>346</v>
      </c>
      <c r="AT1300" s="191" t="s">
        <v>192</v>
      </c>
      <c r="AU1300" s="191" t="s">
        <v>82</v>
      </c>
      <c r="AY1300" s="19" t="s">
        <v>170</v>
      </c>
      <c r="BE1300" s="192">
        <f>IF(N1300="základní",J1300,0)</f>
        <v>0</v>
      </c>
      <c r="BF1300" s="192">
        <f>IF(N1300="snížená",J1300,0)</f>
        <v>0</v>
      </c>
      <c r="BG1300" s="192">
        <f>IF(N1300="zákl. přenesená",J1300,0)</f>
        <v>0</v>
      </c>
      <c r="BH1300" s="192">
        <f>IF(N1300="sníž. přenesená",J1300,0)</f>
        <v>0</v>
      </c>
      <c r="BI1300" s="192">
        <f>IF(N1300="nulová",J1300,0)</f>
        <v>0</v>
      </c>
      <c r="BJ1300" s="19" t="s">
        <v>80</v>
      </c>
      <c r="BK1300" s="192">
        <f>ROUND(I1300*H1300,2)</f>
        <v>0</v>
      </c>
      <c r="BL1300" s="19" t="s">
        <v>261</v>
      </c>
      <c r="BM1300" s="191" t="s">
        <v>3850</v>
      </c>
    </row>
    <row r="1301" spans="1:65" s="13" customFormat="1" ht="11.25">
      <c r="B1301" s="193"/>
      <c r="C1301" s="194"/>
      <c r="D1301" s="195" t="s">
        <v>180</v>
      </c>
      <c r="E1301" s="196" t="s">
        <v>19</v>
      </c>
      <c r="F1301" s="197" t="s">
        <v>3851</v>
      </c>
      <c r="G1301" s="194"/>
      <c r="H1301" s="198">
        <v>13.68</v>
      </c>
      <c r="I1301" s="199"/>
      <c r="J1301" s="194"/>
      <c r="K1301" s="194"/>
      <c r="L1301" s="200"/>
      <c r="M1301" s="201"/>
      <c r="N1301" s="202"/>
      <c r="O1301" s="202"/>
      <c r="P1301" s="202"/>
      <c r="Q1301" s="202"/>
      <c r="R1301" s="202"/>
      <c r="S1301" s="202"/>
      <c r="T1301" s="203"/>
      <c r="AT1301" s="204" t="s">
        <v>180</v>
      </c>
      <c r="AU1301" s="204" t="s">
        <v>82</v>
      </c>
      <c r="AV1301" s="13" t="s">
        <v>82</v>
      </c>
      <c r="AW1301" s="13" t="s">
        <v>34</v>
      </c>
      <c r="AX1301" s="13" t="s">
        <v>80</v>
      </c>
      <c r="AY1301" s="204" t="s">
        <v>170</v>
      </c>
    </row>
    <row r="1302" spans="1:65" s="2" customFormat="1" ht="16.5" customHeight="1">
      <c r="A1302" s="36"/>
      <c r="B1302" s="37"/>
      <c r="C1302" s="216" t="s">
        <v>3852</v>
      </c>
      <c r="D1302" s="216" t="s">
        <v>192</v>
      </c>
      <c r="E1302" s="217" t="s">
        <v>3853</v>
      </c>
      <c r="F1302" s="218" t="s">
        <v>3854</v>
      </c>
      <c r="G1302" s="219" t="s">
        <v>217</v>
      </c>
      <c r="H1302" s="220">
        <v>11.16</v>
      </c>
      <c r="I1302" s="221"/>
      <c r="J1302" s="222">
        <f>ROUND(I1302*H1302,2)</f>
        <v>0</v>
      </c>
      <c r="K1302" s="218" t="s">
        <v>19</v>
      </c>
      <c r="L1302" s="223"/>
      <c r="M1302" s="224" t="s">
        <v>19</v>
      </c>
      <c r="N1302" s="225" t="s">
        <v>44</v>
      </c>
      <c r="O1302" s="66"/>
      <c r="P1302" s="189">
        <f>O1302*H1302</f>
        <v>0</v>
      </c>
      <c r="Q1302" s="189">
        <v>2.8000000000000001E-2</v>
      </c>
      <c r="R1302" s="189">
        <f>Q1302*H1302</f>
        <v>0.31248000000000004</v>
      </c>
      <c r="S1302" s="189">
        <v>0</v>
      </c>
      <c r="T1302" s="190">
        <f>S1302*H1302</f>
        <v>0</v>
      </c>
      <c r="U1302" s="36"/>
      <c r="V1302" s="36"/>
      <c r="W1302" s="36"/>
      <c r="X1302" s="36"/>
      <c r="Y1302" s="36"/>
      <c r="Z1302" s="36"/>
      <c r="AA1302" s="36"/>
      <c r="AB1302" s="36"/>
      <c r="AC1302" s="36"/>
      <c r="AD1302" s="36"/>
      <c r="AE1302" s="36"/>
      <c r="AR1302" s="191" t="s">
        <v>346</v>
      </c>
      <c r="AT1302" s="191" t="s">
        <v>192</v>
      </c>
      <c r="AU1302" s="191" t="s">
        <v>82</v>
      </c>
      <c r="AY1302" s="19" t="s">
        <v>170</v>
      </c>
      <c r="BE1302" s="192">
        <f>IF(N1302="základní",J1302,0)</f>
        <v>0</v>
      </c>
      <c r="BF1302" s="192">
        <f>IF(N1302="snížená",J1302,0)</f>
        <v>0</v>
      </c>
      <c r="BG1302" s="192">
        <f>IF(N1302="zákl. přenesená",J1302,0)</f>
        <v>0</v>
      </c>
      <c r="BH1302" s="192">
        <f>IF(N1302="sníž. přenesená",J1302,0)</f>
        <v>0</v>
      </c>
      <c r="BI1302" s="192">
        <f>IF(N1302="nulová",J1302,0)</f>
        <v>0</v>
      </c>
      <c r="BJ1302" s="19" t="s">
        <v>80</v>
      </c>
      <c r="BK1302" s="192">
        <f>ROUND(I1302*H1302,2)</f>
        <v>0</v>
      </c>
      <c r="BL1302" s="19" t="s">
        <v>261</v>
      </c>
      <c r="BM1302" s="191" t="s">
        <v>3855</v>
      </c>
    </row>
    <row r="1303" spans="1:65" s="13" customFormat="1" ht="11.25">
      <c r="B1303" s="193"/>
      <c r="C1303" s="194"/>
      <c r="D1303" s="195" t="s">
        <v>180</v>
      </c>
      <c r="E1303" s="196" t="s">
        <v>19</v>
      </c>
      <c r="F1303" s="197" t="s">
        <v>3856</v>
      </c>
      <c r="G1303" s="194"/>
      <c r="H1303" s="198">
        <v>11.16</v>
      </c>
      <c r="I1303" s="199"/>
      <c r="J1303" s="194"/>
      <c r="K1303" s="194"/>
      <c r="L1303" s="200"/>
      <c r="M1303" s="201"/>
      <c r="N1303" s="202"/>
      <c r="O1303" s="202"/>
      <c r="P1303" s="202"/>
      <c r="Q1303" s="202"/>
      <c r="R1303" s="202"/>
      <c r="S1303" s="202"/>
      <c r="T1303" s="203"/>
      <c r="AT1303" s="204" t="s">
        <v>180</v>
      </c>
      <c r="AU1303" s="204" t="s">
        <v>82</v>
      </c>
      <c r="AV1303" s="13" t="s">
        <v>82</v>
      </c>
      <c r="AW1303" s="13" t="s">
        <v>34</v>
      </c>
      <c r="AX1303" s="13" t="s">
        <v>80</v>
      </c>
      <c r="AY1303" s="204" t="s">
        <v>170</v>
      </c>
    </row>
    <row r="1304" spans="1:65" s="2" customFormat="1" ht="16.5" customHeight="1">
      <c r="A1304" s="36"/>
      <c r="B1304" s="37"/>
      <c r="C1304" s="216" t="s">
        <v>3857</v>
      </c>
      <c r="D1304" s="216" t="s">
        <v>192</v>
      </c>
      <c r="E1304" s="217" t="s">
        <v>3858</v>
      </c>
      <c r="F1304" s="218" t="s">
        <v>3859</v>
      </c>
      <c r="G1304" s="219" t="s">
        <v>217</v>
      </c>
      <c r="H1304" s="220">
        <v>11.098000000000001</v>
      </c>
      <c r="I1304" s="221"/>
      <c r="J1304" s="222">
        <f>ROUND(I1304*H1304,2)</f>
        <v>0</v>
      </c>
      <c r="K1304" s="218" t="s">
        <v>19</v>
      </c>
      <c r="L1304" s="223"/>
      <c r="M1304" s="224" t="s">
        <v>19</v>
      </c>
      <c r="N1304" s="225" t="s">
        <v>44</v>
      </c>
      <c r="O1304" s="66"/>
      <c r="P1304" s="189">
        <f>O1304*H1304</f>
        <v>0</v>
      </c>
      <c r="Q1304" s="189">
        <v>2.8000000000000001E-2</v>
      </c>
      <c r="R1304" s="189">
        <f>Q1304*H1304</f>
        <v>0.31074400000000002</v>
      </c>
      <c r="S1304" s="189">
        <v>0</v>
      </c>
      <c r="T1304" s="190">
        <f>S1304*H1304</f>
        <v>0</v>
      </c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R1304" s="191" t="s">
        <v>346</v>
      </c>
      <c r="AT1304" s="191" t="s">
        <v>192</v>
      </c>
      <c r="AU1304" s="191" t="s">
        <v>82</v>
      </c>
      <c r="AY1304" s="19" t="s">
        <v>170</v>
      </c>
      <c r="BE1304" s="192">
        <f>IF(N1304="základní",J1304,0)</f>
        <v>0</v>
      </c>
      <c r="BF1304" s="192">
        <f>IF(N1304="snížená",J1304,0)</f>
        <v>0</v>
      </c>
      <c r="BG1304" s="192">
        <f>IF(N1304="zákl. přenesená",J1304,0)</f>
        <v>0</v>
      </c>
      <c r="BH1304" s="192">
        <f>IF(N1304="sníž. přenesená",J1304,0)</f>
        <v>0</v>
      </c>
      <c r="BI1304" s="192">
        <f>IF(N1304="nulová",J1304,0)</f>
        <v>0</v>
      </c>
      <c r="BJ1304" s="19" t="s">
        <v>80</v>
      </c>
      <c r="BK1304" s="192">
        <f>ROUND(I1304*H1304,2)</f>
        <v>0</v>
      </c>
      <c r="BL1304" s="19" t="s">
        <v>261</v>
      </c>
      <c r="BM1304" s="191" t="s">
        <v>3860</v>
      </c>
    </row>
    <row r="1305" spans="1:65" s="13" customFormat="1" ht="11.25">
      <c r="B1305" s="193"/>
      <c r="C1305" s="194"/>
      <c r="D1305" s="195" t="s">
        <v>180</v>
      </c>
      <c r="E1305" s="196" t="s">
        <v>19</v>
      </c>
      <c r="F1305" s="197" t="s">
        <v>3861</v>
      </c>
      <c r="G1305" s="194"/>
      <c r="H1305" s="198">
        <v>11.098000000000001</v>
      </c>
      <c r="I1305" s="199"/>
      <c r="J1305" s="194"/>
      <c r="K1305" s="194"/>
      <c r="L1305" s="200"/>
      <c r="M1305" s="201"/>
      <c r="N1305" s="202"/>
      <c r="O1305" s="202"/>
      <c r="P1305" s="202"/>
      <c r="Q1305" s="202"/>
      <c r="R1305" s="202"/>
      <c r="S1305" s="202"/>
      <c r="T1305" s="203"/>
      <c r="AT1305" s="204" t="s">
        <v>180</v>
      </c>
      <c r="AU1305" s="204" t="s">
        <v>82</v>
      </c>
      <c r="AV1305" s="13" t="s">
        <v>82</v>
      </c>
      <c r="AW1305" s="13" t="s">
        <v>34</v>
      </c>
      <c r="AX1305" s="13" t="s">
        <v>80</v>
      </c>
      <c r="AY1305" s="204" t="s">
        <v>170</v>
      </c>
    </row>
    <row r="1306" spans="1:65" s="2" customFormat="1" ht="16.5" customHeight="1">
      <c r="A1306" s="36"/>
      <c r="B1306" s="37"/>
      <c r="C1306" s="216" t="s">
        <v>3862</v>
      </c>
      <c r="D1306" s="216" t="s">
        <v>192</v>
      </c>
      <c r="E1306" s="217" t="s">
        <v>3863</v>
      </c>
      <c r="F1306" s="218" t="s">
        <v>3864</v>
      </c>
      <c r="G1306" s="219" t="s">
        <v>217</v>
      </c>
      <c r="H1306" s="220">
        <v>13.098000000000001</v>
      </c>
      <c r="I1306" s="221"/>
      <c r="J1306" s="222">
        <f>ROUND(I1306*H1306,2)</f>
        <v>0</v>
      </c>
      <c r="K1306" s="218" t="s">
        <v>19</v>
      </c>
      <c r="L1306" s="223"/>
      <c r="M1306" s="224" t="s">
        <v>19</v>
      </c>
      <c r="N1306" s="225" t="s">
        <v>44</v>
      </c>
      <c r="O1306" s="66"/>
      <c r="P1306" s="189">
        <f>O1306*H1306</f>
        <v>0</v>
      </c>
      <c r="Q1306" s="189">
        <v>2.8000000000000001E-2</v>
      </c>
      <c r="R1306" s="189">
        <f>Q1306*H1306</f>
        <v>0.36674400000000001</v>
      </c>
      <c r="S1306" s="189">
        <v>0</v>
      </c>
      <c r="T1306" s="190">
        <f>S1306*H1306</f>
        <v>0</v>
      </c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  <c r="AR1306" s="191" t="s">
        <v>346</v>
      </c>
      <c r="AT1306" s="191" t="s">
        <v>192</v>
      </c>
      <c r="AU1306" s="191" t="s">
        <v>82</v>
      </c>
      <c r="AY1306" s="19" t="s">
        <v>170</v>
      </c>
      <c r="BE1306" s="192">
        <f>IF(N1306="základní",J1306,0)</f>
        <v>0</v>
      </c>
      <c r="BF1306" s="192">
        <f>IF(N1306="snížená",J1306,0)</f>
        <v>0</v>
      </c>
      <c r="BG1306" s="192">
        <f>IF(N1306="zákl. přenesená",J1306,0)</f>
        <v>0</v>
      </c>
      <c r="BH1306" s="192">
        <f>IF(N1306="sníž. přenesená",J1306,0)</f>
        <v>0</v>
      </c>
      <c r="BI1306" s="192">
        <f>IF(N1306="nulová",J1306,0)</f>
        <v>0</v>
      </c>
      <c r="BJ1306" s="19" t="s">
        <v>80</v>
      </c>
      <c r="BK1306" s="192">
        <f>ROUND(I1306*H1306,2)</f>
        <v>0</v>
      </c>
      <c r="BL1306" s="19" t="s">
        <v>261</v>
      </c>
      <c r="BM1306" s="191" t="s">
        <v>3865</v>
      </c>
    </row>
    <row r="1307" spans="1:65" s="13" customFormat="1" ht="11.25">
      <c r="B1307" s="193"/>
      <c r="C1307" s="194"/>
      <c r="D1307" s="195" t="s">
        <v>180</v>
      </c>
      <c r="E1307" s="196" t="s">
        <v>19</v>
      </c>
      <c r="F1307" s="197" t="s">
        <v>3866</v>
      </c>
      <c r="G1307" s="194"/>
      <c r="H1307" s="198">
        <v>13.098000000000001</v>
      </c>
      <c r="I1307" s="199"/>
      <c r="J1307" s="194"/>
      <c r="K1307" s="194"/>
      <c r="L1307" s="200"/>
      <c r="M1307" s="201"/>
      <c r="N1307" s="202"/>
      <c r="O1307" s="202"/>
      <c r="P1307" s="202"/>
      <c r="Q1307" s="202"/>
      <c r="R1307" s="202"/>
      <c r="S1307" s="202"/>
      <c r="T1307" s="203"/>
      <c r="AT1307" s="204" t="s">
        <v>180</v>
      </c>
      <c r="AU1307" s="204" t="s">
        <v>82</v>
      </c>
      <c r="AV1307" s="13" t="s">
        <v>82</v>
      </c>
      <c r="AW1307" s="13" t="s">
        <v>34</v>
      </c>
      <c r="AX1307" s="13" t="s">
        <v>80</v>
      </c>
      <c r="AY1307" s="204" t="s">
        <v>170</v>
      </c>
    </row>
    <row r="1308" spans="1:65" s="2" customFormat="1" ht="16.5" customHeight="1">
      <c r="A1308" s="36"/>
      <c r="B1308" s="37"/>
      <c r="C1308" s="216" t="s">
        <v>3867</v>
      </c>
      <c r="D1308" s="216" t="s">
        <v>192</v>
      </c>
      <c r="E1308" s="217" t="s">
        <v>3868</v>
      </c>
      <c r="F1308" s="218" t="s">
        <v>3869</v>
      </c>
      <c r="G1308" s="219" t="s">
        <v>217</v>
      </c>
      <c r="H1308" s="220">
        <v>13.065</v>
      </c>
      <c r="I1308" s="221"/>
      <c r="J1308" s="222">
        <f>ROUND(I1308*H1308,2)</f>
        <v>0</v>
      </c>
      <c r="K1308" s="218" t="s">
        <v>19</v>
      </c>
      <c r="L1308" s="223"/>
      <c r="M1308" s="224" t="s">
        <v>19</v>
      </c>
      <c r="N1308" s="225" t="s">
        <v>44</v>
      </c>
      <c r="O1308" s="66"/>
      <c r="P1308" s="189">
        <f>O1308*H1308</f>
        <v>0</v>
      </c>
      <c r="Q1308" s="189">
        <v>2.8000000000000001E-2</v>
      </c>
      <c r="R1308" s="189">
        <f>Q1308*H1308</f>
        <v>0.36581999999999998</v>
      </c>
      <c r="S1308" s="189">
        <v>0</v>
      </c>
      <c r="T1308" s="190">
        <f>S1308*H1308</f>
        <v>0</v>
      </c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R1308" s="191" t="s">
        <v>346</v>
      </c>
      <c r="AT1308" s="191" t="s">
        <v>192</v>
      </c>
      <c r="AU1308" s="191" t="s">
        <v>82</v>
      </c>
      <c r="AY1308" s="19" t="s">
        <v>170</v>
      </c>
      <c r="BE1308" s="192">
        <f>IF(N1308="základní",J1308,0)</f>
        <v>0</v>
      </c>
      <c r="BF1308" s="192">
        <f>IF(N1308="snížená",J1308,0)</f>
        <v>0</v>
      </c>
      <c r="BG1308" s="192">
        <f>IF(N1308="zákl. přenesená",J1308,0)</f>
        <v>0</v>
      </c>
      <c r="BH1308" s="192">
        <f>IF(N1308="sníž. přenesená",J1308,0)</f>
        <v>0</v>
      </c>
      <c r="BI1308" s="192">
        <f>IF(N1308="nulová",J1308,0)</f>
        <v>0</v>
      </c>
      <c r="BJ1308" s="19" t="s">
        <v>80</v>
      </c>
      <c r="BK1308" s="192">
        <f>ROUND(I1308*H1308,2)</f>
        <v>0</v>
      </c>
      <c r="BL1308" s="19" t="s">
        <v>261</v>
      </c>
      <c r="BM1308" s="191" t="s">
        <v>3870</v>
      </c>
    </row>
    <row r="1309" spans="1:65" s="13" customFormat="1" ht="11.25">
      <c r="B1309" s="193"/>
      <c r="C1309" s="194"/>
      <c r="D1309" s="195" t="s">
        <v>180</v>
      </c>
      <c r="E1309" s="196" t="s">
        <v>19</v>
      </c>
      <c r="F1309" s="197" t="s">
        <v>3871</v>
      </c>
      <c r="G1309" s="194"/>
      <c r="H1309" s="198">
        <v>13.065</v>
      </c>
      <c r="I1309" s="199"/>
      <c r="J1309" s="194"/>
      <c r="K1309" s="194"/>
      <c r="L1309" s="200"/>
      <c r="M1309" s="201"/>
      <c r="N1309" s="202"/>
      <c r="O1309" s="202"/>
      <c r="P1309" s="202"/>
      <c r="Q1309" s="202"/>
      <c r="R1309" s="202"/>
      <c r="S1309" s="202"/>
      <c r="T1309" s="203"/>
      <c r="AT1309" s="204" t="s">
        <v>180</v>
      </c>
      <c r="AU1309" s="204" t="s">
        <v>82</v>
      </c>
      <c r="AV1309" s="13" t="s">
        <v>82</v>
      </c>
      <c r="AW1309" s="13" t="s">
        <v>34</v>
      </c>
      <c r="AX1309" s="13" t="s">
        <v>80</v>
      </c>
      <c r="AY1309" s="204" t="s">
        <v>170</v>
      </c>
    </row>
    <row r="1310" spans="1:65" s="2" customFormat="1" ht="16.5" customHeight="1">
      <c r="A1310" s="36"/>
      <c r="B1310" s="37"/>
      <c r="C1310" s="216" t="s">
        <v>3872</v>
      </c>
      <c r="D1310" s="216" t="s">
        <v>192</v>
      </c>
      <c r="E1310" s="217" t="s">
        <v>3873</v>
      </c>
      <c r="F1310" s="218" t="s">
        <v>3874</v>
      </c>
      <c r="G1310" s="219" t="s">
        <v>217</v>
      </c>
      <c r="H1310" s="220">
        <v>13.124000000000001</v>
      </c>
      <c r="I1310" s="221"/>
      <c r="J1310" s="222">
        <f>ROUND(I1310*H1310,2)</f>
        <v>0</v>
      </c>
      <c r="K1310" s="218" t="s">
        <v>19</v>
      </c>
      <c r="L1310" s="223"/>
      <c r="M1310" s="224" t="s">
        <v>19</v>
      </c>
      <c r="N1310" s="225" t="s">
        <v>44</v>
      </c>
      <c r="O1310" s="66"/>
      <c r="P1310" s="189">
        <f>O1310*H1310</f>
        <v>0</v>
      </c>
      <c r="Q1310" s="189">
        <v>2.8000000000000001E-2</v>
      </c>
      <c r="R1310" s="189">
        <f>Q1310*H1310</f>
        <v>0.36747200000000002</v>
      </c>
      <c r="S1310" s="189">
        <v>0</v>
      </c>
      <c r="T1310" s="190">
        <f>S1310*H1310</f>
        <v>0</v>
      </c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R1310" s="191" t="s">
        <v>346</v>
      </c>
      <c r="AT1310" s="191" t="s">
        <v>192</v>
      </c>
      <c r="AU1310" s="191" t="s">
        <v>82</v>
      </c>
      <c r="AY1310" s="19" t="s">
        <v>170</v>
      </c>
      <c r="BE1310" s="192">
        <f>IF(N1310="základní",J1310,0)</f>
        <v>0</v>
      </c>
      <c r="BF1310" s="192">
        <f>IF(N1310="snížená",J1310,0)</f>
        <v>0</v>
      </c>
      <c r="BG1310" s="192">
        <f>IF(N1310="zákl. přenesená",J1310,0)</f>
        <v>0</v>
      </c>
      <c r="BH1310" s="192">
        <f>IF(N1310="sníž. přenesená",J1310,0)</f>
        <v>0</v>
      </c>
      <c r="BI1310" s="192">
        <f>IF(N1310="nulová",J1310,0)</f>
        <v>0</v>
      </c>
      <c r="BJ1310" s="19" t="s">
        <v>80</v>
      </c>
      <c r="BK1310" s="192">
        <f>ROUND(I1310*H1310,2)</f>
        <v>0</v>
      </c>
      <c r="BL1310" s="19" t="s">
        <v>261</v>
      </c>
      <c r="BM1310" s="191" t="s">
        <v>3875</v>
      </c>
    </row>
    <row r="1311" spans="1:65" s="13" customFormat="1" ht="11.25">
      <c r="B1311" s="193"/>
      <c r="C1311" s="194"/>
      <c r="D1311" s="195" t="s">
        <v>180</v>
      </c>
      <c r="E1311" s="196" t="s">
        <v>19</v>
      </c>
      <c r="F1311" s="197" t="s">
        <v>3876</v>
      </c>
      <c r="G1311" s="194"/>
      <c r="H1311" s="198">
        <v>13.124000000000001</v>
      </c>
      <c r="I1311" s="199"/>
      <c r="J1311" s="194"/>
      <c r="K1311" s="194"/>
      <c r="L1311" s="200"/>
      <c r="M1311" s="201"/>
      <c r="N1311" s="202"/>
      <c r="O1311" s="202"/>
      <c r="P1311" s="202"/>
      <c r="Q1311" s="202"/>
      <c r="R1311" s="202"/>
      <c r="S1311" s="202"/>
      <c r="T1311" s="203"/>
      <c r="AT1311" s="204" t="s">
        <v>180</v>
      </c>
      <c r="AU1311" s="204" t="s">
        <v>82</v>
      </c>
      <c r="AV1311" s="13" t="s">
        <v>82</v>
      </c>
      <c r="AW1311" s="13" t="s">
        <v>34</v>
      </c>
      <c r="AX1311" s="13" t="s">
        <v>80</v>
      </c>
      <c r="AY1311" s="204" t="s">
        <v>170</v>
      </c>
    </row>
    <row r="1312" spans="1:65" s="2" customFormat="1" ht="16.5" customHeight="1">
      <c r="A1312" s="36"/>
      <c r="B1312" s="37"/>
      <c r="C1312" s="216" t="s">
        <v>3877</v>
      </c>
      <c r="D1312" s="216" t="s">
        <v>192</v>
      </c>
      <c r="E1312" s="217" t="s">
        <v>3878</v>
      </c>
      <c r="F1312" s="218" t="s">
        <v>3879</v>
      </c>
      <c r="G1312" s="219" t="s">
        <v>217</v>
      </c>
      <c r="H1312" s="220">
        <v>11.05</v>
      </c>
      <c r="I1312" s="221"/>
      <c r="J1312" s="222">
        <f>ROUND(I1312*H1312,2)</f>
        <v>0</v>
      </c>
      <c r="K1312" s="218" t="s">
        <v>19</v>
      </c>
      <c r="L1312" s="223"/>
      <c r="M1312" s="224" t="s">
        <v>19</v>
      </c>
      <c r="N1312" s="225" t="s">
        <v>44</v>
      </c>
      <c r="O1312" s="66"/>
      <c r="P1312" s="189">
        <f>O1312*H1312</f>
        <v>0</v>
      </c>
      <c r="Q1312" s="189">
        <v>2.8000000000000001E-2</v>
      </c>
      <c r="R1312" s="189">
        <f>Q1312*H1312</f>
        <v>0.30940000000000001</v>
      </c>
      <c r="S1312" s="189">
        <v>0</v>
      </c>
      <c r="T1312" s="190">
        <f>S1312*H1312</f>
        <v>0</v>
      </c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R1312" s="191" t="s">
        <v>346</v>
      </c>
      <c r="AT1312" s="191" t="s">
        <v>192</v>
      </c>
      <c r="AU1312" s="191" t="s">
        <v>82</v>
      </c>
      <c r="AY1312" s="19" t="s">
        <v>170</v>
      </c>
      <c r="BE1312" s="192">
        <f>IF(N1312="základní",J1312,0)</f>
        <v>0</v>
      </c>
      <c r="BF1312" s="192">
        <f>IF(N1312="snížená",J1312,0)</f>
        <v>0</v>
      </c>
      <c r="BG1312" s="192">
        <f>IF(N1312="zákl. přenesená",J1312,0)</f>
        <v>0</v>
      </c>
      <c r="BH1312" s="192">
        <f>IF(N1312="sníž. přenesená",J1312,0)</f>
        <v>0</v>
      </c>
      <c r="BI1312" s="192">
        <f>IF(N1312="nulová",J1312,0)</f>
        <v>0</v>
      </c>
      <c r="BJ1312" s="19" t="s">
        <v>80</v>
      </c>
      <c r="BK1312" s="192">
        <f>ROUND(I1312*H1312,2)</f>
        <v>0</v>
      </c>
      <c r="BL1312" s="19" t="s">
        <v>261</v>
      </c>
      <c r="BM1312" s="191" t="s">
        <v>3880</v>
      </c>
    </row>
    <row r="1313" spans="1:65" s="13" customFormat="1" ht="11.25">
      <c r="B1313" s="193"/>
      <c r="C1313" s="194"/>
      <c r="D1313" s="195" t="s">
        <v>180</v>
      </c>
      <c r="E1313" s="196" t="s">
        <v>19</v>
      </c>
      <c r="F1313" s="197" t="s">
        <v>3881</v>
      </c>
      <c r="G1313" s="194"/>
      <c r="H1313" s="198">
        <v>11.05</v>
      </c>
      <c r="I1313" s="199"/>
      <c r="J1313" s="194"/>
      <c r="K1313" s="194"/>
      <c r="L1313" s="200"/>
      <c r="M1313" s="201"/>
      <c r="N1313" s="202"/>
      <c r="O1313" s="202"/>
      <c r="P1313" s="202"/>
      <c r="Q1313" s="202"/>
      <c r="R1313" s="202"/>
      <c r="S1313" s="202"/>
      <c r="T1313" s="203"/>
      <c r="AT1313" s="204" t="s">
        <v>180</v>
      </c>
      <c r="AU1313" s="204" t="s">
        <v>82</v>
      </c>
      <c r="AV1313" s="13" t="s">
        <v>82</v>
      </c>
      <c r="AW1313" s="13" t="s">
        <v>34</v>
      </c>
      <c r="AX1313" s="13" t="s">
        <v>80</v>
      </c>
      <c r="AY1313" s="204" t="s">
        <v>170</v>
      </c>
    </row>
    <row r="1314" spans="1:65" s="2" customFormat="1" ht="16.5" customHeight="1">
      <c r="A1314" s="36"/>
      <c r="B1314" s="37"/>
      <c r="C1314" s="216" t="s">
        <v>3882</v>
      </c>
      <c r="D1314" s="216" t="s">
        <v>192</v>
      </c>
      <c r="E1314" s="217" t="s">
        <v>3883</v>
      </c>
      <c r="F1314" s="218" t="s">
        <v>3884</v>
      </c>
      <c r="G1314" s="219" t="s">
        <v>217</v>
      </c>
      <c r="H1314" s="220">
        <v>11.458</v>
      </c>
      <c r="I1314" s="221"/>
      <c r="J1314" s="222">
        <f>ROUND(I1314*H1314,2)</f>
        <v>0</v>
      </c>
      <c r="K1314" s="218" t="s">
        <v>19</v>
      </c>
      <c r="L1314" s="223"/>
      <c r="M1314" s="224" t="s">
        <v>19</v>
      </c>
      <c r="N1314" s="225" t="s">
        <v>44</v>
      </c>
      <c r="O1314" s="66"/>
      <c r="P1314" s="189">
        <f>O1314*H1314</f>
        <v>0</v>
      </c>
      <c r="Q1314" s="189">
        <v>2.8000000000000001E-2</v>
      </c>
      <c r="R1314" s="189">
        <f>Q1314*H1314</f>
        <v>0.320824</v>
      </c>
      <c r="S1314" s="189">
        <v>0</v>
      </c>
      <c r="T1314" s="190">
        <f>S1314*H1314</f>
        <v>0</v>
      </c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R1314" s="191" t="s">
        <v>346</v>
      </c>
      <c r="AT1314" s="191" t="s">
        <v>192</v>
      </c>
      <c r="AU1314" s="191" t="s">
        <v>82</v>
      </c>
      <c r="AY1314" s="19" t="s">
        <v>170</v>
      </c>
      <c r="BE1314" s="192">
        <f>IF(N1314="základní",J1314,0)</f>
        <v>0</v>
      </c>
      <c r="BF1314" s="192">
        <f>IF(N1314="snížená",J1314,0)</f>
        <v>0</v>
      </c>
      <c r="BG1314" s="192">
        <f>IF(N1314="zákl. přenesená",J1314,0)</f>
        <v>0</v>
      </c>
      <c r="BH1314" s="192">
        <f>IF(N1314="sníž. přenesená",J1314,0)</f>
        <v>0</v>
      </c>
      <c r="BI1314" s="192">
        <f>IF(N1314="nulová",J1314,0)</f>
        <v>0</v>
      </c>
      <c r="BJ1314" s="19" t="s">
        <v>80</v>
      </c>
      <c r="BK1314" s="192">
        <f>ROUND(I1314*H1314,2)</f>
        <v>0</v>
      </c>
      <c r="BL1314" s="19" t="s">
        <v>261</v>
      </c>
      <c r="BM1314" s="191" t="s">
        <v>3885</v>
      </c>
    </row>
    <row r="1315" spans="1:65" s="13" customFormat="1" ht="11.25">
      <c r="B1315" s="193"/>
      <c r="C1315" s="194"/>
      <c r="D1315" s="195" t="s">
        <v>180</v>
      </c>
      <c r="E1315" s="196" t="s">
        <v>19</v>
      </c>
      <c r="F1315" s="197" t="s">
        <v>3886</v>
      </c>
      <c r="G1315" s="194"/>
      <c r="H1315" s="198">
        <v>11.458</v>
      </c>
      <c r="I1315" s="199"/>
      <c r="J1315" s="194"/>
      <c r="K1315" s="194"/>
      <c r="L1315" s="200"/>
      <c r="M1315" s="201"/>
      <c r="N1315" s="202"/>
      <c r="O1315" s="202"/>
      <c r="P1315" s="202"/>
      <c r="Q1315" s="202"/>
      <c r="R1315" s="202"/>
      <c r="S1315" s="202"/>
      <c r="T1315" s="203"/>
      <c r="AT1315" s="204" t="s">
        <v>180</v>
      </c>
      <c r="AU1315" s="204" t="s">
        <v>82</v>
      </c>
      <c r="AV1315" s="13" t="s">
        <v>82</v>
      </c>
      <c r="AW1315" s="13" t="s">
        <v>34</v>
      </c>
      <c r="AX1315" s="13" t="s">
        <v>80</v>
      </c>
      <c r="AY1315" s="204" t="s">
        <v>170</v>
      </c>
    </row>
    <row r="1316" spans="1:65" s="2" customFormat="1" ht="16.5" customHeight="1">
      <c r="A1316" s="36"/>
      <c r="B1316" s="37"/>
      <c r="C1316" s="216" t="s">
        <v>3887</v>
      </c>
      <c r="D1316" s="216" t="s">
        <v>192</v>
      </c>
      <c r="E1316" s="217" t="s">
        <v>3888</v>
      </c>
      <c r="F1316" s="218" t="s">
        <v>3889</v>
      </c>
      <c r="G1316" s="219" t="s">
        <v>217</v>
      </c>
      <c r="H1316" s="220">
        <v>7.5679999999999996</v>
      </c>
      <c r="I1316" s="221"/>
      <c r="J1316" s="222">
        <f>ROUND(I1316*H1316,2)</f>
        <v>0</v>
      </c>
      <c r="K1316" s="218" t="s">
        <v>19</v>
      </c>
      <c r="L1316" s="223"/>
      <c r="M1316" s="224" t="s">
        <v>19</v>
      </c>
      <c r="N1316" s="225" t="s">
        <v>44</v>
      </c>
      <c r="O1316" s="66"/>
      <c r="P1316" s="189">
        <f>O1316*H1316</f>
        <v>0</v>
      </c>
      <c r="Q1316" s="189">
        <v>2.8000000000000001E-2</v>
      </c>
      <c r="R1316" s="189">
        <f>Q1316*H1316</f>
        <v>0.21190399999999998</v>
      </c>
      <c r="S1316" s="189">
        <v>0</v>
      </c>
      <c r="T1316" s="190">
        <f>S1316*H1316</f>
        <v>0</v>
      </c>
      <c r="U1316" s="36"/>
      <c r="V1316" s="36"/>
      <c r="W1316" s="36"/>
      <c r="X1316" s="36"/>
      <c r="Y1316" s="36"/>
      <c r="Z1316" s="36"/>
      <c r="AA1316" s="36"/>
      <c r="AB1316" s="36"/>
      <c r="AC1316" s="36"/>
      <c r="AD1316" s="36"/>
      <c r="AE1316" s="36"/>
      <c r="AR1316" s="191" t="s">
        <v>346</v>
      </c>
      <c r="AT1316" s="191" t="s">
        <v>192</v>
      </c>
      <c r="AU1316" s="191" t="s">
        <v>82</v>
      </c>
      <c r="AY1316" s="19" t="s">
        <v>170</v>
      </c>
      <c r="BE1316" s="192">
        <f>IF(N1316="základní",J1316,0)</f>
        <v>0</v>
      </c>
      <c r="BF1316" s="192">
        <f>IF(N1316="snížená",J1316,0)</f>
        <v>0</v>
      </c>
      <c r="BG1316" s="192">
        <f>IF(N1316="zákl. přenesená",J1316,0)</f>
        <v>0</v>
      </c>
      <c r="BH1316" s="192">
        <f>IF(N1316="sníž. přenesená",J1316,0)</f>
        <v>0</v>
      </c>
      <c r="BI1316" s="192">
        <f>IF(N1316="nulová",J1316,0)</f>
        <v>0</v>
      </c>
      <c r="BJ1316" s="19" t="s">
        <v>80</v>
      </c>
      <c r="BK1316" s="192">
        <f>ROUND(I1316*H1316,2)</f>
        <v>0</v>
      </c>
      <c r="BL1316" s="19" t="s">
        <v>261</v>
      </c>
      <c r="BM1316" s="191" t="s">
        <v>3890</v>
      </c>
    </row>
    <row r="1317" spans="1:65" s="13" customFormat="1" ht="11.25">
      <c r="B1317" s="193"/>
      <c r="C1317" s="194"/>
      <c r="D1317" s="195" t="s">
        <v>180</v>
      </c>
      <c r="E1317" s="196" t="s">
        <v>19</v>
      </c>
      <c r="F1317" s="197" t="s">
        <v>3891</v>
      </c>
      <c r="G1317" s="194"/>
      <c r="H1317" s="198">
        <v>7.5679999999999996</v>
      </c>
      <c r="I1317" s="199"/>
      <c r="J1317" s="194"/>
      <c r="K1317" s="194"/>
      <c r="L1317" s="200"/>
      <c r="M1317" s="201"/>
      <c r="N1317" s="202"/>
      <c r="O1317" s="202"/>
      <c r="P1317" s="202"/>
      <c r="Q1317" s="202"/>
      <c r="R1317" s="202"/>
      <c r="S1317" s="202"/>
      <c r="T1317" s="203"/>
      <c r="AT1317" s="204" t="s">
        <v>180</v>
      </c>
      <c r="AU1317" s="204" t="s">
        <v>82</v>
      </c>
      <c r="AV1317" s="13" t="s">
        <v>82</v>
      </c>
      <c r="AW1317" s="13" t="s">
        <v>34</v>
      </c>
      <c r="AX1317" s="13" t="s">
        <v>80</v>
      </c>
      <c r="AY1317" s="204" t="s">
        <v>170</v>
      </c>
    </row>
    <row r="1318" spans="1:65" s="2" customFormat="1" ht="16.5" customHeight="1">
      <c r="A1318" s="36"/>
      <c r="B1318" s="37"/>
      <c r="C1318" s="180" t="s">
        <v>3892</v>
      </c>
      <c r="D1318" s="180" t="s">
        <v>173</v>
      </c>
      <c r="E1318" s="181" t="s">
        <v>3893</v>
      </c>
      <c r="F1318" s="182" t="s">
        <v>3894</v>
      </c>
      <c r="G1318" s="183" t="s">
        <v>217</v>
      </c>
      <c r="H1318" s="184">
        <v>93</v>
      </c>
      <c r="I1318" s="185"/>
      <c r="J1318" s="186">
        <f>ROUND(I1318*H1318,2)</f>
        <v>0</v>
      </c>
      <c r="K1318" s="182" t="s">
        <v>177</v>
      </c>
      <c r="L1318" s="41"/>
      <c r="M1318" s="187" t="s">
        <v>19</v>
      </c>
      <c r="N1318" s="188" t="s">
        <v>44</v>
      </c>
      <c r="O1318" s="66"/>
      <c r="P1318" s="189">
        <f>O1318*H1318</f>
        <v>0</v>
      </c>
      <c r="Q1318" s="189">
        <v>0</v>
      </c>
      <c r="R1318" s="189">
        <f>Q1318*H1318</f>
        <v>0</v>
      </c>
      <c r="S1318" s="189">
        <v>0</v>
      </c>
      <c r="T1318" s="190">
        <f>S1318*H1318</f>
        <v>0</v>
      </c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R1318" s="191" t="s">
        <v>261</v>
      </c>
      <c r="AT1318" s="191" t="s">
        <v>173</v>
      </c>
      <c r="AU1318" s="191" t="s">
        <v>82</v>
      </c>
      <c r="AY1318" s="19" t="s">
        <v>170</v>
      </c>
      <c r="BE1318" s="192">
        <f>IF(N1318="základní",J1318,0)</f>
        <v>0</v>
      </c>
      <c r="BF1318" s="192">
        <f>IF(N1318="snížená",J1318,0)</f>
        <v>0</v>
      </c>
      <c r="BG1318" s="192">
        <f>IF(N1318="zákl. přenesená",J1318,0)</f>
        <v>0</v>
      </c>
      <c r="BH1318" s="192">
        <f>IF(N1318="sníž. přenesená",J1318,0)</f>
        <v>0</v>
      </c>
      <c r="BI1318" s="192">
        <f>IF(N1318="nulová",J1318,0)</f>
        <v>0</v>
      </c>
      <c r="BJ1318" s="19" t="s">
        <v>80</v>
      </c>
      <c r="BK1318" s="192">
        <f>ROUND(I1318*H1318,2)</f>
        <v>0</v>
      </c>
      <c r="BL1318" s="19" t="s">
        <v>261</v>
      </c>
      <c r="BM1318" s="191" t="s">
        <v>3895</v>
      </c>
    </row>
    <row r="1319" spans="1:65" s="13" customFormat="1" ht="11.25">
      <c r="B1319" s="193"/>
      <c r="C1319" s="194"/>
      <c r="D1319" s="195" t="s">
        <v>180</v>
      </c>
      <c r="E1319" s="196" t="s">
        <v>19</v>
      </c>
      <c r="F1319" s="197" t="s">
        <v>3091</v>
      </c>
      <c r="G1319" s="194"/>
      <c r="H1319" s="198">
        <v>71.400000000000006</v>
      </c>
      <c r="I1319" s="199"/>
      <c r="J1319" s="194"/>
      <c r="K1319" s="194"/>
      <c r="L1319" s="200"/>
      <c r="M1319" s="201"/>
      <c r="N1319" s="202"/>
      <c r="O1319" s="202"/>
      <c r="P1319" s="202"/>
      <c r="Q1319" s="202"/>
      <c r="R1319" s="202"/>
      <c r="S1319" s="202"/>
      <c r="T1319" s="203"/>
      <c r="AT1319" s="204" t="s">
        <v>180</v>
      </c>
      <c r="AU1319" s="204" t="s">
        <v>82</v>
      </c>
      <c r="AV1319" s="13" t="s">
        <v>82</v>
      </c>
      <c r="AW1319" s="13" t="s">
        <v>34</v>
      </c>
      <c r="AX1319" s="13" t="s">
        <v>73</v>
      </c>
      <c r="AY1319" s="204" t="s">
        <v>170</v>
      </c>
    </row>
    <row r="1320" spans="1:65" s="13" customFormat="1" ht="11.25">
      <c r="B1320" s="193"/>
      <c r="C1320" s="194"/>
      <c r="D1320" s="195" t="s">
        <v>180</v>
      </c>
      <c r="E1320" s="196" t="s">
        <v>19</v>
      </c>
      <c r="F1320" s="197" t="s">
        <v>3896</v>
      </c>
      <c r="G1320" s="194"/>
      <c r="H1320" s="198">
        <v>21.6</v>
      </c>
      <c r="I1320" s="199"/>
      <c r="J1320" s="194"/>
      <c r="K1320" s="194"/>
      <c r="L1320" s="200"/>
      <c r="M1320" s="201"/>
      <c r="N1320" s="202"/>
      <c r="O1320" s="202"/>
      <c r="P1320" s="202"/>
      <c r="Q1320" s="202"/>
      <c r="R1320" s="202"/>
      <c r="S1320" s="202"/>
      <c r="T1320" s="203"/>
      <c r="AT1320" s="204" t="s">
        <v>180</v>
      </c>
      <c r="AU1320" s="204" t="s">
        <v>82</v>
      </c>
      <c r="AV1320" s="13" t="s">
        <v>82</v>
      </c>
      <c r="AW1320" s="13" t="s">
        <v>34</v>
      </c>
      <c r="AX1320" s="13" t="s">
        <v>73</v>
      </c>
      <c r="AY1320" s="204" t="s">
        <v>170</v>
      </c>
    </row>
    <row r="1321" spans="1:65" s="14" customFormat="1" ht="11.25">
      <c r="B1321" s="205"/>
      <c r="C1321" s="206"/>
      <c r="D1321" s="195" t="s">
        <v>180</v>
      </c>
      <c r="E1321" s="207" t="s">
        <v>19</v>
      </c>
      <c r="F1321" s="208" t="s">
        <v>182</v>
      </c>
      <c r="G1321" s="206"/>
      <c r="H1321" s="209">
        <v>93</v>
      </c>
      <c r="I1321" s="210"/>
      <c r="J1321" s="206"/>
      <c r="K1321" s="206"/>
      <c r="L1321" s="211"/>
      <c r="M1321" s="212"/>
      <c r="N1321" s="213"/>
      <c r="O1321" s="213"/>
      <c r="P1321" s="213"/>
      <c r="Q1321" s="213"/>
      <c r="R1321" s="213"/>
      <c r="S1321" s="213"/>
      <c r="T1321" s="214"/>
      <c r="AT1321" s="215" t="s">
        <v>180</v>
      </c>
      <c r="AU1321" s="215" t="s">
        <v>82</v>
      </c>
      <c r="AV1321" s="14" t="s">
        <v>178</v>
      </c>
      <c r="AW1321" s="14" t="s">
        <v>34</v>
      </c>
      <c r="AX1321" s="14" t="s">
        <v>80</v>
      </c>
      <c r="AY1321" s="215" t="s">
        <v>170</v>
      </c>
    </row>
    <row r="1322" spans="1:65" s="2" customFormat="1" ht="16.5" customHeight="1">
      <c r="A1322" s="36"/>
      <c r="B1322" s="37"/>
      <c r="C1322" s="216" t="s">
        <v>3897</v>
      </c>
      <c r="D1322" s="216" t="s">
        <v>192</v>
      </c>
      <c r="E1322" s="217" t="s">
        <v>3898</v>
      </c>
      <c r="F1322" s="218" t="s">
        <v>3899</v>
      </c>
      <c r="G1322" s="219" t="s">
        <v>217</v>
      </c>
      <c r="H1322" s="220">
        <v>93</v>
      </c>
      <c r="I1322" s="221"/>
      <c r="J1322" s="222">
        <f>ROUND(I1322*H1322,2)</f>
        <v>0</v>
      </c>
      <c r="K1322" s="218" t="s">
        <v>177</v>
      </c>
      <c r="L1322" s="223"/>
      <c r="M1322" s="224" t="s">
        <v>19</v>
      </c>
      <c r="N1322" s="225" t="s">
        <v>44</v>
      </c>
      <c r="O1322" s="66"/>
      <c r="P1322" s="189">
        <f>O1322*H1322</f>
        <v>0</v>
      </c>
      <c r="Q1322" s="189">
        <v>1.6299999999999999E-2</v>
      </c>
      <c r="R1322" s="189">
        <f>Q1322*H1322</f>
        <v>1.5158999999999998</v>
      </c>
      <c r="S1322" s="189">
        <v>0</v>
      </c>
      <c r="T1322" s="190">
        <f>S1322*H1322</f>
        <v>0</v>
      </c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R1322" s="191" t="s">
        <v>346</v>
      </c>
      <c r="AT1322" s="191" t="s">
        <v>192</v>
      </c>
      <c r="AU1322" s="191" t="s">
        <v>82</v>
      </c>
      <c r="AY1322" s="19" t="s">
        <v>170</v>
      </c>
      <c r="BE1322" s="192">
        <f>IF(N1322="základní",J1322,0)</f>
        <v>0</v>
      </c>
      <c r="BF1322" s="192">
        <f>IF(N1322="snížená",J1322,0)</f>
        <v>0</v>
      </c>
      <c r="BG1322" s="192">
        <f>IF(N1322="zákl. přenesená",J1322,0)</f>
        <v>0</v>
      </c>
      <c r="BH1322" s="192">
        <f>IF(N1322="sníž. přenesená",J1322,0)</f>
        <v>0</v>
      </c>
      <c r="BI1322" s="192">
        <f>IF(N1322="nulová",J1322,0)</f>
        <v>0</v>
      </c>
      <c r="BJ1322" s="19" t="s">
        <v>80</v>
      </c>
      <c r="BK1322" s="192">
        <f>ROUND(I1322*H1322,2)</f>
        <v>0</v>
      </c>
      <c r="BL1322" s="19" t="s">
        <v>261</v>
      </c>
      <c r="BM1322" s="191" t="s">
        <v>3900</v>
      </c>
    </row>
    <row r="1323" spans="1:65" s="2" customFormat="1" ht="16.5" customHeight="1">
      <c r="A1323" s="36"/>
      <c r="B1323" s="37"/>
      <c r="C1323" s="180" t="s">
        <v>3901</v>
      </c>
      <c r="D1323" s="180" t="s">
        <v>173</v>
      </c>
      <c r="E1323" s="181" t="s">
        <v>3902</v>
      </c>
      <c r="F1323" s="182" t="s">
        <v>3903</v>
      </c>
      <c r="G1323" s="183" t="s">
        <v>310</v>
      </c>
      <c r="H1323" s="184">
        <v>238.7</v>
      </c>
      <c r="I1323" s="185"/>
      <c r="J1323" s="186">
        <f>ROUND(I1323*H1323,2)</f>
        <v>0</v>
      </c>
      <c r="K1323" s="182" t="s">
        <v>19</v>
      </c>
      <c r="L1323" s="41"/>
      <c r="M1323" s="187" t="s">
        <v>19</v>
      </c>
      <c r="N1323" s="188" t="s">
        <v>44</v>
      </c>
      <c r="O1323" s="66"/>
      <c r="P1323" s="189">
        <f>O1323*H1323</f>
        <v>0</v>
      </c>
      <c r="Q1323" s="189">
        <v>0</v>
      </c>
      <c r="R1323" s="189">
        <f>Q1323*H1323</f>
        <v>0</v>
      </c>
      <c r="S1323" s="189">
        <v>0</v>
      </c>
      <c r="T1323" s="190">
        <f>S1323*H1323</f>
        <v>0</v>
      </c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R1323" s="191" t="s">
        <v>261</v>
      </c>
      <c r="AT1323" s="191" t="s">
        <v>173</v>
      </c>
      <c r="AU1323" s="191" t="s">
        <v>82</v>
      </c>
      <c r="AY1323" s="19" t="s">
        <v>170</v>
      </c>
      <c r="BE1323" s="192">
        <f>IF(N1323="základní",J1323,0)</f>
        <v>0</v>
      </c>
      <c r="BF1323" s="192">
        <f>IF(N1323="snížená",J1323,0)</f>
        <v>0</v>
      </c>
      <c r="BG1323" s="192">
        <f>IF(N1323="zákl. přenesená",J1323,0)</f>
        <v>0</v>
      </c>
      <c r="BH1323" s="192">
        <f>IF(N1323="sníž. přenesená",J1323,0)</f>
        <v>0</v>
      </c>
      <c r="BI1323" s="192">
        <f>IF(N1323="nulová",J1323,0)</f>
        <v>0</v>
      </c>
      <c r="BJ1323" s="19" t="s">
        <v>80</v>
      </c>
      <c r="BK1323" s="192">
        <f>ROUND(I1323*H1323,2)</f>
        <v>0</v>
      </c>
      <c r="BL1323" s="19" t="s">
        <v>261</v>
      </c>
      <c r="BM1323" s="191" t="s">
        <v>3904</v>
      </c>
    </row>
    <row r="1324" spans="1:65" s="13" customFormat="1" ht="11.25">
      <c r="B1324" s="193"/>
      <c r="C1324" s="194"/>
      <c r="D1324" s="195" t="s">
        <v>180</v>
      </c>
      <c r="E1324" s="196" t="s">
        <v>19</v>
      </c>
      <c r="F1324" s="197" t="s">
        <v>3905</v>
      </c>
      <c r="G1324" s="194"/>
      <c r="H1324" s="198">
        <v>238.7</v>
      </c>
      <c r="I1324" s="199"/>
      <c r="J1324" s="194"/>
      <c r="K1324" s="194"/>
      <c r="L1324" s="200"/>
      <c r="M1324" s="201"/>
      <c r="N1324" s="202"/>
      <c r="O1324" s="202"/>
      <c r="P1324" s="202"/>
      <c r="Q1324" s="202"/>
      <c r="R1324" s="202"/>
      <c r="S1324" s="202"/>
      <c r="T1324" s="203"/>
      <c r="AT1324" s="204" t="s">
        <v>180</v>
      </c>
      <c r="AU1324" s="204" t="s">
        <v>82</v>
      </c>
      <c r="AV1324" s="13" t="s">
        <v>82</v>
      </c>
      <c r="AW1324" s="13" t="s">
        <v>34</v>
      </c>
      <c r="AX1324" s="13" t="s">
        <v>80</v>
      </c>
      <c r="AY1324" s="204" t="s">
        <v>170</v>
      </c>
    </row>
    <row r="1325" spans="1:65" s="2" customFormat="1" ht="16.5" customHeight="1">
      <c r="A1325" s="36"/>
      <c r="B1325" s="37"/>
      <c r="C1325" s="180" t="s">
        <v>3906</v>
      </c>
      <c r="D1325" s="180" t="s">
        <v>173</v>
      </c>
      <c r="E1325" s="181" t="s">
        <v>3907</v>
      </c>
      <c r="F1325" s="182" t="s">
        <v>3908</v>
      </c>
      <c r="G1325" s="183" t="s">
        <v>310</v>
      </c>
      <c r="H1325" s="184">
        <v>13.4</v>
      </c>
      <c r="I1325" s="185"/>
      <c r="J1325" s="186">
        <f>ROUND(I1325*H1325,2)</f>
        <v>0</v>
      </c>
      <c r="K1325" s="182" t="s">
        <v>177</v>
      </c>
      <c r="L1325" s="41"/>
      <c r="M1325" s="187" t="s">
        <v>19</v>
      </c>
      <c r="N1325" s="188" t="s">
        <v>44</v>
      </c>
      <c r="O1325" s="66"/>
      <c r="P1325" s="189">
        <f>O1325*H1325</f>
        <v>0</v>
      </c>
      <c r="Q1325" s="189">
        <v>0</v>
      </c>
      <c r="R1325" s="189">
        <f>Q1325*H1325</f>
        <v>0</v>
      </c>
      <c r="S1325" s="189">
        <v>0</v>
      </c>
      <c r="T1325" s="190">
        <f>S1325*H1325</f>
        <v>0</v>
      </c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R1325" s="191" t="s">
        <v>261</v>
      </c>
      <c r="AT1325" s="191" t="s">
        <v>173</v>
      </c>
      <c r="AU1325" s="191" t="s">
        <v>82</v>
      </c>
      <c r="AY1325" s="19" t="s">
        <v>170</v>
      </c>
      <c r="BE1325" s="192">
        <f>IF(N1325="základní",J1325,0)</f>
        <v>0</v>
      </c>
      <c r="BF1325" s="192">
        <f>IF(N1325="snížená",J1325,0)</f>
        <v>0</v>
      </c>
      <c r="BG1325" s="192">
        <f>IF(N1325="zákl. přenesená",J1325,0)</f>
        <v>0</v>
      </c>
      <c r="BH1325" s="192">
        <f>IF(N1325="sníž. přenesená",J1325,0)</f>
        <v>0</v>
      </c>
      <c r="BI1325" s="192">
        <f>IF(N1325="nulová",J1325,0)</f>
        <v>0</v>
      </c>
      <c r="BJ1325" s="19" t="s">
        <v>80</v>
      </c>
      <c r="BK1325" s="192">
        <f>ROUND(I1325*H1325,2)</f>
        <v>0</v>
      </c>
      <c r="BL1325" s="19" t="s">
        <v>261</v>
      </c>
      <c r="BM1325" s="191" t="s">
        <v>3909</v>
      </c>
    </row>
    <row r="1326" spans="1:65" s="2" customFormat="1" ht="19.5">
      <c r="A1326" s="36"/>
      <c r="B1326" s="37"/>
      <c r="C1326" s="38"/>
      <c r="D1326" s="195" t="s">
        <v>363</v>
      </c>
      <c r="E1326" s="38"/>
      <c r="F1326" s="236" t="s">
        <v>3910</v>
      </c>
      <c r="G1326" s="38"/>
      <c r="H1326" s="38"/>
      <c r="I1326" s="237"/>
      <c r="J1326" s="38"/>
      <c r="K1326" s="38"/>
      <c r="L1326" s="41"/>
      <c r="M1326" s="238"/>
      <c r="N1326" s="239"/>
      <c r="O1326" s="66"/>
      <c r="P1326" s="66"/>
      <c r="Q1326" s="66"/>
      <c r="R1326" s="66"/>
      <c r="S1326" s="66"/>
      <c r="T1326" s="67"/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T1326" s="19" t="s">
        <v>363</v>
      </c>
      <c r="AU1326" s="19" t="s">
        <v>82</v>
      </c>
    </row>
    <row r="1327" spans="1:65" s="13" customFormat="1" ht="11.25">
      <c r="B1327" s="193"/>
      <c r="C1327" s="194"/>
      <c r="D1327" s="195" t="s">
        <v>180</v>
      </c>
      <c r="E1327" s="196" t="s">
        <v>19</v>
      </c>
      <c r="F1327" s="197" t="s">
        <v>3911</v>
      </c>
      <c r="G1327" s="194"/>
      <c r="H1327" s="198">
        <v>13.4</v>
      </c>
      <c r="I1327" s="199"/>
      <c r="J1327" s="194"/>
      <c r="K1327" s="194"/>
      <c r="L1327" s="200"/>
      <c r="M1327" s="201"/>
      <c r="N1327" s="202"/>
      <c r="O1327" s="202"/>
      <c r="P1327" s="202"/>
      <c r="Q1327" s="202"/>
      <c r="R1327" s="202"/>
      <c r="S1327" s="202"/>
      <c r="T1327" s="203"/>
      <c r="AT1327" s="204" t="s">
        <v>180</v>
      </c>
      <c r="AU1327" s="204" t="s">
        <v>82</v>
      </c>
      <c r="AV1327" s="13" t="s">
        <v>82</v>
      </c>
      <c r="AW1327" s="13" t="s">
        <v>34</v>
      </c>
      <c r="AX1327" s="13" t="s">
        <v>80</v>
      </c>
      <c r="AY1327" s="204" t="s">
        <v>170</v>
      </c>
    </row>
    <row r="1328" spans="1:65" s="2" customFormat="1" ht="21.75" customHeight="1">
      <c r="A1328" s="36"/>
      <c r="B1328" s="37"/>
      <c r="C1328" s="180" t="s">
        <v>3912</v>
      </c>
      <c r="D1328" s="180" t="s">
        <v>173</v>
      </c>
      <c r="E1328" s="181" t="s">
        <v>3913</v>
      </c>
      <c r="F1328" s="182" t="s">
        <v>3914</v>
      </c>
      <c r="G1328" s="183" t="s">
        <v>217</v>
      </c>
      <c r="H1328" s="184">
        <v>2.0499999999999998</v>
      </c>
      <c r="I1328" s="185"/>
      <c r="J1328" s="186">
        <f>ROUND(I1328*H1328,2)</f>
        <v>0</v>
      </c>
      <c r="K1328" s="182" t="s">
        <v>177</v>
      </c>
      <c r="L1328" s="41"/>
      <c r="M1328" s="187" t="s">
        <v>19</v>
      </c>
      <c r="N1328" s="188" t="s">
        <v>44</v>
      </c>
      <c r="O1328" s="66"/>
      <c r="P1328" s="189">
        <f>O1328*H1328</f>
        <v>0</v>
      </c>
      <c r="Q1328" s="189">
        <v>2.5999999999999998E-4</v>
      </c>
      <c r="R1328" s="189">
        <f>Q1328*H1328</f>
        <v>5.3299999999999995E-4</v>
      </c>
      <c r="S1328" s="189">
        <v>0</v>
      </c>
      <c r="T1328" s="190">
        <f>S1328*H1328</f>
        <v>0</v>
      </c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R1328" s="191" t="s">
        <v>178</v>
      </c>
      <c r="AT1328" s="191" t="s">
        <v>173</v>
      </c>
      <c r="AU1328" s="191" t="s">
        <v>82</v>
      </c>
      <c r="AY1328" s="19" t="s">
        <v>170</v>
      </c>
      <c r="BE1328" s="192">
        <f>IF(N1328="základní",J1328,0)</f>
        <v>0</v>
      </c>
      <c r="BF1328" s="192">
        <f>IF(N1328="snížená",J1328,0)</f>
        <v>0</v>
      </c>
      <c r="BG1328" s="192">
        <f>IF(N1328="zákl. přenesená",J1328,0)</f>
        <v>0</v>
      </c>
      <c r="BH1328" s="192">
        <f>IF(N1328="sníž. přenesená",J1328,0)</f>
        <v>0</v>
      </c>
      <c r="BI1328" s="192">
        <f>IF(N1328="nulová",J1328,0)</f>
        <v>0</v>
      </c>
      <c r="BJ1328" s="19" t="s">
        <v>80</v>
      </c>
      <c r="BK1328" s="192">
        <f>ROUND(I1328*H1328,2)</f>
        <v>0</v>
      </c>
      <c r="BL1328" s="19" t="s">
        <v>178</v>
      </c>
      <c r="BM1328" s="191" t="s">
        <v>3915</v>
      </c>
    </row>
    <row r="1329" spans="1:65" s="2" customFormat="1" ht="16.5" customHeight="1">
      <c r="A1329" s="36"/>
      <c r="B1329" s="37"/>
      <c r="C1329" s="216" t="s">
        <v>3916</v>
      </c>
      <c r="D1329" s="216" t="s">
        <v>192</v>
      </c>
      <c r="E1329" s="217" t="s">
        <v>3917</v>
      </c>
      <c r="F1329" s="218" t="s">
        <v>3918</v>
      </c>
      <c r="G1329" s="219" t="s">
        <v>217</v>
      </c>
      <c r="H1329" s="220">
        <v>2.0499999999999998</v>
      </c>
      <c r="I1329" s="221"/>
      <c r="J1329" s="222">
        <f>ROUND(I1329*H1329,2)</f>
        <v>0</v>
      </c>
      <c r="K1329" s="218" t="s">
        <v>177</v>
      </c>
      <c r="L1329" s="223"/>
      <c r="M1329" s="224" t="s">
        <v>19</v>
      </c>
      <c r="N1329" s="225" t="s">
        <v>44</v>
      </c>
      <c r="O1329" s="66"/>
      <c r="P1329" s="189">
        <f>O1329*H1329</f>
        <v>0</v>
      </c>
      <c r="Q1329" s="189">
        <v>2.7310000000000001E-2</v>
      </c>
      <c r="R1329" s="189">
        <f>Q1329*H1329</f>
        <v>5.5985500000000001E-2</v>
      </c>
      <c r="S1329" s="189">
        <v>0</v>
      </c>
      <c r="T1329" s="190">
        <f>S1329*H1329</f>
        <v>0</v>
      </c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R1329" s="191" t="s">
        <v>195</v>
      </c>
      <c r="AT1329" s="191" t="s">
        <v>192</v>
      </c>
      <c r="AU1329" s="191" t="s">
        <v>82</v>
      </c>
      <c r="AY1329" s="19" t="s">
        <v>170</v>
      </c>
      <c r="BE1329" s="192">
        <f>IF(N1329="základní",J1329,0)</f>
        <v>0</v>
      </c>
      <c r="BF1329" s="192">
        <f>IF(N1329="snížená",J1329,0)</f>
        <v>0</v>
      </c>
      <c r="BG1329" s="192">
        <f>IF(N1329="zákl. přenesená",J1329,0)</f>
        <v>0</v>
      </c>
      <c r="BH1329" s="192">
        <f>IF(N1329="sníž. přenesená",J1329,0)</f>
        <v>0</v>
      </c>
      <c r="BI1329" s="192">
        <f>IF(N1329="nulová",J1329,0)</f>
        <v>0</v>
      </c>
      <c r="BJ1329" s="19" t="s">
        <v>80</v>
      </c>
      <c r="BK1329" s="192">
        <f>ROUND(I1329*H1329,2)</f>
        <v>0</v>
      </c>
      <c r="BL1329" s="19" t="s">
        <v>178</v>
      </c>
      <c r="BM1329" s="191" t="s">
        <v>3919</v>
      </c>
    </row>
    <row r="1330" spans="1:65" s="13" customFormat="1" ht="11.25">
      <c r="B1330" s="193"/>
      <c r="C1330" s="194"/>
      <c r="D1330" s="195" t="s">
        <v>180</v>
      </c>
      <c r="E1330" s="196" t="s">
        <v>19</v>
      </c>
      <c r="F1330" s="197" t="s">
        <v>3920</v>
      </c>
      <c r="G1330" s="194"/>
      <c r="H1330" s="198">
        <v>2.0499999999999998</v>
      </c>
      <c r="I1330" s="199"/>
      <c r="J1330" s="194"/>
      <c r="K1330" s="194"/>
      <c r="L1330" s="200"/>
      <c r="M1330" s="201"/>
      <c r="N1330" s="202"/>
      <c r="O1330" s="202"/>
      <c r="P1330" s="202"/>
      <c r="Q1330" s="202"/>
      <c r="R1330" s="202"/>
      <c r="S1330" s="202"/>
      <c r="T1330" s="203"/>
      <c r="AT1330" s="204" t="s">
        <v>180</v>
      </c>
      <c r="AU1330" s="204" t="s">
        <v>82</v>
      </c>
      <c r="AV1330" s="13" t="s">
        <v>82</v>
      </c>
      <c r="AW1330" s="13" t="s">
        <v>34</v>
      </c>
      <c r="AX1330" s="13" t="s">
        <v>80</v>
      </c>
      <c r="AY1330" s="204" t="s">
        <v>170</v>
      </c>
    </row>
    <row r="1331" spans="1:65" s="2" customFormat="1" ht="21.75" customHeight="1">
      <c r="A1331" s="36"/>
      <c r="B1331" s="37"/>
      <c r="C1331" s="180" t="s">
        <v>3921</v>
      </c>
      <c r="D1331" s="180" t="s">
        <v>173</v>
      </c>
      <c r="E1331" s="181" t="s">
        <v>3922</v>
      </c>
      <c r="F1331" s="182" t="s">
        <v>3923</v>
      </c>
      <c r="G1331" s="183" t="s">
        <v>217</v>
      </c>
      <c r="H1331" s="184">
        <v>31.32</v>
      </c>
      <c r="I1331" s="185"/>
      <c r="J1331" s="186">
        <f>ROUND(I1331*H1331,2)</f>
        <v>0</v>
      </c>
      <c r="K1331" s="182" t="s">
        <v>177</v>
      </c>
      <c r="L1331" s="41"/>
      <c r="M1331" s="187" t="s">
        <v>19</v>
      </c>
      <c r="N1331" s="188" t="s">
        <v>44</v>
      </c>
      <c r="O1331" s="66"/>
      <c r="P1331" s="189">
        <f>O1331*H1331</f>
        <v>0</v>
      </c>
      <c r="Q1331" s="189">
        <v>2.7E-4</v>
      </c>
      <c r="R1331" s="189">
        <f>Q1331*H1331</f>
        <v>8.4563999999999993E-3</v>
      </c>
      <c r="S1331" s="189">
        <v>0</v>
      </c>
      <c r="T1331" s="190">
        <f>S1331*H1331</f>
        <v>0</v>
      </c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R1331" s="191" t="s">
        <v>261</v>
      </c>
      <c r="AT1331" s="191" t="s">
        <v>173</v>
      </c>
      <c r="AU1331" s="191" t="s">
        <v>82</v>
      </c>
      <c r="AY1331" s="19" t="s">
        <v>170</v>
      </c>
      <c r="BE1331" s="192">
        <f>IF(N1331="základní",J1331,0)</f>
        <v>0</v>
      </c>
      <c r="BF1331" s="192">
        <f>IF(N1331="snížená",J1331,0)</f>
        <v>0</v>
      </c>
      <c r="BG1331" s="192">
        <f>IF(N1331="zákl. přenesená",J1331,0)</f>
        <v>0</v>
      </c>
      <c r="BH1331" s="192">
        <f>IF(N1331="sníž. přenesená",J1331,0)</f>
        <v>0</v>
      </c>
      <c r="BI1331" s="192">
        <f>IF(N1331="nulová",J1331,0)</f>
        <v>0</v>
      </c>
      <c r="BJ1331" s="19" t="s">
        <v>80</v>
      </c>
      <c r="BK1331" s="192">
        <f>ROUND(I1331*H1331,2)</f>
        <v>0</v>
      </c>
      <c r="BL1331" s="19" t="s">
        <v>261</v>
      </c>
      <c r="BM1331" s="191" t="s">
        <v>3924</v>
      </c>
    </row>
    <row r="1332" spans="1:65" s="2" customFormat="1" ht="16.5" customHeight="1">
      <c r="A1332" s="36"/>
      <c r="B1332" s="37"/>
      <c r="C1332" s="216" t="s">
        <v>3925</v>
      </c>
      <c r="D1332" s="216" t="s">
        <v>192</v>
      </c>
      <c r="E1332" s="217" t="s">
        <v>3926</v>
      </c>
      <c r="F1332" s="218" t="s">
        <v>3927</v>
      </c>
      <c r="G1332" s="219" t="s">
        <v>217</v>
      </c>
      <c r="H1332" s="220">
        <v>31.32</v>
      </c>
      <c r="I1332" s="221"/>
      <c r="J1332" s="222">
        <f>ROUND(I1332*H1332,2)</f>
        <v>0</v>
      </c>
      <c r="K1332" s="218" t="s">
        <v>19</v>
      </c>
      <c r="L1332" s="223"/>
      <c r="M1332" s="224" t="s">
        <v>19</v>
      </c>
      <c r="N1332" s="225" t="s">
        <v>44</v>
      </c>
      <c r="O1332" s="66"/>
      <c r="P1332" s="189">
        <f>O1332*H1332</f>
        <v>0</v>
      </c>
      <c r="Q1332" s="189">
        <v>3.3329999999999999E-2</v>
      </c>
      <c r="R1332" s="189">
        <f>Q1332*H1332</f>
        <v>1.0438955999999999</v>
      </c>
      <c r="S1332" s="189">
        <v>0</v>
      </c>
      <c r="T1332" s="190">
        <f>S1332*H1332</f>
        <v>0</v>
      </c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R1332" s="191" t="s">
        <v>346</v>
      </c>
      <c r="AT1332" s="191" t="s">
        <v>192</v>
      </c>
      <c r="AU1332" s="191" t="s">
        <v>82</v>
      </c>
      <c r="AY1332" s="19" t="s">
        <v>170</v>
      </c>
      <c r="BE1332" s="192">
        <f>IF(N1332="základní",J1332,0)</f>
        <v>0</v>
      </c>
      <c r="BF1332" s="192">
        <f>IF(N1332="snížená",J1332,0)</f>
        <v>0</v>
      </c>
      <c r="BG1332" s="192">
        <f>IF(N1332="zákl. přenesená",J1332,0)</f>
        <v>0</v>
      </c>
      <c r="BH1332" s="192">
        <f>IF(N1332="sníž. přenesená",J1332,0)</f>
        <v>0</v>
      </c>
      <c r="BI1332" s="192">
        <f>IF(N1332="nulová",J1332,0)</f>
        <v>0</v>
      </c>
      <c r="BJ1332" s="19" t="s">
        <v>80</v>
      </c>
      <c r="BK1332" s="192">
        <f>ROUND(I1332*H1332,2)</f>
        <v>0</v>
      </c>
      <c r="BL1332" s="19" t="s">
        <v>261</v>
      </c>
      <c r="BM1332" s="191" t="s">
        <v>3928</v>
      </c>
    </row>
    <row r="1333" spans="1:65" s="13" customFormat="1" ht="11.25">
      <c r="B1333" s="193"/>
      <c r="C1333" s="194"/>
      <c r="D1333" s="195" t="s">
        <v>180</v>
      </c>
      <c r="E1333" s="196" t="s">
        <v>19</v>
      </c>
      <c r="F1333" s="197" t="s">
        <v>3929</v>
      </c>
      <c r="G1333" s="194"/>
      <c r="H1333" s="198">
        <v>31.32</v>
      </c>
      <c r="I1333" s="199"/>
      <c r="J1333" s="194"/>
      <c r="K1333" s="194"/>
      <c r="L1333" s="200"/>
      <c r="M1333" s="201"/>
      <c r="N1333" s="202"/>
      <c r="O1333" s="202"/>
      <c r="P1333" s="202"/>
      <c r="Q1333" s="202"/>
      <c r="R1333" s="202"/>
      <c r="S1333" s="202"/>
      <c r="T1333" s="203"/>
      <c r="AT1333" s="204" t="s">
        <v>180</v>
      </c>
      <c r="AU1333" s="204" t="s">
        <v>82</v>
      </c>
      <c r="AV1333" s="13" t="s">
        <v>82</v>
      </c>
      <c r="AW1333" s="13" t="s">
        <v>34</v>
      </c>
      <c r="AX1333" s="13" t="s">
        <v>80</v>
      </c>
      <c r="AY1333" s="204" t="s">
        <v>170</v>
      </c>
    </row>
    <row r="1334" spans="1:65" s="2" customFormat="1" ht="21.75" customHeight="1">
      <c r="A1334" s="36"/>
      <c r="B1334" s="37"/>
      <c r="C1334" s="180" t="s">
        <v>3930</v>
      </c>
      <c r="D1334" s="180" t="s">
        <v>173</v>
      </c>
      <c r="E1334" s="181" t="s">
        <v>3931</v>
      </c>
      <c r="F1334" s="182" t="s">
        <v>3932</v>
      </c>
      <c r="G1334" s="183" t="s">
        <v>217</v>
      </c>
      <c r="H1334" s="184">
        <v>25.73</v>
      </c>
      <c r="I1334" s="185"/>
      <c r="J1334" s="186">
        <f>ROUND(I1334*H1334,2)</f>
        <v>0</v>
      </c>
      <c r="K1334" s="182" t="s">
        <v>177</v>
      </c>
      <c r="L1334" s="41"/>
      <c r="M1334" s="187" t="s">
        <v>19</v>
      </c>
      <c r="N1334" s="188" t="s">
        <v>44</v>
      </c>
      <c r="O1334" s="66"/>
      <c r="P1334" s="189">
        <f>O1334*H1334</f>
        <v>0</v>
      </c>
      <c r="Q1334" s="189">
        <v>2.5999999999999998E-4</v>
      </c>
      <c r="R1334" s="189">
        <f>Q1334*H1334</f>
        <v>6.6897999999999992E-3</v>
      </c>
      <c r="S1334" s="189">
        <v>0</v>
      </c>
      <c r="T1334" s="190">
        <f>S1334*H1334</f>
        <v>0</v>
      </c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R1334" s="191" t="s">
        <v>261</v>
      </c>
      <c r="AT1334" s="191" t="s">
        <v>173</v>
      </c>
      <c r="AU1334" s="191" t="s">
        <v>82</v>
      </c>
      <c r="AY1334" s="19" t="s">
        <v>170</v>
      </c>
      <c r="BE1334" s="192">
        <f>IF(N1334="základní",J1334,0)</f>
        <v>0</v>
      </c>
      <c r="BF1334" s="192">
        <f>IF(N1334="snížená",J1334,0)</f>
        <v>0</v>
      </c>
      <c r="BG1334" s="192">
        <f>IF(N1334="zákl. přenesená",J1334,0)</f>
        <v>0</v>
      </c>
      <c r="BH1334" s="192">
        <f>IF(N1334="sníž. přenesená",J1334,0)</f>
        <v>0</v>
      </c>
      <c r="BI1334" s="192">
        <f>IF(N1334="nulová",J1334,0)</f>
        <v>0</v>
      </c>
      <c r="BJ1334" s="19" t="s">
        <v>80</v>
      </c>
      <c r="BK1334" s="192">
        <f>ROUND(I1334*H1334,2)</f>
        <v>0</v>
      </c>
      <c r="BL1334" s="19" t="s">
        <v>261</v>
      </c>
      <c r="BM1334" s="191" t="s">
        <v>3933</v>
      </c>
    </row>
    <row r="1335" spans="1:65" s="2" customFormat="1" ht="16.5" customHeight="1">
      <c r="A1335" s="36"/>
      <c r="B1335" s="37"/>
      <c r="C1335" s="216" t="s">
        <v>3934</v>
      </c>
      <c r="D1335" s="216" t="s">
        <v>192</v>
      </c>
      <c r="E1335" s="217" t="s">
        <v>3935</v>
      </c>
      <c r="F1335" s="218" t="s">
        <v>3936</v>
      </c>
      <c r="G1335" s="219" t="s">
        <v>217</v>
      </c>
      <c r="H1335" s="220">
        <v>3.78</v>
      </c>
      <c r="I1335" s="221"/>
      <c r="J1335" s="222">
        <f>ROUND(I1335*H1335,2)</f>
        <v>0</v>
      </c>
      <c r="K1335" s="218" t="s">
        <v>19</v>
      </c>
      <c r="L1335" s="223"/>
      <c r="M1335" s="224" t="s">
        <v>19</v>
      </c>
      <c r="N1335" s="225" t="s">
        <v>44</v>
      </c>
      <c r="O1335" s="66"/>
      <c r="P1335" s="189">
        <f>O1335*H1335</f>
        <v>0</v>
      </c>
      <c r="Q1335" s="189">
        <v>3.056E-2</v>
      </c>
      <c r="R1335" s="189">
        <f>Q1335*H1335</f>
        <v>0.11551679999999999</v>
      </c>
      <c r="S1335" s="189">
        <v>0</v>
      </c>
      <c r="T1335" s="190">
        <f>S1335*H1335</f>
        <v>0</v>
      </c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R1335" s="191" t="s">
        <v>346</v>
      </c>
      <c r="AT1335" s="191" t="s">
        <v>192</v>
      </c>
      <c r="AU1335" s="191" t="s">
        <v>82</v>
      </c>
      <c r="AY1335" s="19" t="s">
        <v>170</v>
      </c>
      <c r="BE1335" s="192">
        <f>IF(N1335="základní",J1335,0)</f>
        <v>0</v>
      </c>
      <c r="BF1335" s="192">
        <f>IF(N1335="snížená",J1335,0)</f>
        <v>0</v>
      </c>
      <c r="BG1335" s="192">
        <f>IF(N1335="zákl. přenesená",J1335,0)</f>
        <v>0</v>
      </c>
      <c r="BH1335" s="192">
        <f>IF(N1335="sníž. přenesená",J1335,0)</f>
        <v>0</v>
      </c>
      <c r="BI1335" s="192">
        <f>IF(N1335="nulová",J1335,0)</f>
        <v>0</v>
      </c>
      <c r="BJ1335" s="19" t="s">
        <v>80</v>
      </c>
      <c r="BK1335" s="192">
        <f>ROUND(I1335*H1335,2)</f>
        <v>0</v>
      </c>
      <c r="BL1335" s="19" t="s">
        <v>261</v>
      </c>
      <c r="BM1335" s="191" t="s">
        <v>3937</v>
      </c>
    </row>
    <row r="1336" spans="1:65" s="13" customFormat="1" ht="11.25">
      <c r="B1336" s="193"/>
      <c r="C1336" s="194"/>
      <c r="D1336" s="195" t="s">
        <v>180</v>
      </c>
      <c r="E1336" s="196" t="s">
        <v>19</v>
      </c>
      <c r="F1336" s="197" t="s">
        <v>3938</v>
      </c>
      <c r="G1336" s="194"/>
      <c r="H1336" s="198">
        <v>3.78</v>
      </c>
      <c r="I1336" s="199"/>
      <c r="J1336" s="194"/>
      <c r="K1336" s="194"/>
      <c r="L1336" s="200"/>
      <c r="M1336" s="201"/>
      <c r="N1336" s="202"/>
      <c r="O1336" s="202"/>
      <c r="P1336" s="202"/>
      <c r="Q1336" s="202"/>
      <c r="R1336" s="202"/>
      <c r="S1336" s="202"/>
      <c r="T1336" s="203"/>
      <c r="AT1336" s="204" t="s">
        <v>180</v>
      </c>
      <c r="AU1336" s="204" t="s">
        <v>82</v>
      </c>
      <c r="AV1336" s="13" t="s">
        <v>82</v>
      </c>
      <c r="AW1336" s="13" t="s">
        <v>34</v>
      </c>
      <c r="AX1336" s="13" t="s">
        <v>80</v>
      </c>
      <c r="AY1336" s="204" t="s">
        <v>170</v>
      </c>
    </row>
    <row r="1337" spans="1:65" s="2" customFormat="1" ht="16.5" customHeight="1">
      <c r="A1337" s="36"/>
      <c r="B1337" s="37"/>
      <c r="C1337" s="216" t="s">
        <v>3939</v>
      </c>
      <c r="D1337" s="216" t="s">
        <v>192</v>
      </c>
      <c r="E1337" s="217" t="s">
        <v>3940</v>
      </c>
      <c r="F1337" s="218" t="s">
        <v>3941</v>
      </c>
      <c r="G1337" s="219" t="s">
        <v>217</v>
      </c>
      <c r="H1337" s="220">
        <v>4.0999999999999996</v>
      </c>
      <c r="I1337" s="221"/>
      <c r="J1337" s="222">
        <f>ROUND(I1337*H1337,2)</f>
        <v>0</v>
      </c>
      <c r="K1337" s="218" t="s">
        <v>19</v>
      </c>
      <c r="L1337" s="223"/>
      <c r="M1337" s="224" t="s">
        <v>19</v>
      </c>
      <c r="N1337" s="225" t="s">
        <v>44</v>
      </c>
      <c r="O1337" s="66"/>
      <c r="P1337" s="189">
        <f>O1337*H1337</f>
        <v>0</v>
      </c>
      <c r="Q1337" s="189">
        <v>3.056E-2</v>
      </c>
      <c r="R1337" s="189">
        <f>Q1337*H1337</f>
        <v>0.12529599999999999</v>
      </c>
      <c r="S1337" s="189">
        <v>0</v>
      </c>
      <c r="T1337" s="190">
        <f>S1337*H1337</f>
        <v>0</v>
      </c>
      <c r="U1337" s="36"/>
      <c r="V1337" s="36"/>
      <c r="W1337" s="36"/>
      <c r="X1337" s="36"/>
      <c r="Y1337" s="36"/>
      <c r="Z1337" s="36"/>
      <c r="AA1337" s="36"/>
      <c r="AB1337" s="36"/>
      <c r="AC1337" s="36"/>
      <c r="AD1337" s="36"/>
      <c r="AE1337" s="36"/>
      <c r="AR1337" s="191" t="s">
        <v>346</v>
      </c>
      <c r="AT1337" s="191" t="s">
        <v>192</v>
      </c>
      <c r="AU1337" s="191" t="s">
        <v>82</v>
      </c>
      <c r="AY1337" s="19" t="s">
        <v>170</v>
      </c>
      <c r="BE1337" s="192">
        <f>IF(N1337="základní",J1337,0)</f>
        <v>0</v>
      </c>
      <c r="BF1337" s="192">
        <f>IF(N1337="snížená",J1337,0)</f>
        <v>0</v>
      </c>
      <c r="BG1337" s="192">
        <f>IF(N1337="zákl. přenesená",J1337,0)</f>
        <v>0</v>
      </c>
      <c r="BH1337" s="192">
        <f>IF(N1337="sníž. přenesená",J1337,0)</f>
        <v>0</v>
      </c>
      <c r="BI1337" s="192">
        <f>IF(N1337="nulová",J1337,0)</f>
        <v>0</v>
      </c>
      <c r="BJ1337" s="19" t="s">
        <v>80</v>
      </c>
      <c r="BK1337" s="192">
        <f>ROUND(I1337*H1337,2)</f>
        <v>0</v>
      </c>
      <c r="BL1337" s="19" t="s">
        <v>261</v>
      </c>
      <c r="BM1337" s="191" t="s">
        <v>3942</v>
      </c>
    </row>
    <row r="1338" spans="1:65" s="13" customFormat="1" ht="11.25">
      <c r="B1338" s="193"/>
      <c r="C1338" s="194"/>
      <c r="D1338" s="195" t="s">
        <v>180</v>
      </c>
      <c r="E1338" s="196" t="s">
        <v>19</v>
      </c>
      <c r="F1338" s="197" t="s">
        <v>3943</v>
      </c>
      <c r="G1338" s="194"/>
      <c r="H1338" s="198">
        <v>4.0999999999999996</v>
      </c>
      <c r="I1338" s="199"/>
      <c r="J1338" s="194"/>
      <c r="K1338" s="194"/>
      <c r="L1338" s="200"/>
      <c r="M1338" s="201"/>
      <c r="N1338" s="202"/>
      <c r="O1338" s="202"/>
      <c r="P1338" s="202"/>
      <c r="Q1338" s="202"/>
      <c r="R1338" s="202"/>
      <c r="S1338" s="202"/>
      <c r="T1338" s="203"/>
      <c r="AT1338" s="204" t="s">
        <v>180</v>
      </c>
      <c r="AU1338" s="204" t="s">
        <v>82</v>
      </c>
      <c r="AV1338" s="13" t="s">
        <v>82</v>
      </c>
      <c r="AW1338" s="13" t="s">
        <v>34</v>
      </c>
      <c r="AX1338" s="13" t="s">
        <v>80</v>
      </c>
      <c r="AY1338" s="204" t="s">
        <v>170</v>
      </c>
    </row>
    <row r="1339" spans="1:65" s="2" customFormat="1" ht="16.5" customHeight="1">
      <c r="A1339" s="36"/>
      <c r="B1339" s="37"/>
      <c r="C1339" s="216" t="s">
        <v>3944</v>
      </c>
      <c r="D1339" s="216" t="s">
        <v>192</v>
      </c>
      <c r="E1339" s="217" t="s">
        <v>3945</v>
      </c>
      <c r="F1339" s="218" t="s">
        <v>3946</v>
      </c>
      <c r="G1339" s="219" t="s">
        <v>217</v>
      </c>
      <c r="H1339" s="220">
        <v>14.7</v>
      </c>
      <c r="I1339" s="221"/>
      <c r="J1339" s="222">
        <f>ROUND(I1339*H1339,2)</f>
        <v>0</v>
      </c>
      <c r="K1339" s="218" t="s">
        <v>19</v>
      </c>
      <c r="L1339" s="223"/>
      <c r="M1339" s="224" t="s">
        <v>19</v>
      </c>
      <c r="N1339" s="225" t="s">
        <v>44</v>
      </c>
      <c r="O1339" s="66"/>
      <c r="P1339" s="189">
        <f>O1339*H1339</f>
        <v>0</v>
      </c>
      <c r="Q1339" s="189">
        <v>3.056E-2</v>
      </c>
      <c r="R1339" s="189">
        <f>Q1339*H1339</f>
        <v>0.44923199999999996</v>
      </c>
      <c r="S1339" s="189">
        <v>0</v>
      </c>
      <c r="T1339" s="190">
        <f>S1339*H1339</f>
        <v>0</v>
      </c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  <c r="AR1339" s="191" t="s">
        <v>346</v>
      </c>
      <c r="AT1339" s="191" t="s">
        <v>192</v>
      </c>
      <c r="AU1339" s="191" t="s">
        <v>82</v>
      </c>
      <c r="AY1339" s="19" t="s">
        <v>170</v>
      </c>
      <c r="BE1339" s="192">
        <f>IF(N1339="základní",J1339,0)</f>
        <v>0</v>
      </c>
      <c r="BF1339" s="192">
        <f>IF(N1339="snížená",J1339,0)</f>
        <v>0</v>
      </c>
      <c r="BG1339" s="192">
        <f>IF(N1339="zákl. přenesená",J1339,0)</f>
        <v>0</v>
      </c>
      <c r="BH1339" s="192">
        <f>IF(N1339="sníž. přenesená",J1339,0)</f>
        <v>0</v>
      </c>
      <c r="BI1339" s="192">
        <f>IF(N1339="nulová",J1339,0)</f>
        <v>0</v>
      </c>
      <c r="BJ1339" s="19" t="s">
        <v>80</v>
      </c>
      <c r="BK1339" s="192">
        <f>ROUND(I1339*H1339,2)</f>
        <v>0</v>
      </c>
      <c r="BL1339" s="19" t="s">
        <v>261</v>
      </c>
      <c r="BM1339" s="191" t="s">
        <v>3947</v>
      </c>
    </row>
    <row r="1340" spans="1:65" s="13" customFormat="1" ht="11.25">
      <c r="B1340" s="193"/>
      <c r="C1340" s="194"/>
      <c r="D1340" s="195" t="s">
        <v>180</v>
      </c>
      <c r="E1340" s="196" t="s">
        <v>19</v>
      </c>
      <c r="F1340" s="197" t="s">
        <v>3948</v>
      </c>
      <c r="G1340" s="194"/>
      <c r="H1340" s="198">
        <v>14.7</v>
      </c>
      <c r="I1340" s="199"/>
      <c r="J1340" s="194"/>
      <c r="K1340" s="194"/>
      <c r="L1340" s="200"/>
      <c r="M1340" s="201"/>
      <c r="N1340" s="202"/>
      <c r="O1340" s="202"/>
      <c r="P1340" s="202"/>
      <c r="Q1340" s="202"/>
      <c r="R1340" s="202"/>
      <c r="S1340" s="202"/>
      <c r="T1340" s="203"/>
      <c r="AT1340" s="204" t="s">
        <v>180</v>
      </c>
      <c r="AU1340" s="204" t="s">
        <v>82</v>
      </c>
      <c r="AV1340" s="13" t="s">
        <v>82</v>
      </c>
      <c r="AW1340" s="13" t="s">
        <v>34</v>
      </c>
      <c r="AX1340" s="13" t="s">
        <v>80</v>
      </c>
      <c r="AY1340" s="204" t="s">
        <v>170</v>
      </c>
    </row>
    <row r="1341" spans="1:65" s="2" customFormat="1" ht="16.5" customHeight="1">
      <c r="A1341" s="36"/>
      <c r="B1341" s="37"/>
      <c r="C1341" s="216" t="s">
        <v>3949</v>
      </c>
      <c r="D1341" s="216" t="s">
        <v>192</v>
      </c>
      <c r="E1341" s="217" t="s">
        <v>3950</v>
      </c>
      <c r="F1341" s="218" t="s">
        <v>3951</v>
      </c>
      <c r="G1341" s="219" t="s">
        <v>217</v>
      </c>
      <c r="H1341" s="220">
        <v>3.15</v>
      </c>
      <c r="I1341" s="221"/>
      <c r="J1341" s="222">
        <f>ROUND(I1341*H1341,2)</f>
        <v>0</v>
      </c>
      <c r="K1341" s="218" t="s">
        <v>19</v>
      </c>
      <c r="L1341" s="223"/>
      <c r="M1341" s="224" t="s">
        <v>19</v>
      </c>
      <c r="N1341" s="225" t="s">
        <v>44</v>
      </c>
      <c r="O1341" s="66"/>
      <c r="P1341" s="189">
        <f>O1341*H1341</f>
        <v>0</v>
      </c>
      <c r="Q1341" s="189">
        <v>3.056E-2</v>
      </c>
      <c r="R1341" s="189">
        <f>Q1341*H1341</f>
        <v>9.6264000000000002E-2</v>
      </c>
      <c r="S1341" s="189">
        <v>0</v>
      </c>
      <c r="T1341" s="190">
        <f>S1341*H1341</f>
        <v>0</v>
      </c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R1341" s="191" t="s">
        <v>346</v>
      </c>
      <c r="AT1341" s="191" t="s">
        <v>192</v>
      </c>
      <c r="AU1341" s="191" t="s">
        <v>82</v>
      </c>
      <c r="AY1341" s="19" t="s">
        <v>170</v>
      </c>
      <c r="BE1341" s="192">
        <f>IF(N1341="základní",J1341,0)</f>
        <v>0</v>
      </c>
      <c r="BF1341" s="192">
        <f>IF(N1341="snížená",J1341,0)</f>
        <v>0</v>
      </c>
      <c r="BG1341" s="192">
        <f>IF(N1341="zákl. přenesená",J1341,0)</f>
        <v>0</v>
      </c>
      <c r="BH1341" s="192">
        <f>IF(N1341="sníž. přenesená",J1341,0)</f>
        <v>0</v>
      </c>
      <c r="BI1341" s="192">
        <f>IF(N1341="nulová",J1341,0)</f>
        <v>0</v>
      </c>
      <c r="BJ1341" s="19" t="s">
        <v>80</v>
      </c>
      <c r="BK1341" s="192">
        <f>ROUND(I1341*H1341,2)</f>
        <v>0</v>
      </c>
      <c r="BL1341" s="19" t="s">
        <v>261</v>
      </c>
      <c r="BM1341" s="191" t="s">
        <v>3952</v>
      </c>
    </row>
    <row r="1342" spans="1:65" s="13" customFormat="1" ht="11.25">
      <c r="B1342" s="193"/>
      <c r="C1342" s="194"/>
      <c r="D1342" s="195" t="s">
        <v>180</v>
      </c>
      <c r="E1342" s="196" t="s">
        <v>19</v>
      </c>
      <c r="F1342" s="197" t="s">
        <v>3953</v>
      </c>
      <c r="G1342" s="194"/>
      <c r="H1342" s="198">
        <v>3.15</v>
      </c>
      <c r="I1342" s="199"/>
      <c r="J1342" s="194"/>
      <c r="K1342" s="194"/>
      <c r="L1342" s="200"/>
      <c r="M1342" s="201"/>
      <c r="N1342" s="202"/>
      <c r="O1342" s="202"/>
      <c r="P1342" s="202"/>
      <c r="Q1342" s="202"/>
      <c r="R1342" s="202"/>
      <c r="S1342" s="202"/>
      <c r="T1342" s="203"/>
      <c r="AT1342" s="204" t="s">
        <v>180</v>
      </c>
      <c r="AU1342" s="204" t="s">
        <v>82</v>
      </c>
      <c r="AV1342" s="13" t="s">
        <v>82</v>
      </c>
      <c r="AW1342" s="13" t="s">
        <v>34</v>
      </c>
      <c r="AX1342" s="13" t="s">
        <v>80</v>
      </c>
      <c r="AY1342" s="204" t="s">
        <v>170</v>
      </c>
    </row>
    <row r="1343" spans="1:65" s="2" customFormat="1" ht="21.75" customHeight="1">
      <c r="A1343" s="36"/>
      <c r="B1343" s="37"/>
      <c r="C1343" s="180" t="s">
        <v>3954</v>
      </c>
      <c r="D1343" s="180" t="s">
        <v>173</v>
      </c>
      <c r="E1343" s="181" t="s">
        <v>3955</v>
      </c>
      <c r="F1343" s="182" t="s">
        <v>3956</v>
      </c>
      <c r="G1343" s="183" t="s">
        <v>217</v>
      </c>
      <c r="H1343" s="184">
        <v>47.04</v>
      </c>
      <c r="I1343" s="185"/>
      <c r="J1343" s="186">
        <f>ROUND(I1343*H1343,2)</f>
        <v>0</v>
      </c>
      <c r="K1343" s="182" t="s">
        <v>177</v>
      </c>
      <c r="L1343" s="41"/>
      <c r="M1343" s="187" t="s">
        <v>19</v>
      </c>
      <c r="N1343" s="188" t="s">
        <v>44</v>
      </c>
      <c r="O1343" s="66"/>
      <c r="P1343" s="189">
        <f>O1343*H1343</f>
        <v>0</v>
      </c>
      <c r="Q1343" s="189">
        <v>2.7E-4</v>
      </c>
      <c r="R1343" s="189">
        <f>Q1343*H1343</f>
        <v>1.27008E-2</v>
      </c>
      <c r="S1343" s="189">
        <v>0</v>
      </c>
      <c r="T1343" s="190">
        <f>S1343*H1343</f>
        <v>0</v>
      </c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R1343" s="191" t="s">
        <v>261</v>
      </c>
      <c r="AT1343" s="191" t="s">
        <v>173</v>
      </c>
      <c r="AU1343" s="191" t="s">
        <v>82</v>
      </c>
      <c r="AY1343" s="19" t="s">
        <v>170</v>
      </c>
      <c r="BE1343" s="192">
        <f>IF(N1343="základní",J1343,0)</f>
        <v>0</v>
      </c>
      <c r="BF1343" s="192">
        <f>IF(N1343="snížená",J1343,0)</f>
        <v>0</v>
      </c>
      <c r="BG1343" s="192">
        <f>IF(N1343="zákl. přenesená",J1343,0)</f>
        <v>0</v>
      </c>
      <c r="BH1343" s="192">
        <f>IF(N1343="sníž. přenesená",J1343,0)</f>
        <v>0</v>
      </c>
      <c r="BI1343" s="192">
        <f>IF(N1343="nulová",J1343,0)</f>
        <v>0</v>
      </c>
      <c r="BJ1343" s="19" t="s">
        <v>80</v>
      </c>
      <c r="BK1343" s="192">
        <f>ROUND(I1343*H1343,2)</f>
        <v>0</v>
      </c>
      <c r="BL1343" s="19" t="s">
        <v>261</v>
      </c>
      <c r="BM1343" s="191" t="s">
        <v>3957</v>
      </c>
    </row>
    <row r="1344" spans="1:65" s="2" customFormat="1" ht="16.5" customHeight="1">
      <c r="A1344" s="36"/>
      <c r="B1344" s="37"/>
      <c r="C1344" s="216" t="s">
        <v>3958</v>
      </c>
      <c r="D1344" s="216" t="s">
        <v>192</v>
      </c>
      <c r="E1344" s="217" t="s">
        <v>3959</v>
      </c>
      <c r="F1344" s="218" t="s">
        <v>3960</v>
      </c>
      <c r="G1344" s="219" t="s">
        <v>217</v>
      </c>
      <c r="H1344" s="220">
        <v>13.98</v>
      </c>
      <c r="I1344" s="221"/>
      <c r="J1344" s="222">
        <f>ROUND(I1344*H1344,2)</f>
        <v>0</v>
      </c>
      <c r="K1344" s="218" t="s">
        <v>19</v>
      </c>
      <c r="L1344" s="223"/>
      <c r="M1344" s="224" t="s">
        <v>19</v>
      </c>
      <c r="N1344" s="225" t="s">
        <v>44</v>
      </c>
      <c r="O1344" s="66"/>
      <c r="P1344" s="189">
        <f>O1344*H1344</f>
        <v>0</v>
      </c>
      <c r="Q1344" s="189">
        <v>3.056E-2</v>
      </c>
      <c r="R1344" s="189">
        <f>Q1344*H1344</f>
        <v>0.42722880000000002</v>
      </c>
      <c r="S1344" s="189">
        <v>0</v>
      </c>
      <c r="T1344" s="190">
        <f>S1344*H1344</f>
        <v>0</v>
      </c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R1344" s="191" t="s">
        <v>346</v>
      </c>
      <c r="AT1344" s="191" t="s">
        <v>192</v>
      </c>
      <c r="AU1344" s="191" t="s">
        <v>82</v>
      </c>
      <c r="AY1344" s="19" t="s">
        <v>170</v>
      </c>
      <c r="BE1344" s="192">
        <f>IF(N1344="základní",J1344,0)</f>
        <v>0</v>
      </c>
      <c r="BF1344" s="192">
        <f>IF(N1344="snížená",J1344,0)</f>
        <v>0</v>
      </c>
      <c r="BG1344" s="192">
        <f>IF(N1344="zákl. přenesená",J1344,0)</f>
        <v>0</v>
      </c>
      <c r="BH1344" s="192">
        <f>IF(N1344="sníž. přenesená",J1344,0)</f>
        <v>0</v>
      </c>
      <c r="BI1344" s="192">
        <f>IF(N1344="nulová",J1344,0)</f>
        <v>0</v>
      </c>
      <c r="BJ1344" s="19" t="s">
        <v>80</v>
      </c>
      <c r="BK1344" s="192">
        <f>ROUND(I1344*H1344,2)</f>
        <v>0</v>
      </c>
      <c r="BL1344" s="19" t="s">
        <v>261</v>
      </c>
      <c r="BM1344" s="191" t="s">
        <v>3961</v>
      </c>
    </row>
    <row r="1345" spans="1:65" s="13" customFormat="1" ht="11.25">
      <c r="B1345" s="193"/>
      <c r="C1345" s="194"/>
      <c r="D1345" s="195" t="s">
        <v>180</v>
      </c>
      <c r="E1345" s="196" t="s">
        <v>19</v>
      </c>
      <c r="F1345" s="197" t="s">
        <v>3962</v>
      </c>
      <c r="G1345" s="194"/>
      <c r="H1345" s="198">
        <v>13.98</v>
      </c>
      <c r="I1345" s="199"/>
      <c r="J1345" s="194"/>
      <c r="K1345" s="194"/>
      <c r="L1345" s="200"/>
      <c r="M1345" s="201"/>
      <c r="N1345" s="202"/>
      <c r="O1345" s="202"/>
      <c r="P1345" s="202"/>
      <c r="Q1345" s="202"/>
      <c r="R1345" s="202"/>
      <c r="S1345" s="202"/>
      <c r="T1345" s="203"/>
      <c r="AT1345" s="204" t="s">
        <v>180</v>
      </c>
      <c r="AU1345" s="204" t="s">
        <v>82</v>
      </c>
      <c r="AV1345" s="13" t="s">
        <v>82</v>
      </c>
      <c r="AW1345" s="13" t="s">
        <v>34</v>
      </c>
      <c r="AX1345" s="13" t="s">
        <v>80</v>
      </c>
      <c r="AY1345" s="204" t="s">
        <v>170</v>
      </c>
    </row>
    <row r="1346" spans="1:65" s="2" customFormat="1" ht="16.5" customHeight="1">
      <c r="A1346" s="36"/>
      <c r="B1346" s="37"/>
      <c r="C1346" s="216" t="s">
        <v>3963</v>
      </c>
      <c r="D1346" s="216" t="s">
        <v>192</v>
      </c>
      <c r="E1346" s="217" t="s">
        <v>3964</v>
      </c>
      <c r="F1346" s="218" t="s">
        <v>3965</v>
      </c>
      <c r="G1346" s="219" t="s">
        <v>217</v>
      </c>
      <c r="H1346" s="220">
        <v>17.399999999999999</v>
      </c>
      <c r="I1346" s="221"/>
      <c r="J1346" s="222">
        <f>ROUND(I1346*H1346,2)</f>
        <v>0</v>
      </c>
      <c r="K1346" s="218" t="s">
        <v>19</v>
      </c>
      <c r="L1346" s="223"/>
      <c r="M1346" s="224" t="s">
        <v>19</v>
      </c>
      <c r="N1346" s="225" t="s">
        <v>44</v>
      </c>
      <c r="O1346" s="66"/>
      <c r="P1346" s="189">
        <f>O1346*H1346</f>
        <v>0</v>
      </c>
      <c r="Q1346" s="189">
        <v>3.056E-2</v>
      </c>
      <c r="R1346" s="189">
        <f>Q1346*H1346</f>
        <v>0.53174399999999999</v>
      </c>
      <c r="S1346" s="189">
        <v>0</v>
      </c>
      <c r="T1346" s="190">
        <f>S1346*H1346</f>
        <v>0</v>
      </c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  <c r="AR1346" s="191" t="s">
        <v>346</v>
      </c>
      <c r="AT1346" s="191" t="s">
        <v>192</v>
      </c>
      <c r="AU1346" s="191" t="s">
        <v>82</v>
      </c>
      <c r="AY1346" s="19" t="s">
        <v>170</v>
      </c>
      <c r="BE1346" s="192">
        <f>IF(N1346="základní",J1346,0)</f>
        <v>0</v>
      </c>
      <c r="BF1346" s="192">
        <f>IF(N1346="snížená",J1346,0)</f>
        <v>0</v>
      </c>
      <c r="BG1346" s="192">
        <f>IF(N1346="zákl. přenesená",J1346,0)</f>
        <v>0</v>
      </c>
      <c r="BH1346" s="192">
        <f>IF(N1346="sníž. přenesená",J1346,0)</f>
        <v>0</v>
      </c>
      <c r="BI1346" s="192">
        <f>IF(N1346="nulová",J1346,0)</f>
        <v>0</v>
      </c>
      <c r="BJ1346" s="19" t="s">
        <v>80</v>
      </c>
      <c r="BK1346" s="192">
        <f>ROUND(I1346*H1346,2)</f>
        <v>0</v>
      </c>
      <c r="BL1346" s="19" t="s">
        <v>261</v>
      </c>
      <c r="BM1346" s="191" t="s">
        <v>3966</v>
      </c>
    </row>
    <row r="1347" spans="1:65" s="13" customFormat="1" ht="11.25">
      <c r="B1347" s="193"/>
      <c r="C1347" s="194"/>
      <c r="D1347" s="195" t="s">
        <v>180</v>
      </c>
      <c r="E1347" s="196" t="s">
        <v>19</v>
      </c>
      <c r="F1347" s="197" t="s">
        <v>3967</v>
      </c>
      <c r="G1347" s="194"/>
      <c r="H1347" s="198">
        <v>17.399999999999999</v>
      </c>
      <c r="I1347" s="199"/>
      <c r="J1347" s="194"/>
      <c r="K1347" s="194"/>
      <c r="L1347" s="200"/>
      <c r="M1347" s="201"/>
      <c r="N1347" s="202"/>
      <c r="O1347" s="202"/>
      <c r="P1347" s="202"/>
      <c r="Q1347" s="202"/>
      <c r="R1347" s="202"/>
      <c r="S1347" s="202"/>
      <c r="T1347" s="203"/>
      <c r="AT1347" s="204" t="s">
        <v>180</v>
      </c>
      <c r="AU1347" s="204" t="s">
        <v>82</v>
      </c>
      <c r="AV1347" s="13" t="s">
        <v>82</v>
      </c>
      <c r="AW1347" s="13" t="s">
        <v>34</v>
      </c>
      <c r="AX1347" s="13" t="s">
        <v>80</v>
      </c>
      <c r="AY1347" s="204" t="s">
        <v>170</v>
      </c>
    </row>
    <row r="1348" spans="1:65" s="2" customFormat="1" ht="16.5" customHeight="1">
      <c r="A1348" s="36"/>
      <c r="B1348" s="37"/>
      <c r="C1348" s="216" t="s">
        <v>3968</v>
      </c>
      <c r="D1348" s="216" t="s">
        <v>192</v>
      </c>
      <c r="E1348" s="217" t="s">
        <v>3969</v>
      </c>
      <c r="F1348" s="218" t="s">
        <v>3970</v>
      </c>
      <c r="G1348" s="219" t="s">
        <v>217</v>
      </c>
      <c r="H1348" s="220">
        <v>15.66</v>
      </c>
      <c r="I1348" s="221"/>
      <c r="J1348" s="222">
        <f>ROUND(I1348*H1348,2)</f>
        <v>0</v>
      </c>
      <c r="K1348" s="218" t="s">
        <v>19</v>
      </c>
      <c r="L1348" s="223"/>
      <c r="M1348" s="224" t="s">
        <v>19</v>
      </c>
      <c r="N1348" s="225" t="s">
        <v>44</v>
      </c>
      <c r="O1348" s="66"/>
      <c r="P1348" s="189">
        <f>O1348*H1348</f>
        <v>0</v>
      </c>
      <c r="Q1348" s="189">
        <v>3.056E-2</v>
      </c>
      <c r="R1348" s="189">
        <f>Q1348*H1348</f>
        <v>0.47856959999999998</v>
      </c>
      <c r="S1348" s="189">
        <v>0</v>
      </c>
      <c r="T1348" s="190">
        <f>S1348*H1348</f>
        <v>0</v>
      </c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R1348" s="191" t="s">
        <v>346</v>
      </c>
      <c r="AT1348" s="191" t="s">
        <v>192</v>
      </c>
      <c r="AU1348" s="191" t="s">
        <v>82</v>
      </c>
      <c r="AY1348" s="19" t="s">
        <v>170</v>
      </c>
      <c r="BE1348" s="192">
        <f>IF(N1348="základní",J1348,0)</f>
        <v>0</v>
      </c>
      <c r="BF1348" s="192">
        <f>IF(N1348="snížená",J1348,0)</f>
        <v>0</v>
      </c>
      <c r="BG1348" s="192">
        <f>IF(N1348="zákl. přenesená",J1348,0)</f>
        <v>0</v>
      </c>
      <c r="BH1348" s="192">
        <f>IF(N1348="sníž. přenesená",J1348,0)</f>
        <v>0</v>
      </c>
      <c r="BI1348" s="192">
        <f>IF(N1348="nulová",J1348,0)</f>
        <v>0</v>
      </c>
      <c r="BJ1348" s="19" t="s">
        <v>80</v>
      </c>
      <c r="BK1348" s="192">
        <f>ROUND(I1348*H1348,2)</f>
        <v>0</v>
      </c>
      <c r="BL1348" s="19" t="s">
        <v>261</v>
      </c>
      <c r="BM1348" s="191" t="s">
        <v>3971</v>
      </c>
    </row>
    <row r="1349" spans="1:65" s="13" customFormat="1" ht="11.25">
      <c r="B1349" s="193"/>
      <c r="C1349" s="194"/>
      <c r="D1349" s="195" t="s">
        <v>180</v>
      </c>
      <c r="E1349" s="196" t="s">
        <v>19</v>
      </c>
      <c r="F1349" s="197" t="s">
        <v>3972</v>
      </c>
      <c r="G1349" s="194"/>
      <c r="H1349" s="198">
        <v>15.66</v>
      </c>
      <c r="I1349" s="199"/>
      <c r="J1349" s="194"/>
      <c r="K1349" s="194"/>
      <c r="L1349" s="200"/>
      <c r="M1349" s="201"/>
      <c r="N1349" s="202"/>
      <c r="O1349" s="202"/>
      <c r="P1349" s="202"/>
      <c r="Q1349" s="202"/>
      <c r="R1349" s="202"/>
      <c r="S1349" s="202"/>
      <c r="T1349" s="203"/>
      <c r="AT1349" s="204" t="s">
        <v>180</v>
      </c>
      <c r="AU1349" s="204" t="s">
        <v>82</v>
      </c>
      <c r="AV1349" s="13" t="s">
        <v>82</v>
      </c>
      <c r="AW1349" s="13" t="s">
        <v>34</v>
      </c>
      <c r="AX1349" s="13" t="s">
        <v>80</v>
      </c>
      <c r="AY1349" s="204" t="s">
        <v>170</v>
      </c>
    </row>
    <row r="1350" spans="1:65" s="2" customFormat="1" ht="24">
      <c r="A1350" s="36"/>
      <c r="B1350" s="37"/>
      <c r="C1350" s="180" t="s">
        <v>3973</v>
      </c>
      <c r="D1350" s="180" t="s">
        <v>173</v>
      </c>
      <c r="E1350" s="181" t="s">
        <v>728</v>
      </c>
      <c r="F1350" s="182" t="s">
        <v>729</v>
      </c>
      <c r="G1350" s="183" t="s">
        <v>176</v>
      </c>
      <c r="H1350" s="184">
        <v>3</v>
      </c>
      <c r="I1350" s="185"/>
      <c r="J1350" s="186">
        <f t="shared" ref="J1350:J1374" si="40">ROUND(I1350*H1350,2)</f>
        <v>0</v>
      </c>
      <c r="K1350" s="182" t="s">
        <v>177</v>
      </c>
      <c r="L1350" s="41"/>
      <c r="M1350" s="187" t="s">
        <v>19</v>
      </c>
      <c r="N1350" s="188" t="s">
        <v>44</v>
      </c>
      <c r="O1350" s="66"/>
      <c r="P1350" s="189">
        <f t="shared" ref="P1350:P1374" si="41">O1350*H1350</f>
        <v>0</v>
      </c>
      <c r="Q1350" s="189">
        <v>0</v>
      </c>
      <c r="R1350" s="189">
        <f t="shared" ref="R1350:R1374" si="42">Q1350*H1350</f>
        <v>0</v>
      </c>
      <c r="S1350" s="189">
        <v>0</v>
      </c>
      <c r="T1350" s="190">
        <f t="shared" ref="T1350:T1374" si="43"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91" t="s">
        <v>261</v>
      </c>
      <c r="AT1350" s="191" t="s">
        <v>173</v>
      </c>
      <c r="AU1350" s="191" t="s">
        <v>82</v>
      </c>
      <c r="AY1350" s="19" t="s">
        <v>170</v>
      </c>
      <c r="BE1350" s="192">
        <f t="shared" ref="BE1350:BE1374" si="44">IF(N1350="základní",J1350,0)</f>
        <v>0</v>
      </c>
      <c r="BF1350" s="192">
        <f t="shared" ref="BF1350:BF1374" si="45">IF(N1350="snížená",J1350,0)</f>
        <v>0</v>
      </c>
      <c r="BG1350" s="192">
        <f t="shared" ref="BG1350:BG1374" si="46">IF(N1350="zákl. přenesená",J1350,0)</f>
        <v>0</v>
      </c>
      <c r="BH1350" s="192">
        <f t="shared" ref="BH1350:BH1374" si="47">IF(N1350="sníž. přenesená",J1350,0)</f>
        <v>0</v>
      </c>
      <c r="BI1350" s="192">
        <f t="shared" ref="BI1350:BI1374" si="48">IF(N1350="nulová",J1350,0)</f>
        <v>0</v>
      </c>
      <c r="BJ1350" s="19" t="s">
        <v>80</v>
      </c>
      <c r="BK1350" s="192">
        <f t="shared" ref="BK1350:BK1374" si="49">ROUND(I1350*H1350,2)</f>
        <v>0</v>
      </c>
      <c r="BL1350" s="19" t="s">
        <v>261</v>
      </c>
      <c r="BM1350" s="191" t="s">
        <v>3974</v>
      </c>
    </row>
    <row r="1351" spans="1:65" s="2" customFormat="1" ht="16.5" customHeight="1">
      <c r="A1351" s="36"/>
      <c r="B1351" s="37"/>
      <c r="C1351" s="216" t="s">
        <v>3975</v>
      </c>
      <c r="D1351" s="216" t="s">
        <v>192</v>
      </c>
      <c r="E1351" s="217" t="s">
        <v>3976</v>
      </c>
      <c r="F1351" s="218" t="s">
        <v>3977</v>
      </c>
      <c r="G1351" s="219" t="s">
        <v>176</v>
      </c>
      <c r="H1351" s="220">
        <v>3</v>
      </c>
      <c r="I1351" s="221"/>
      <c r="J1351" s="222">
        <f t="shared" si="40"/>
        <v>0</v>
      </c>
      <c r="K1351" s="218" t="s">
        <v>19</v>
      </c>
      <c r="L1351" s="223"/>
      <c r="M1351" s="224" t="s">
        <v>19</v>
      </c>
      <c r="N1351" s="225" t="s">
        <v>44</v>
      </c>
      <c r="O1351" s="66"/>
      <c r="P1351" s="189">
        <f t="shared" si="41"/>
        <v>0</v>
      </c>
      <c r="Q1351" s="189">
        <v>1.7000000000000001E-2</v>
      </c>
      <c r="R1351" s="189">
        <f t="shared" si="42"/>
        <v>5.1000000000000004E-2</v>
      </c>
      <c r="S1351" s="189">
        <v>0</v>
      </c>
      <c r="T1351" s="190">
        <f t="shared" si="43"/>
        <v>0</v>
      </c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R1351" s="191" t="s">
        <v>346</v>
      </c>
      <c r="AT1351" s="191" t="s">
        <v>192</v>
      </c>
      <c r="AU1351" s="191" t="s">
        <v>82</v>
      </c>
      <c r="AY1351" s="19" t="s">
        <v>170</v>
      </c>
      <c r="BE1351" s="192">
        <f t="shared" si="44"/>
        <v>0</v>
      </c>
      <c r="BF1351" s="192">
        <f t="shared" si="45"/>
        <v>0</v>
      </c>
      <c r="BG1351" s="192">
        <f t="shared" si="46"/>
        <v>0</v>
      </c>
      <c r="BH1351" s="192">
        <f t="shared" si="47"/>
        <v>0</v>
      </c>
      <c r="BI1351" s="192">
        <f t="shared" si="48"/>
        <v>0</v>
      </c>
      <c r="BJ1351" s="19" t="s">
        <v>80</v>
      </c>
      <c r="BK1351" s="192">
        <f t="shared" si="49"/>
        <v>0</v>
      </c>
      <c r="BL1351" s="19" t="s">
        <v>261</v>
      </c>
      <c r="BM1351" s="191" t="s">
        <v>3978</v>
      </c>
    </row>
    <row r="1352" spans="1:65" s="2" customFormat="1" ht="24">
      <c r="A1352" s="36"/>
      <c r="B1352" s="37"/>
      <c r="C1352" s="180" t="s">
        <v>3979</v>
      </c>
      <c r="D1352" s="180" t="s">
        <v>173</v>
      </c>
      <c r="E1352" s="181" t="s">
        <v>3980</v>
      </c>
      <c r="F1352" s="182" t="s">
        <v>3981</v>
      </c>
      <c r="G1352" s="183" t="s">
        <v>176</v>
      </c>
      <c r="H1352" s="184">
        <v>2</v>
      </c>
      <c r="I1352" s="185"/>
      <c r="J1352" s="186">
        <f t="shared" si="40"/>
        <v>0</v>
      </c>
      <c r="K1352" s="182" t="s">
        <v>177</v>
      </c>
      <c r="L1352" s="41"/>
      <c r="M1352" s="187" t="s">
        <v>19</v>
      </c>
      <c r="N1352" s="188" t="s">
        <v>44</v>
      </c>
      <c r="O1352" s="66"/>
      <c r="P1352" s="189">
        <f t="shared" si="41"/>
        <v>0</v>
      </c>
      <c r="Q1352" s="189">
        <v>0</v>
      </c>
      <c r="R1352" s="189">
        <f t="shared" si="42"/>
        <v>0</v>
      </c>
      <c r="S1352" s="189">
        <v>0</v>
      </c>
      <c r="T1352" s="190">
        <f t="shared" si="43"/>
        <v>0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191" t="s">
        <v>261</v>
      </c>
      <c r="AT1352" s="191" t="s">
        <v>173</v>
      </c>
      <c r="AU1352" s="191" t="s">
        <v>82</v>
      </c>
      <c r="AY1352" s="19" t="s">
        <v>170</v>
      </c>
      <c r="BE1352" s="192">
        <f t="shared" si="44"/>
        <v>0</v>
      </c>
      <c r="BF1352" s="192">
        <f t="shared" si="45"/>
        <v>0</v>
      </c>
      <c r="BG1352" s="192">
        <f t="shared" si="46"/>
        <v>0</v>
      </c>
      <c r="BH1352" s="192">
        <f t="shared" si="47"/>
        <v>0</v>
      </c>
      <c r="BI1352" s="192">
        <f t="shared" si="48"/>
        <v>0</v>
      </c>
      <c r="BJ1352" s="19" t="s">
        <v>80</v>
      </c>
      <c r="BK1352" s="192">
        <f t="shared" si="49"/>
        <v>0</v>
      </c>
      <c r="BL1352" s="19" t="s">
        <v>261</v>
      </c>
      <c r="BM1352" s="191" t="s">
        <v>3982</v>
      </c>
    </row>
    <row r="1353" spans="1:65" s="2" customFormat="1" ht="16.5" customHeight="1">
      <c r="A1353" s="36"/>
      <c r="B1353" s="37"/>
      <c r="C1353" s="216" t="s">
        <v>3983</v>
      </c>
      <c r="D1353" s="216" t="s">
        <v>192</v>
      </c>
      <c r="E1353" s="217" t="s">
        <v>3984</v>
      </c>
      <c r="F1353" s="218" t="s">
        <v>3985</v>
      </c>
      <c r="G1353" s="219" t="s">
        <v>176</v>
      </c>
      <c r="H1353" s="220">
        <v>2</v>
      </c>
      <c r="I1353" s="221"/>
      <c r="J1353" s="222">
        <f t="shared" si="40"/>
        <v>0</v>
      </c>
      <c r="K1353" s="218" t="s">
        <v>19</v>
      </c>
      <c r="L1353" s="223"/>
      <c r="M1353" s="224" t="s">
        <v>19</v>
      </c>
      <c r="N1353" s="225" t="s">
        <v>44</v>
      </c>
      <c r="O1353" s="66"/>
      <c r="P1353" s="189">
        <f t="shared" si="41"/>
        <v>0</v>
      </c>
      <c r="Q1353" s="189">
        <v>1.7000000000000001E-2</v>
      </c>
      <c r="R1353" s="189">
        <f t="shared" si="42"/>
        <v>3.4000000000000002E-2</v>
      </c>
      <c r="S1353" s="189">
        <v>0</v>
      </c>
      <c r="T1353" s="190">
        <f t="shared" si="43"/>
        <v>0</v>
      </c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R1353" s="191" t="s">
        <v>346</v>
      </c>
      <c r="AT1353" s="191" t="s">
        <v>192</v>
      </c>
      <c r="AU1353" s="191" t="s">
        <v>82</v>
      </c>
      <c r="AY1353" s="19" t="s">
        <v>170</v>
      </c>
      <c r="BE1353" s="192">
        <f t="shared" si="44"/>
        <v>0</v>
      </c>
      <c r="BF1353" s="192">
        <f t="shared" si="45"/>
        <v>0</v>
      </c>
      <c r="BG1353" s="192">
        <f t="shared" si="46"/>
        <v>0</v>
      </c>
      <c r="BH1353" s="192">
        <f t="shared" si="47"/>
        <v>0</v>
      </c>
      <c r="BI1353" s="192">
        <f t="shared" si="48"/>
        <v>0</v>
      </c>
      <c r="BJ1353" s="19" t="s">
        <v>80</v>
      </c>
      <c r="BK1353" s="192">
        <f t="shared" si="49"/>
        <v>0</v>
      </c>
      <c r="BL1353" s="19" t="s">
        <v>261</v>
      </c>
      <c r="BM1353" s="191" t="s">
        <v>3986</v>
      </c>
    </row>
    <row r="1354" spans="1:65" s="2" customFormat="1" ht="24">
      <c r="A1354" s="36"/>
      <c r="B1354" s="37"/>
      <c r="C1354" s="180" t="s">
        <v>3987</v>
      </c>
      <c r="D1354" s="180" t="s">
        <v>173</v>
      </c>
      <c r="E1354" s="181" t="s">
        <v>3988</v>
      </c>
      <c r="F1354" s="182" t="s">
        <v>3989</v>
      </c>
      <c r="G1354" s="183" t="s">
        <v>176</v>
      </c>
      <c r="H1354" s="184">
        <v>2</v>
      </c>
      <c r="I1354" s="185"/>
      <c r="J1354" s="186">
        <f t="shared" si="40"/>
        <v>0</v>
      </c>
      <c r="K1354" s="182" t="s">
        <v>177</v>
      </c>
      <c r="L1354" s="41"/>
      <c r="M1354" s="187" t="s">
        <v>19</v>
      </c>
      <c r="N1354" s="188" t="s">
        <v>44</v>
      </c>
      <c r="O1354" s="66"/>
      <c r="P1354" s="189">
        <f t="shared" si="41"/>
        <v>0</v>
      </c>
      <c r="Q1354" s="189">
        <v>0</v>
      </c>
      <c r="R1354" s="189">
        <f t="shared" si="42"/>
        <v>0</v>
      </c>
      <c r="S1354" s="189">
        <v>0</v>
      </c>
      <c r="T1354" s="190">
        <f t="shared" si="43"/>
        <v>0</v>
      </c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R1354" s="191" t="s">
        <v>261</v>
      </c>
      <c r="AT1354" s="191" t="s">
        <v>173</v>
      </c>
      <c r="AU1354" s="191" t="s">
        <v>82</v>
      </c>
      <c r="AY1354" s="19" t="s">
        <v>170</v>
      </c>
      <c r="BE1354" s="192">
        <f t="shared" si="44"/>
        <v>0</v>
      </c>
      <c r="BF1354" s="192">
        <f t="shared" si="45"/>
        <v>0</v>
      </c>
      <c r="BG1354" s="192">
        <f t="shared" si="46"/>
        <v>0</v>
      </c>
      <c r="BH1354" s="192">
        <f t="shared" si="47"/>
        <v>0</v>
      </c>
      <c r="BI1354" s="192">
        <f t="shared" si="48"/>
        <v>0</v>
      </c>
      <c r="BJ1354" s="19" t="s">
        <v>80</v>
      </c>
      <c r="BK1354" s="192">
        <f t="shared" si="49"/>
        <v>0</v>
      </c>
      <c r="BL1354" s="19" t="s">
        <v>261</v>
      </c>
      <c r="BM1354" s="191" t="s">
        <v>3990</v>
      </c>
    </row>
    <row r="1355" spans="1:65" s="2" customFormat="1" ht="16.5" customHeight="1">
      <c r="A1355" s="36"/>
      <c r="B1355" s="37"/>
      <c r="C1355" s="216" t="s">
        <v>3991</v>
      </c>
      <c r="D1355" s="216" t="s">
        <v>192</v>
      </c>
      <c r="E1355" s="217" t="s">
        <v>3992</v>
      </c>
      <c r="F1355" s="218" t="s">
        <v>3993</v>
      </c>
      <c r="G1355" s="219" t="s">
        <v>176</v>
      </c>
      <c r="H1355" s="220">
        <v>2</v>
      </c>
      <c r="I1355" s="221"/>
      <c r="J1355" s="222">
        <f t="shared" si="40"/>
        <v>0</v>
      </c>
      <c r="K1355" s="218" t="s">
        <v>19</v>
      </c>
      <c r="L1355" s="223"/>
      <c r="M1355" s="224" t="s">
        <v>19</v>
      </c>
      <c r="N1355" s="225" t="s">
        <v>44</v>
      </c>
      <c r="O1355" s="66"/>
      <c r="P1355" s="189">
        <f t="shared" si="41"/>
        <v>0</v>
      </c>
      <c r="Q1355" s="189">
        <v>2.9000000000000001E-2</v>
      </c>
      <c r="R1355" s="189">
        <f t="shared" si="42"/>
        <v>5.8000000000000003E-2</v>
      </c>
      <c r="S1355" s="189">
        <v>0</v>
      </c>
      <c r="T1355" s="190">
        <f t="shared" si="43"/>
        <v>0</v>
      </c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R1355" s="191" t="s">
        <v>346</v>
      </c>
      <c r="AT1355" s="191" t="s">
        <v>192</v>
      </c>
      <c r="AU1355" s="191" t="s">
        <v>82</v>
      </c>
      <c r="AY1355" s="19" t="s">
        <v>170</v>
      </c>
      <c r="BE1355" s="192">
        <f t="shared" si="44"/>
        <v>0</v>
      </c>
      <c r="BF1355" s="192">
        <f t="shared" si="45"/>
        <v>0</v>
      </c>
      <c r="BG1355" s="192">
        <f t="shared" si="46"/>
        <v>0</v>
      </c>
      <c r="BH1355" s="192">
        <f t="shared" si="47"/>
        <v>0</v>
      </c>
      <c r="BI1355" s="192">
        <f t="shared" si="48"/>
        <v>0</v>
      </c>
      <c r="BJ1355" s="19" t="s">
        <v>80</v>
      </c>
      <c r="BK1355" s="192">
        <f t="shared" si="49"/>
        <v>0</v>
      </c>
      <c r="BL1355" s="19" t="s">
        <v>261</v>
      </c>
      <c r="BM1355" s="191" t="s">
        <v>3994</v>
      </c>
    </row>
    <row r="1356" spans="1:65" s="2" customFormat="1" ht="24">
      <c r="A1356" s="36"/>
      <c r="B1356" s="37"/>
      <c r="C1356" s="180" t="s">
        <v>3995</v>
      </c>
      <c r="D1356" s="180" t="s">
        <v>173</v>
      </c>
      <c r="E1356" s="181" t="s">
        <v>3996</v>
      </c>
      <c r="F1356" s="182" t="s">
        <v>3997</v>
      </c>
      <c r="G1356" s="183" t="s">
        <v>176</v>
      </c>
      <c r="H1356" s="184">
        <v>3</v>
      </c>
      <c r="I1356" s="185"/>
      <c r="J1356" s="186">
        <f t="shared" si="40"/>
        <v>0</v>
      </c>
      <c r="K1356" s="182" t="s">
        <v>177</v>
      </c>
      <c r="L1356" s="41"/>
      <c r="M1356" s="187" t="s">
        <v>19</v>
      </c>
      <c r="N1356" s="188" t="s">
        <v>44</v>
      </c>
      <c r="O1356" s="66"/>
      <c r="P1356" s="189">
        <f t="shared" si="41"/>
        <v>0</v>
      </c>
      <c r="Q1356" s="189">
        <v>0</v>
      </c>
      <c r="R1356" s="189">
        <f t="shared" si="42"/>
        <v>0</v>
      </c>
      <c r="S1356" s="189">
        <v>0</v>
      </c>
      <c r="T1356" s="190">
        <f t="shared" si="43"/>
        <v>0</v>
      </c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R1356" s="191" t="s">
        <v>261</v>
      </c>
      <c r="AT1356" s="191" t="s">
        <v>173</v>
      </c>
      <c r="AU1356" s="191" t="s">
        <v>82</v>
      </c>
      <c r="AY1356" s="19" t="s">
        <v>170</v>
      </c>
      <c r="BE1356" s="192">
        <f t="shared" si="44"/>
        <v>0</v>
      </c>
      <c r="BF1356" s="192">
        <f t="shared" si="45"/>
        <v>0</v>
      </c>
      <c r="BG1356" s="192">
        <f t="shared" si="46"/>
        <v>0</v>
      </c>
      <c r="BH1356" s="192">
        <f t="shared" si="47"/>
        <v>0</v>
      </c>
      <c r="BI1356" s="192">
        <f t="shared" si="48"/>
        <v>0</v>
      </c>
      <c r="BJ1356" s="19" t="s">
        <v>80</v>
      </c>
      <c r="BK1356" s="192">
        <f t="shared" si="49"/>
        <v>0</v>
      </c>
      <c r="BL1356" s="19" t="s">
        <v>261</v>
      </c>
      <c r="BM1356" s="191" t="s">
        <v>3998</v>
      </c>
    </row>
    <row r="1357" spans="1:65" s="2" customFormat="1" ht="21.75" customHeight="1">
      <c r="A1357" s="36"/>
      <c r="B1357" s="37"/>
      <c r="C1357" s="216" t="s">
        <v>3999</v>
      </c>
      <c r="D1357" s="216" t="s">
        <v>192</v>
      </c>
      <c r="E1357" s="217" t="s">
        <v>4000</v>
      </c>
      <c r="F1357" s="218" t="s">
        <v>4001</v>
      </c>
      <c r="G1357" s="219" t="s">
        <v>176</v>
      </c>
      <c r="H1357" s="220">
        <v>3</v>
      </c>
      <c r="I1357" s="221"/>
      <c r="J1357" s="222">
        <f t="shared" si="40"/>
        <v>0</v>
      </c>
      <c r="K1357" s="218" t="s">
        <v>19</v>
      </c>
      <c r="L1357" s="223"/>
      <c r="M1357" s="224" t="s">
        <v>19</v>
      </c>
      <c r="N1357" s="225" t="s">
        <v>44</v>
      </c>
      <c r="O1357" s="66"/>
      <c r="P1357" s="189">
        <f t="shared" si="41"/>
        <v>0</v>
      </c>
      <c r="Q1357" s="189">
        <v>1.6E-2</v>
      </c>
      <c r="R1357" s="189">
        <f t="shared" si="42"/>
        <v>4.8000000000000001E-2</v>
      </c>
      <c r="S1357" s="189">
        <v>0</v>
      </c>
      <c r="T1357" s="190">
        <f t="shared" si="43"/>
        <v>0</v>
      </c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R1357" s="191" t="s">
        <v>346</v>
      </c>
      <c r="AT1357" s="191" t="s">
        <v>192</v>
      </c>
      <c r="AU1357" s="191" t="s">
        <v>82</v>
      </c>
      <c r="AY1357" s="19" t="s">
        <v>170</v>
      </c>
      <c r="BE1357" s="192">
        <f t="shared" si="44"/>
        <v>0</v>
      </c>
      <c r="BF1357" s="192">
        <f t="shared" si="45"/>
        <v>0</v>
      </c>
      <c r="BG1357" s="192">
        <f t="shared" si="46"/>
        <v>0</v>
      </c>
      <c r="BH1357" s="192">
        <f t="shared" si="47"/>
        <v>0</v>
      </c>
      <c r="BI1357" s="192">
        <f t="shared" si="48"/>
        <v>0</v>
      </c>
      <c r="BJ1357" s="19" t="s">
        <v>80</v>
      </c>
      <c r="BK1357" s="192">
        <f t="shared" si="49"/>
        <v>0</v>
      </c>
      <c r="BL1357" s="19" t="s">
        <v>261</v>
      </c>
      <c r="BM1357" s="191" t="s">
        <v>4002</v>
      </c>
    </row>
    <row r="1358" spans="1:65" s="2" customFormat="1" ht="24">
      <c r="A1358" s="36"/>
      <c r="B1358" s="37"/>
      <c r="C1358" s="180" t="s">
        <v>4003</v>
      </c>
      <c r="D1358" s="180" t="s">
        <v>173</v>
      </c>
      <c r="E1358" s="181" t="s">
        <v>4004</v>
      </c>
      <c r="F1358" s="182" t="s">
        <v>4005</v>
      </c>
      <c r="G1358" s="183" t="s">
        <v>176</v>
      </c>
      <c r="H1358" s="184">
        <v>1</v>
      </c>
      <c r="I1358" s="185"/>
      <c r="J1358" s="186">
        <f t="shared" si="40"/>
        <v>0</v>
      </c>
      <c r="K1358" s="182" t="s">
        <v>177</v>
      </c>
      <c r="L1358" s="41"/>
      <c r="M1358" s="187" t="s">
        <v>19</v>
      </c>
      <c r="N1358" s="188" t="s">
        <v>44</v>
      </c>
      <c r="O1358" s="66"/>
      <c r="P1358" s="189">
        <f t="shared" si="41"/>
        <v>0</v>
      </c>
      <c r="Q1358" s="189">
        <v>0</v>
      </c>
      <c r="R1358" s="189">
        <f t="shared" si="42"/>
        <v>0</v>
      </c>
      <c r="S1358" s="189">
        <v>0</v>
      </c>
      <c r="T1358" s="190">
        <f t="shared" si="43"/>
        <v>0</v>
      </c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R1358" s="191" t="s">
        <v>261</v>
      </c>
      <c r="AT1358" s="191" t="s">
        <v>173</v>
      </c>
      <c r="AU1358" s="191" t="s">
        <v>82</v>
      </c>
      <c r="AY1358" s="19" t="s">
        <v>170</v>
      </c>
      <c r="BE1358" s="192">
        <f t="shared" si="44"/>
        <v>0</v>
      </c>
      <c r="BF1358" s="192">
        <f t="shared" si="45"/>
        <v>0</v>
      </c>
      <c r="BG1358" s="192">
        <f t="shared" si="46"/>
        <v>0</v>
      </c>
      <c r="BH1358" s="192">
        <f t="shared" si="47"/>
        <v>0</v>
      </c>
      <c r="BI1358" s="192">
        <f t="shared" si="48"/>
        <v>0</v>
      </c>
      <c r="BJ1358" s="19" t="s">
        <v>80</v>
      </c>
      <c r="BK1358" s="192">
        <f t="shared" si="49"/>
        <v>0</v>
      </c>
      <c r="BL1358" s="19" t="s">
        <v>261</v>
      </c>
      <c r="BM1358" s="191" t="s">
        <v>4006</v>
      </c>
    </row>
    <row r="1359" spans="1:65" s="2" customFormat="1" ht="16.5" customHeight="1">
      <c r="A1359" s="36"/>
      <c r="B1359" s="37"/>
      <c r="C1359" s="216" t="s">
        <v>4007</v>
      </c>
      <c r="D1359" s="216" t="s">
        <v>192</v>
      </c>
      <c r="E1359" s="217" t="s">
        <v>4008</v>
      </c>
      <c r="F1359" s="218" t="s">
        <v>4009</v>
      </c>
      <c r="G1359" s="219" t="s">
        <v>176</v>
      </c>
      <c r="H1359" s="220">
        <v>1</v>
      </c>
      <c r="I1359" s="221"/>
      <c r="J1359" s="222">
        <f t="shared" si="40"/>
        <v>0</v>
      </c>
      <c r="K1359" s="218" t="s">
        <v>19</v>
      </c>
      <c r="L1359" s="223"/>
      <c r="M1359" s="224" t="s">
        <v>19</v>
      </c>
      <c r="N1359" s="225" t="s">
        <v>44</v>
      </c>
      <c r="O1359" s="66"/>
      <c r="P1359" s="189">
        <f t="shared" si="41"/>
        <v>0</v>
      </c>
      <c r="Q1359" s="189">
        <v>1.6E-2</v>
      </c>
      <c r="R1359" s="189">
        <f t="shared" si="42"/>
        <v>1.6E-2</v>
      </c>
      <c r="S1359" s="189">
        <v>0</v>
      </c>
      <c r="T1359" s="190">
        <f t="shared" si="43"/>
        <v>0</v>
      </c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R1359" s="191" t="s">
        <v>346</v>
      </c>
      <c r="AT1359" s="191" t="s">
        <v>192</v>
      </c>
      <c r="AU1359" s="191" t="s">
        <v>82</v>
      </c>
      <c r="AY1359" s="19" t="s">
        <v>170</v>
      </c>
      <c r="BE1359" s="192">
        <f t="shared" si="44"/>
        <v>0</v>
      </c>
      <c r="BF1359" s="192">
        <f t="shared" si="45"/>
        <v>0</v>
      </c>
      <c r="BG1359" s="192">
        <f t="shared" si="46"/>
        <v>0</v>
      </c>
      <c r="BH1359" s="192">
        <f t="shared" si="47"/>
        <v>0</v>
      </c>
      <c r="BI1359" s="192">
        <f t="shared" si="48"/>
        <v>0</v>
      </c>
      <c r="BJ1359" s="19" t="s">
        <v>80</v>
      </c>
      <c r="BK1359" s="192">
        <f t="shared" si="49"/>
        <v>0</v>
      </c>
      <c r="BL1359" s="19" t="s">
        <v>261</v>
      </c>
      <c r="BM1359" s="191" t="s">
        <v>4010</v>
      </c>
    </row>
    <row r="1360" spans="1:65" s="2" customFormat="1" ht="24">
      <c r="A1360" s="36"/>
      <c r="B1360" s="37"/>
      <c r="C1360" s="180" t="s">
        <v>4011</v>
      </c>
      <c r="D1360" s="180" t="s">
        <v>173</v>
      </c>
      <c r="E1360" s="181" t="s">
        <v>4012</v>
      </c>
      <c r="F1360" s="182" t="s">
        <v>4013</v>
      </c>
      <c r="G1360" s="183" t="s">
        <v>176</v>
      </c>
      <c r="H1360" s="184">
        <v>14</v>
      </c>
      <c r="I1360" s="185"/>
      <c r="J1360" s="186">
        <f t="shared" si="40"/>
        <v>0</v>
      </c>
      <c r="K1360" s="182" t="s">
        <v>177</v>
      </c>
      <c r="L1360" s="41"/>
      <c r="M1360" s="187" t="s">
        <v>19</v>
      </c>
      <c r="N1360" s="188" t="s">
        <v>44</v>
      </c>
      <c r="O1360" s="66"/>
      <c r="P1360" s="189">
        <f t="shared" si="41"/>
        <v>0</v>
      </c>
      <c r="Q1360" s="189">
        <v>0</v>
      </c>
      <c r="R1360" s="189">
        <f t="shared" si="42"/>
        <v>0</v>
      </c>
      <c r="S1360" s="189">
        <v>0</v>
      </c>
      <c r="T1360" s="190">
        <f t="shared" si="43"/>
        <v>0</v>
      </c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R1360" s="191" t="s">
        <v>261</v>
      </c>
      <c r="AT1360" s="191" t="s">
        <v>173</v>
      </c>
      <c r="AU1360" s="191" t="s">
        <v>82</v>
      </c>
      <c r="AY1360" s="19" t="s">
        <v>170</v>
      </c>
      <c r="BE1360" s="192">
        <f t="shared" si="44"/>
        <v>0</v>
      </c>
      <c r="BF1360" s="192">
        <f t="shared" si="45"/>
        <v>0</v>
      </c>
      <c r="BG1360" s="192">
        <f t="shared" si="46"/>
        <v>0</v>
      </c>
      <c r="BH1360" s="192">
        <f t="shared" si="47"/>
        <v>0</v>
      </c>
      <c r="BI1360" s="192">
        <f t="shared" si="48"/>
        <v>0</v>
      </c>
      <c r="BJ1360" s="19" t="s">
        <v>80</v>
      </c>
      <c r="BK1360" s="192">
        <f t="shared" si="49"/>
        <v>0</v>
      </c>
      <c r="BL1360" s="19" t="s">
        <v>261</v>
      </c>
      <c r="BM1360" s="191" t="s">
        <v>4014</v>
      </c>
    </row>
    <row r="1361" spans="1:65" s="2" customFormat="1" ht="24">
      <c r="A1361" s="36"/>
      <c r="B1361" s="37"/>
      <c r="C1361" s="216" t="s">
        <v>4015</v>
      </c>
      <c r="D1361" s="216" t="s">
        <v>192</v>
      </c>
      <c r="E1361" s="217" t="s">
        <v>4016</v>
      </c>
      <c r="F1361" s="218" t="s">
        <v>4017</v>
      </c>
      <c r="G1361" s="219" t="s">
        <v>176</v>
      </c>
      <c r="H1361" s="220">
        <v>13</v>
      </c>
      <c r="I1361" s="221"/>
      <c r="J1361" s="222">
        <f t="shared" si="40"/>
        <v>0</v>
      </c>
      <c r="K1361" s="218" t="s">
        <v>19</v>
      </c>
      <c r="L1361" s="223"/>
      <c r="M1361" s="224" t="s">
        <v>19</v>
      </c>
      <c r="N1361" s="225" t="s">
        <v>44</v>
      </c>
      <c r="O1361" s="66"/>
      <c r="P1361" s="189">
        <f t="shared" si="41"/>
        <v>0</v>
      </c>
      <c r="Q1361" s="189">
        <v>1.7000000000000001E-2</v>
      </c>
      <c r="R1361" s="189">
        <f t="shared" si="42"/>
        <v>0.22100000000000003</v>
      </c>
      <c r="S1361" s="189">
        <v>0</v>
      </c>
      <c r="T1361" s="190">
        <f t="shared" si="43"/>
        <v>0</v>
      </c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R1361" s="191" t="s">
        <v>346</v>
      </c>
      <c r="AT1361" s="191" t="s">
        <v>192</v>
      </c>
      <c r="AU1361" s="191" t="s">
        <v>82</v>
      </c>
      <c r="AY1361" s="19" t="s">
        <v>170</v>
      </c>
      <c r="BE1361" s="192">
        <f t="shared" si="44"/>
        <v>0</v>
      </c>
      <c r="BF1361" s="192">
        <f t="shared" si="45"/>
        <v>0</v>
      </c>
      <c r="BG1361" s="192">
        <f t="shared" si="46"/>
        <v>0</v>
      </c>
      <c r="BH1361" s="192">
        <f t="shared" si="47"/>
        <v>0</v>
      </c>
      <c r="BI1361" s="192">
        <f t="shared" si="48"/>
        <v>0</v>
      </c>
      <c r="BJ1361" s="19" t="s">
        <v>80</v>
      </c>
      <c r="BK1361" s="192">
        <f t="shared" si="49"/>
        <v>0</v>
      </c>
      <c r="BL1361" s="19" t="s">
        <v>261</v>
      </c>
      <c r="BM1361" s="191" t="s">
        <v>4018</v>
      </c>
    </row>
    <row r="1362" spans="1:65" s="2" customFormat="1" ht="16.5" customHeight="1">
      <c r="A1362" s="36"/>
      <c r="B1362" s="37"/>
      <c r="C1362" s="216" t="s">
        <v>4019</v>
      </c>
      <c r="D1362" s="216" t="s">
        <v>192</v>
      </c>
      <c r="E1362" s="217" t="s">
        <v>4020</v>
      </c>
      <c r="F1362" s="218" t="s">
        <v>4021</v>
      </c>
      <c r="G1362" s="219" t="s">
        <v>176</v>
      </c>
      <c r="H1362" s="220">
        <v>1</v>
      </c>
      <c r="I1362" s="221"/>
      <c r="J1362" s="222">
        <f t="shared" si="40"/>
        <v>0</v>
      </c>
      <c r="K1362" s="218" t="s">
        <v>19</v>
      </c>
      <c r="L1362" s="223"/>
      <c r="M1362" s="224" t="s">
        <v>19</v>
      </c>
      <c r="N1362" s="225" t="s">
        <v>44</v>
      </c>
      <c r="O1362" s="66"/>
      <c r="P1362" s="189">
        <f t="shared" si="41"/>
        <v>0</v>
      </c>
      <c r="Q1362" s="189">
        <v>1.7000000000000001E-2</v>
      </c>
      <c r="R1362" s="189">
        <f t="shared" si="42"/>
        <v>1.7000000000000001E-2</v>
      </c>
      <c r="S1362" s="189">
        <v>0</v>
      </c>
      <c r="T1362" s="190">
        <f t="shared" si="43"/>
        <v>0</v>
      </c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R1362" s="191" t="s">
        <v>346</v>
      </c>
      <c r="AT1362" s="191" t="s">
        <v>192</v>
      </c>
      <c r="AU1362" s="191" t="s">
        <v>82</v>
      </c>
      <c r="AY1362" s="19" t="s">
        <v>170</v>
      </c>
      <c r="BE1362" s="192">
        <f t="shared" si="44"/>
        <v>0</v>
      </c>
      <c r="BF1362" s="192">
        <f t="shared" si="45"/>
        <v>0</v>
      </c>
      <c r="BG1362" s="192">
        <f t="shared" si="46"/>
        <v>0</v>
      </c>
      <c r="BH1362" s="192">
        <f t="shared" si="47"/>
        <v>0</v>
      </c>
      <c r="BI1362" s="192">
        <f t="shared" si="48"/>
        <v>0</v>
      </c>
      <c r="BJ1362" s="19" t="s">
        <v>80</v>
      </c>
      <c r="BK1362" s="192">
        <f t="shared" si="49"/>
        <v>0</v>
      </c>
      <c r="BL1362" s="19" t="s">
        <v>261</v>
      </c>
      <c r="BM1362" s="191" t="s">
        <v>4022</v>
      </c>
    </row>
    <row r="1363" spans="1:65" s="2" customFormat="1" ht="24">
      <c r="A1363" s="36"/>
      <c r="B1363" s="37"/>
      <c r="C1363" s="180" t="s">
        <v>4023</v>
      </c>
      <c r="D1363" s="180" t="s">
        <v>173</v>
      </c>
      <c r="E1363" s="181" t="s">
        <v>744</v>
      </c>
      <c r="F1363" s="182" t="s">
        <v>4024</v>
      </c>
      <c r="G1363" s="183" t="s">
        <v>176</v>
      </c>
      <c r="H1363" s="184">
        <v>8</v>
      </c>
      <c r="I1363" s="185"/>
      <c r="J1363" s="186">
        <f t="shared" si="40"/>
        <v>0</v>
      </c>
      <c r="K1363" s="182" t="s">
        <v>177</v>
      </c>
      <c r="L1363" s="41"/>
      <c r="M1363" s="187" t="s">
        <v>19</v>
      </c>
      <c r="N1363" s="188" t="s">
        <v>44</v>
      </c>
      <c r="O1363" s="66"/>
      <c r="P1363" s="189">
        <f t="shared" si="41"/>
        <v>0</v>
      </c>
      <c r="Q1363" s="189">
        <v>0</v>
      </c>
      <c r="R1363" s="189">
        <f t="shared" si="42"/>
        <v>0</v>
      </c>
      <c r="S1363" s="189">
        <v>0</v>
      </c>
      <c r="T1363" s="190">
        <f t="shared" si="43"/>
        <v>0</v>
      </c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R1363" s="191" t="s">
        <v>261</v>
      </c>
      <c r="AT1363" s="191" t="s">
        <v>173</v>
      </c>
      <c r="AU1363" s="191" t="s">
        <v>82</v>
      </c>
      <c r="AY1363" s="19" t="s">
        <v>170</v>
      </c>
      <c r="BE1363" s="192">
        <f t="shared" si="44"/>
        <v>0</v>
      </c>
      <c r="BF1363" s="192">
        <f t="shared" si="45"/>
        <v>0</v>
      </c>
      <c r="BG1363" s="192">
        <f t="shared" si="46"/>
        <v>0</v>
      </c>
      <c r="BH1363" s="192">
        <f t="shared" si="47"/>
        <v>0</v>
      </c>
      <c r="BI1363" s="192">
        <f t="shared" si="48"/>
        <v>0</v>
      </c>
      <c r="BJ1363" s="19" t="s">
        <v>80</v>
      </c>
      <c r="BK1363" s="192">
        <f t="shared" si="49"/>
        <v>0</v>
      </c>
      <c r="BL1363" s="19" t="s">
        <v>261</v>
      </c>
      <c r="BM1363" s="191" t="s">
        <v>4025</v>
      </c>
    </row>
    <row r="1364" spans="1:65" s="2" customFormat="1" ht="16.5" customHeight="1">
      <c r="A1364" s="36"/>
      <c r="B1364" s="37"/>
      <c r="C1364" s="216" t="s">
        <v>4026</v>
      </c>
      <c r="D1364" s="216" t="s">
        <v>192</v>
      </c>
      <c r="E1364" s="217" t="s">
        <v>4027</v>
      </c>
      <c r="F1364" s="218" t="s">
        <v>4028</v>
      </c>
      <c r="G1364" s="219" t="s">
        <v>176</v>
      </c>
      <c r="H1364" s="220">
        <v>2</v>
      </c>
      <c r="I1364" s="221"/>
      <c r="J1364" s="222">
        <f t="shared" si="40"/>
        <v>0</v>
      </c>
      <c r="K1364" s="218" t="s">
        <v>19</v>
      </c>
      <c r="L1364" s="223"/>
      <c r="M1364" s="224" t="s">
        <v>19</v>
      </c>
      <c r="N1364" s="225" t="s">
        <v>44</v>
      </c>
      <c r="O1364" s="66"/>
      <c r="P1364" s="189">
        <f t="shared" si="41"/>
        <v>0</v>
      </c>
      <c r="Q1364" s="189">
        <v>1.7000000000000001E-2</v>
      </c>
      <c r="R1364" s="189">
        <f t="shared" si="42"/>
        <v>3.4000000000000002E-2</v>
      </c>
      <c r="S1364" s="189">
        <v>0</v>
      </c>
      <c r="T1364" s="190">
        <f t="shared" si="43"/>
        <v>0</v>
      </c>
      <c r="U1364" s="36"/>
      <c r="V1364" s="36"/>
      <c r="W1364" s="36"/>
      <c r="X1364" s="36"/>
      <c r="Y1364" s="36"/>
      <c r="Z1364" s="36"/>
      <c r="AA1364" s="36"/>
      <c r="AB1364" s="36"/>
      <c r="AC1364" s="36"/>
      <c r="AD1364" s="36"/>
      <c r="AE1364" s="36"/>
      <c r="AR1364" s="191" t="s">
        <v>346</v>
      </c>
      <c r="AT1364" s="191" t="s">
        <v>192</v>
      </c>
      <c r="AU1364" s="191" t="s">
        <v>82</v>
      </c>
      <c r="AY1364" s="19" t="s">
        <v>170</v>
      </c>
      <c r="BE1364" s="192">
        <f t="shared" si="44"/>
        <v>0</v>
      </c>
      <c r="BF1364" s="192">
        <f t="shared" si="45"/>
        <v>0</v>
      </c>
      <c r="BG1364" s="192">
        <f t="shared" si="46"/>
        <v>0</v>
      </c>
      <c r="BH1364" s="192">
        <f t="shared" si="47"/>
        <v>0</v>
      </c>
      <c r="BI1364" s="192">
        <f t="shared" si="48"/>
        <v>0</v>
      </c>
      <c r="BJ1364" s="19" t="s">
        <v>80</v>
      </c>
      <c r="BK1364" s="192">
        <f t="shared" si="49"/>
        <v>0</v>
      </c>
      <c r="BL1364" s="19" t="s">
        <v>261</v>
      </c>
      <c r="BM1364" s="191" t="s">
        <v>4029</v>
      </c>
    </row>
    <row r="1365" spans="1:65" s="2" customFormat="1" ht="16.5" customHeight="1">
      <c r="A1365" s="36"/>
      <c r="B1365" s="37"/>
      <c r="C1365" s="216" t="s">
        <v>4030</v>
      </c>
      <c r="D1365" s="216" t="s">
        <v>192</v>
      </c>
      <c r="E1365" s="217" t="s">
        <v>4031</v>
      </c>
      <c r="F1365" s="218" t="s">
        <v>4032</v>
      </c>
      <c r="G1365" s="219" t="s">
        <v>176</v>
      </c>
      <c r="H1365" s="220">
        <v>3</v>
      </c>
      <c r="I1365" s="221"/>
      <c r="J1365" s="222">
        <f t="shared" si="40"/>
        <v>0</v>
      </c>
      <c r="K1365" s="218" t="s">
        <v>19</v>
      </c>
      <c r="L1365" s="223"/>
      <c r="M1365" s="224" t="s">
        <v>19</v>
      </c>
      <c r="N1365" s="225" t="s">
        <v>44</v>
      </c>
      <c r="O1365" s="66"/>
      <c r="P1365" s="189">
        <f t="shared" si="41"/>
        <v>0</v>
      </c>
      <c r="Q1365" s="189">
        <v>1.7000000000000001E-2</v>
      </c>
      <c r="R1365" s="189">
        <f t="shared" si="42"/>
        <v>5.1000000000000004E-2</v>
      </c>
      <c r="S1365" s="189">
        <v>0</v>
      </c>
      <c r="T1365" s="190">
        <f t="shared" si="43"/>
        <v>0</v>
      </c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R1365" s="191" t="s">
        <v>346</v>
      </c>
      <c r="AT1365" s="191" t="s">
        <v>192</v>
      </c>
      <c r="AU1365" s="191" t="s">
        <v>82</v>
      </c>
      <c r="AY1365" s="19" t="s">
        <v>170</v>
      </c>
      <c r="BE1365" s="192">
        <f t="shared" si="44"/>
        <v>0</v>
      </c>
      <c r="BF1365" s="192">
        <f t="shared" si="45"/>
        <v>0</v>
      </c>
      <c r="BG1365" s="192">
        <f t="shared" si="46"/>
        <v>0</v>
      </c>
      <c r="BH1365" s="192">
        <f t="shared" si="47"/>
        <v>0</v>
      </c>
      <c r="BI1365" s="192">
        <f t="shared" si="48"/>
        <v>0</v>
      </c>
      <c r="BJ1365" s="19" t="s">
        <v>80</v>
      </c>
      <c r="BK1365" s="192">
        <f t="shared" si="49"/>
        <v>0</v>
      </c>
      <c r="BL1365" s="19" t="s">
        <v>261</v>
      </c>
      <c r="BM1365" s="191" t="s">
        <v>4033</v>
      </c>
    </row>
    <row r="1366" spans="1:65" s="2" customFormat="1" ht="16.5" customHeight="1">
      <c r="A1366" s="36"/>
      <c r="B1366" s="37"/>
      <c r="C1366" s="216" t="s">
        <v>4034</v>
      </c>
      <c r="D1366" s="216" t="s">
        <v>192</v>
      </c>
      <c r="E1366" s="217" t="s">
        <v>4035</v>
      </c>
      <c r="F1366" s="218" t="s">
        <v>4036</v>
      </c>
      <c r="G1366" s="219" t="s">
        <v>176</v>
      </c>
      <c r="H1366" s="220">
        <v>2</v>
      </c>
      <c r="I1366" s="221"/>
      <c r="J1366" s="222">
        <f t="shared" si="40"/>
        <v>0</v>
      </c>
      <c r="K1366" s="218" t="s">
        <v>19</v>
      </c>
      <c r="L1366" s="223"/>
      <c r="M1366" s="224" t="s">
        <v>19</v>
      </c>
      <c r="N1366" s="225" t="s">
        <v>44</v>
      </c>
      <c r="O1366" s="66"/>
      <c r="P1366" s="189">
        <f t="shared" si="41"/>
        <v>0</v>
      </c>
      <c r="Q1366" s="189">
        <v>1.7000000000000001E-2</v>
      </c>
      <c r="R1366" s="189">
        <f t="shared" si="42"/>
        <v>3.4000000000000002E-2</v>
      </c>
      <c r="S1366" s="189">
        <v>0</v>
      </c>
      <c r="T1366" s="190">
        <f t="shared" si="43"/>
        <v>0</v>
      </c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  <c r="AR1366" s="191" t="s">
        <v>346</v>
      </c>
      <c r="AT1366" s="191" t="s">
        <v>192</v>
      </c>
      <c r="AU1366" s="191" t="s">
        <v>82</v>
      </c>
      <c r="AY1366" s="19" t="s">
        <v>170</v>
      </c>
      <c r="BE1366" s="192">
        <f t="shared" si="44"/>
        <v>0</v>
      </c>
      <c r="BF1366" s="192">
        <f t="shared" si="45"/>
        <v>0</v>
      </c>
      <c r="BG1366" s="192">
        <f t="shared" si="46"/>
        <v>0</v>
      </c>
      <c r="BH1366" s="192">
        <f t="shared" si="47"/>
        <v>0</v>
      </c>
      <c r="BI1366" s="192">
        <f t="shared" si="48"/>
        <v>0</v>
      </c>
      <c r="BJ1366" s="19" t="s">
        <v>80</v>
      </c>
      <c r="BK1366" s="192">
        <f t="shared" si="49"/>
        <v>0</v>
      </c>
      <c r="BL1366" s="19" t="s">
        <v>261</v>
      </c>
      <c r="BM1366" s="191" t="s">
        <v>4037</v>
      </c>
    </row>
    <row r="1367" spans="1:65" s="2" customFormat="1" ht="16.5" customHeight="1">
      <c r="A1367" s="36"/>
      <c r="B1367" s="37"/>
      <c r="C1367" s="216" t="s">
        <v>4038</v>
      </c>
      <c r="D1367" s="216" t="s">
        <v>192</v>
      </c>
      <c r="E1367" s="217" t="s">
        <v>4039</v>
      </c>
      <c r="F1367" s="218" t="s">
        <v>4040</v>
      </c>
      <c r="G1367" s="219" t="s">
        <v>176</v>
      </c>
      <c r="H1367" s="220">
        <v>1</v>
      </c>
      <c r="I1367" s="221"/>
      <c r="J1367" s="222">
        <f t="shared" si="40"/>
        <v>0</v>
      </c>
      <c r="K1367" s="218" t="s">
        <v>19</v>
      </c>
      <c r="L1367" s="223"/>
      <c r="M1367" s="224" t="s">
        <v>19</v>
      </c>
      <c r="N1367" s="225" t="s">
        <v>44</v>
      </c>
      <c r="O1367" s="66"/>
      <c r="P1367" s="189">
        <f t="shared" si="41"/>
        <v>0</v>
      </c>
      <c r="Q1367" s="189">
        <v>1.7000000000000001E-2</v>
      </c>
      <c r="R1367" s="189">
        <f t="shared" si="42"/>
        <v>1.7000000000000001E-2</v>
      </c>
      <c r="S1367" s="189">
        <v>0</v>
      </c>
      <c r="T1367" s="190">
        <f t="shared" si="43"/>
        <v>0</v>
      </c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R1367" s="191" t="s">
        <v>346</v>
      </c>
      <c r="AT1367" s="191" t="s">
        <v>192</v>
      </c>
      <c r="AU1367" s="191" t="s">
        <v>82</v>
      </c>
      <c r="AY1367" s="19" t="s">
        <v>170</v>
      </c>
      <c r="BE1367" s="192">
        <f t="shared" si="44"/>
        <v>0</v>
      </c>
      <c r="BF1367" s="192">
        <f t="shared" si="45"/>
        <v>0</v>
      </c>
      <c r="BG1367" s="192">
        <f t="shared" si="46"/>
        <v>0</v>
      </c>
      <c r="BH1367" s="192">
        <f t="shared" si="47"/>
        <v>0</v>
      </c>
      <c r="BI1367" s="192">
        <f t="shared" si="48"/>
        <v>0</v>
      </c>
      <c r="BJ1367" s="19" t="s">
        <v>80</v>
      </c>
      <c r="BK1367" s="192">
        <f t="shared" si="49"/>
        <v>0</v>
      </c>
      <c r="BL1367" s="19" t="s">
        <v>261</v>
      </c>
      <c r="BM1367" s="191" t="s">
        <v>4041</v>
      </c>
    </row>
    <row r="1368" spans="1:65" s="2" customFormat="1" ht="24">
      <c r="A1368" s="36"/>
      <c r="B1368" s="37"/>
      <c r="C1368" s="180" t="s">
        <v>4042</v>
      </c>
      <c r="D1368" s="180" t="s">
        <v>173</v>
      </c>
      <c r="E1368" s="181" t="s">
        <v>4043</v>
      </c>
      <c r="F1368" s="182" t="s">
        <v>4044</v>
      </c>
      <c r="G1368" s="183" t="s">
        <v>176</v>
      </c>
      <c r="H1368" s="184">
        <v>2</v>
      </c>
      <c r="I1368" s="185"/>
      <c r="J1368" s="186">
        <f t="shared" si="40"/>
        <v>0</v>
      </c>
      <c r="K1368" s="182" t="s">
        <v>177</v>
      </c>
      <c r="L1368" s="41"/>
      <c r="M1368" s="187" t="s">
        <v>19</v>
      </c>
      <c r="N1368" s="188" t="s">
        <v>44</v>
      </c>
      <c r="O1368" s="66"/>
      <c r="P1368" s="189">
        <f t="shared" si="41"/>
        <v>0</v>
      </c>
      <c r="Q1368" s="189">
        <v>0</v>
      </c>
      <c r="R1368" s="189">
        <f t="shared" si="42"/>
        <v>0</v>
      </c>
      <c r="S1368" s="189">
        <v>0</v>
      </c>
      <c r="T1368" s="190">
        <f t="shared" si="43"/>
        <v>0</v>
      </c>
      <c r="U1368" s="36"/>
      <c r="V1368" s="36"/>
      <c r="W1368" s="36"/>
      <c r="X1368" s="36"/>
      <c r="Y1368" s="36"/>
      <c r="Z1368" s="36"/>
      <c r="AA1368" s="36"/>
      <c r="AB1368" s="36"/>
      <c r="AC1368" s="36"/>
      <c r="AD1368" s="36"/>
      <c r="AE1368" s="36"/>
      <c r="AR1368" s="191" t="s">
        <v>261</v>
      </c>
      <c r="AT1368" s="191" t="s">
        <v>173</v>
      </c>
      <c r="AU1368" s="191" t="s">
        <v>82</v>
      </c>
      <c r="AY1368" s="19" t="s">
        <v>170</v>
      </c>
      <c r="BE1368" s="192">
        <f t="shared" si="44"/>
        <v>0</v>
      </c>
      <c r="BF1368" s="192">
        <f t="shared" si="45"/>
        <v>0</v>
      </c>
      <c r="BG1368" s="192">
        <f t="shared" si="46"/>
        <v>0</v>
      </c>
      <c r="BH1368" s="192">
        <f t="shared" si="47"/>
        <v>0</v>
      </c>
      <c r="BI1368" s="192">
        <f t="shared" si="48"/>
        <v>0</v>
      </c>
      <c r="BJ1368" s="19" t="s">
        <v>80</v>
      </c>
      <c r="BK1368" s="192">
        <f t="shared" si="49"/>
        <v>0</v>
      </c>
      <c r="BL1368" s="19" t="s">
        <v>261</v>
      </c>
      <c r="BM1368" s="191" t="s">
        <v>4045</v>
      </c>
    </row>
    <row r="1369" spans="1:65" s="2" customFormat="1" ht="16.5" customHeight="1">
      <c r="A1369" s="36"/>
      <c r="B1369" s="37"/>
      <c r="C1369" s="216" t="s">
        <v>4046</v>
      </c>
      <c r="D1369" s="216" t="s">
        <v>192</v>
      </c>
      <c r="E1369" s="217" t="s">
        <v>4047</v>
      </c>
      <c r="F1369" s="218" t="s">
        <v>4048</v>
      </c>
      <c r="G1369" s="219" t="s">
        <v>176</v>
      </c>
      <c r="H1369" s="220">
        <v>2</v>
      </c>
      <c r="I1369" s="221"/>
      <c r="J1369" s="222">
        <f t="shared" si="40"/>
        <v>0</v>
      </c>
      <c r="K1369" s="218" t="s">
        <v>19</v>
      </c>
      <c r="L1369" s="223"/>
      <c r="M1369" s="224" t="s">
        <v>19</v>
      </c>
      <c r="N1369" s="225" t="s">
        <v>44</v>
      </c>
      <c r="O1369" s="66"/>
      <c r="P1369" s="189">
        <f t="shared" si="41"/>
        <v>0</v>
      </c>
      <c r="Q1369" s="189">
        <v>2.9000000000000001E-2</v>
      </c>
      <c r="R1369" s="189">
        <f t="shared" si="42"/>
        <v>5.8000000000000003E-2</v>
      </c>
      <c r="S1369" s="189">
        <v>0</v>
      </c>
      <c r="T1369" s="190">
        <f t="shared" si="43"/>
        <v>0</v>
      </c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R1369" s="191" t="s">
        <v>346</v>
      </c>
      <c r="AT1369" s="191" t="s">
        <v>192</v>
      </c>
      <c r="AU1369" s="191" t="s">
        <v>82</v>
      </c>
      <c r="AY1369" s="19" t="s">
        <v>170</v>
      </c>
      <c r="BE1369" s="192">
        <f t="shared" si="44"/>
        <v>0</v>
      </c>
      <c r="BF1369" s="192">
        <f t="shared" si="45"/>
        <v>0</v>
      </c>
      <c r="BG1369" s="192">
        <f t="shared" si="46"/>
        <v>0</v>
      </c>
      <c r="BH1369" s="192">
        <f t="shared" si="47"/>
        <v>0</v>
      </c>
      <c r="BI1369" s="192">
        <f t="shared" si="48"/>
        <v>0</v>
      </c>
      <c r="BJ1369" s="19" t="s">
        <v>80</v>
      </c>
      <c r="BK1369" s="192">
        <f t="shared" si="49"/>
        <v>0</v>
      </c>
      <c r="BL1369" s="19" t="s">
        <v>261</v>
      </c>
      <c r="BM1369" s="191" t="s">
        <v>4049</v>
      </c>
    </row>
    <row r="1370" spans="1:65" s="2" customFormat="1" ht="24">
      <c r="A1370" s="36"/>
      <c r="B1370" s="37"/>
      <c r="C1370" s="180" t="s">
        <v>4050</v>
      </c>
      <c r="D1370" s="180" t="s">
        <v>173</v>
      </c>
      <c r="E1370" s="181" t="s">
        <v>4051</v>
      </c>
      <c r="F1370" s="182" t="s">
        <v>4052</v>
      </c>
      <c r="G1370" s="183" t="s">
        <v>176</v>
      </c>
      <c r="H1370" s="184">
        <v>9</v>
      </c>
      <c r="I1370" s="185"/>
      <c r="J1370" s="186">
        <f t="shared" si="40"/>
        <v>0</v>
      </c>
      <c r="K1370" s="182" t="s">
        <v>177</v>
      </c>
      <c r="L1370" s="41"/>
      <c r="M1370" s="187" t="s">
        <v>19</v>
      </c>
      <c r="N1370" s="188" t="s">
        <v>44</v>
      </c>
      <c r="O1370" s="66"/>
      <c r="P1370" s="189">
        <f t="shared" si="41"/>
        <v>0</v>
      </c>
      <c r="Q1370" s="189">
        <v>0</v>
      </c>
      <c r="R1370" s="189">
        <f t="shared" si="42"/>
        <v>0</v>
      </c>
      <c r="S1370" s="189">
        <v>0</v>
      </c>
      <c r="T1370" s="190">
        <f t="shared" si="43"/>
        <v>0</v>
      </c>
      <c r="U1370" s="36"/>
      <c r="V1370" s="36"/>
      <c r="W1370" s="36"/>
      <c r="X1370" s="36"/>
      <c r="Y1370" s="36"/>
      <c r="Z1370" s="36"/>
      <c r="AA1370" s="36"/>
      <c r="AB1370" s="36"/>
      <c r="AC1370" s="36"/>
      <c r="AD1370" s="36"/>
      <c r="AE1370" s="36"/>
      <c r="AR1370" s="191" t="s">
        <v>261</v>
      </c>
      <c r="AT1370" s="191" t="s">
        <v>173</v>
      </c>
      <c r="AU1370" s="191" t="s">
        <v>82</v>
      </c>
      <c r="AY1370" s="19" t="s">
        <v>170</v>
      </c>
      <c r="BE1370" s="192">
        <f t="shared" si="44"/>
        <v>0</v>
      </c>
      <c r="BF1370" s="192">
        <f t="shared" si="45"/>
        <v>0</v>
      </c>
      <c r="BG1370" s="192">
        <f t="shared" si="46"/>
        <v>0</v>
      </c>
      <c r="BH1370" s="192">
        <f t="shared" si="47"/>
        <v>0</v>
      </c>
      <c r="BI1370" s="192">
        <f t="shared" si="48"/>
        <v>0</v>
      </c>
      <c r="BJ1370" s="19" t="s">
        <v>80</v>
      </c>
      <c r="BK1370" s="192">
        <f t="shared" si="49"/>
        <v>0</v>
      </c>
      <c r="BL1370" s="19" t="s">
        <v>261</v>
      </c>
      <c r="BM1370" s="191" t="s">
        <v>4053</v>
      </c>
    </row>
    <row r="1371" spans="1:65" s="2" customFormat="1" ht="16.5" customHeight="1">
      <c r="A1371" s="36"/>
      <c r="B1371" s="37"/>
      <c r="C1371" s="216" t="s">
        <v>4054</v>
      </c>
      <c r="D1371" s="216" t="s">
        <v>192</v>
      </c>
      <c r="E1371" s="217" t="s">
        <v>4055</v>
      </c>
      <c r="F1371" s="218" t="s">
        <v>4056</v>
      </c>
      <c r="G1371" s="219" t="s">
        <v>176</v>
      </c>
      <c r="H1371" s="220">
        <v>1</v>
      </c>
      <c r="I1371" s="221"/>
      <c r="J1371" s="222">
        <f t="shared" si="40"/>
        <v>0</v>
      </c>
      <c r="K1371" s="218" t="s">
        <v>19</v>
      </c>
      <c r="L1371" s="223"/>
      <c r="M1371" s="224" t="s">
        <v>19</v>
      </c>
      <c r="N1371" s="225" t="s">
        <v>44</v>
      </c>
      <c r="O1371" s="66"/>
      <c r="P1371" s="189">
        <f t="shared" si="41"/>
        <v>0</v>
      </c>
      <c r="Q1371" s="189">
        <v>1.6E-2</v>
      </c>
      <c r="R1371" s="189">
        <f t="shared" si="42"/>
        <v>1.6E-2</v>
      </c>
      <c r="S1371" s="189">
        <v>0</v>
      </c>
      <c r="T1371" s="190">
        <f t="shared" si="43"/>
        <v>0</v>
      </c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R1371" s="191" t="s">
        <v>346</v>
      </c>
      <c r="AT1371" s="191" t="s">
        <v>192</v>
      </c>
      <c r="AU1371" s="191" t="s">
        <v>82</v>
      </c>
      <c r="AY1371" s="19" t="s">
        <v>170</v>
      </c>
      <c r="BE1371" s="192">
        <f t="shared" si="44"/>
        <v>0</v>
      </c>
      <c r="BF1371" s="192">
        <f t="shared" si="45"/>
        <v>0</v>
      </c>
      <c r="BG1371" s="192">
        <f t="shared" si="46"/>
        <v>0</v>
      </c>
      <c r="BH1371" s="192">
        <f t="shared" si="47"/>
        <v>0</v>
      </c>
      <c r="BI1371" s="192">
        <f t="shared" si="48"/>
        <v>0</v>
      </c>
      <c r="BJ1371" s="19" t="s">
        <v>80</v>
      </c>
      <c r="BK1371" s="192">
        <f t="shared" si="49"/>
        <v>0</v>
      </c>
      <c r="BL1371" s="19" t="s">
        <v>261</v>
      </c>
      <c r="BM1371" s="191" t="s">
        <v>4057</v>
      </c>
    </row>
    <row r="1372" spans="1:65" s="2" customFormat="1" ht="16.5" customHeight="1">
      <c r="A1372" s="36"/>
      <c r="B1372" s="37"/>
      <c r="C1372" s="216" t="s">
        <v>4058</v>
      </c>
      <c r="D1372" s="216" t="s">
        <v>192</v>
      </c>
      <c r="E1372" s="217" t="s">
        <v>4059</v>
      </c>
      <c r="F1372" s="218" t="s">
        <v>4060</v>
      </c>
      <c r="G1372" s="219" t="s">
        <v>176</v>
      </c>
      <c r="H1372" s="220">
        <v>1</v>
      </c>
      <c r="I1372" s="221"/>
      <c r="J1372" s="222">
        <f t="shared" si="40"/>
        <v>0</v>
      </c>
      <c r="K1372" s="218" t="s">
        <v>19</v>
      </c>
      <c r="L1372" s="223"/>
      <c r="M1372" s="224" t="s">
        <v>19</v>
      </c>
      <c r="N1372" s="225" t="s">
        <v>44</v>
      </c>
      <c r="O1372" s="66"/>
      <c r="P1372" s="189">
        <f t="shared" si="41"/>
        <v>0</v>
      </c>
      <c r="Q1372" s="189">
        <v>1.6E-2</v>
      </c>
      <c r="R1372" s="189">
        <f t="shared" si="42"/>
        <v>1.6E-2</v>
      </c>
      <c r="S1372" s="189">
        <v>0</v>
      </c>
      <c r="T1372" s="190">
        <f t="shared" si="43"/>
        <v>0</v>
      </c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R1372" s="191" t="s">
        <v>346</v>
      </c>
      <c r="AT1372" s="191" t="s">
        <v>192</v>
      </c>
      <c r="AU1372" s="191" t="s">
        <v>82</v>
      </c>
      <c r="AY1372" s="19" t="s">
        <v>170</v>
      </c>
      <c r="BE1372" s="192">
        <f t="shared" si="44"/>
        <v>0</v>
      </c>
      <c r="BF1372" s="192">
        <f t="shared" si="45"/>
        <v>0</v>
      </c>
      <c r="BG1372" s="192">
        <f t="shared" si="46"/>
        <v>0</v>
      </c>
      <c r="BH1372" s="192">
        <f t="shared" si="47"/>
        <v>0</v>
      </c>
      <c r="BI1372" s="192">
        <f t="shared" si="48"/>
        <v>0</v>
      </c>
      <c r="BJ1372" s="19" t="s">
        <v>80</v>
      </c>
      <c r="BK1372" s="192">
        <f t="shared" si="49"/>
        <v>0</v>
      </c>
      <c r="BL1372" s="19" t="s">
        <v>261</v>
      </c>
      <c r="BM1372" s="191" t="s">
        <v>4061</v>
      </c>
    </row>
    <row r="1373" spans="1:65" s="2" customFormat="1" ht="16.5" customHeight="1">
      <c r="A1373" s="36"/>
      <c r="B1373" s="37"/>
      <c r="C1373" s="216" t="s">
        <v>4062</v>
      </c>
      <c r="D1373" s="216" t="s">
        <v>192</v>
      </c>
      <c r="E1373" s="217" t="s">
        <v>4063</v>
      </c>
      <c r="F1373" s="218" t="s">
        <v>4064</v>
      </c>
      <c r="G1373" s="219" t="s">
        <v>176</v>
      </c>
      <c r="H1373" s="220">
        <v>1</v>
      </c>
      <c r="I1373" s="221"/>
      <c r="J1373" s="222">
        <f t="shared" si="40"/>
        <v>0</v>
      </c>
      <c r="K1373" s="218" t="s">
        <v>19</v>
      </c>
      <c r="L1373" s="223"/>
      <c r="M1373" s="224" t="s">
        <v>19</v>
      </c>
      <c r="N1373" s="225" t="s">
        <v>44</v>
      </c>
      <c r="O1373" s="66"/>
      <c r="P1373" s="189">
        <f t="shared" si="41"/>
        <v>0</v>
      </c>
      <c r="Q1373" s="189">
        <v>1.6E-2</v>
      </c>
      <c r="R1373" s="189">
        <f t="shared" si="42"/>
        <v>1.6E-2</v>
      </c>
      <c r="S1373" s="189">
        <v>0</v>
      </c>
      <c r="T1373" s="190">
        <f t="shared" si="43"/>
        <v>0</v>
      </c>
      <c r="U1373" s="36"/>
      <c r="V1373" s="36"/>
      <c r="W1373" s="36"/>
      <c r="X1373" s="36"/>
      <c r="Y1373" s="36"/>
      <c r="Z1373" s="36"/>
      <c r="AA1373" s="36"/>
      <c r="AB1373" s="36"/>
      <c r="AC1373" s="36"/>
      <c r="AD1373" s="36"/>
      <c r="AE1373" s="36"/>
      <c r="AR1373" s="191" t="s">
        <v>346</v>
      </c>
      <c r="AT1373" s="191" t="s">
        <v>192</v>
      </c>
      <c r="AU1373" s="191" t="s">
        <v>82</v>
      </c>
      <c r="AY1373" s="19" t="s">
        <v>170</v>
      </c>
      <c r="BE1373" s="192">
        <f t="shared" si="44"/>
        <v>0</v>
      </c>
      <c r="BF1373" s="192">
        <f t="shared" si="45"/>
        <v>0</v>
      </c>
      <c r="BG1373" s="192">
        <f t="shared" si="46"/>
        <v>0</v>
      </c>
      <c r="BH1373" s="192">
        <f t="shared" si="47"/>
        <v>0</v>
      </c>
      <c r="BI1373" s="192">
        <f t="shared" si="48"/>
        <v>0</v>
      </c>
      <c r="BJ1373" s="19" t="s">
        <v>80</v>
      </c>
      <c r="BK1373" s="192">
        <f t="shared" si="49"/>
        <v>0</v>
      </c>
      <c r="BL1373" s="19" t="s">
        <v>261</v>
      </c>
      <c r="BM1373" s="191" t="s">
        <v>4065</v>
      </c>
    </row>
    <row r="1374" spans="1:65" s="2" customFormat="1" ht="16.5" customHeight="1">
      <c r="A1374" s="36"/>
      <c r="B1374" s="37"/>
      <c r="C1374" s="216" t="s">
        <v>4066</v>
      </c>
      <c r="D1374" s="216" t="s">
        <v>192</v>
      </c>
      <c r="E1374" s="217" t="s">
        <v>4067</v>
      </c>
      <c r="F1374" s="218" t="s">
        <v>4068</v>
      </c>
      <c r="G1374" s="219" t="s">
        <v>176</v>
      </c>
      <c r="H1374" s="220">
        <v>1</v>
      </c>
      <c r="I1374" s="221"/>
      <c r="J1374" s="222">
        <f t="shared" si="40"/>
        <v>0</v>
      </c>
      <c r="K1374" s="218" t="s">
        <v>19</v>
      </c>
      <c r="L1374" s="223"/>
      <c r="M1374" s="224" t="s">
        <v>19</v>
      </c>
      <c r="N1374" s="225" t="s">
        <v>44</v>
      </c>
      <c r="O1374" s="66"/>
      <c r="P1374" s="189">
        <f t="shared" si="41"/>
        <v>0</v>
      </c>
      <c r="Q1374" s="189">
        <v>1.6E-2</v>
      </c>
      <c r="R1374" s="189">
        <f t="shared" si="42"/>
        <v>1.6E-2</v>
      </c>
      <c r="S1374" s="189">
        <v>0</v>
      </c>
      <c r="T1374" s="190">
        <f t="shared" si="43"/>
        <v>0</v>
      </c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R1374" s="191" t="s">
        <v>346</v>
      </c>
      <c r="AT1374" s="191" t="s">
        <v>192</v>
      </c>
      <c r="AU1374" s="191" t="s">
        <v>82</v>
      </c>
      <c r="AY1374" s="19" t="s">
        <v>170</v>
      </c>
      <c r="BE1374" s="192">
        <f t="shared" si="44"/>
        <v>0</v>
      </c>
      <c r="BF1374" s="192">
        <f t="shared" si="45"/>
        <v>0</v>
      </c>
      <c r="BG1374" s="192">
        <f t="shared" si="46"/>
        <v>0</v>
      </c>
      <c r="BH1374" s="192">
        <f t="shared" si="47"/>
        <v>0</v>
      </c>
      <c r="BI1374" s="192">
        <f t="shared" si="48"/>
        <v>0</v>
      </c>
      <c r="BJ1374" s="19" t="s">
        <v>80</v>
      </c>
      <c r="BK1374" s="192">
        <f t="shared" si="49"/>
        <v>0</v>
      </c>
      <c r="BL1374" s="19" t="s">
        <v>261</v>
      </c>
      <c r="BM1374" s="191" t="s">
        <v>4069</v>
      </c>
    </row>
    <row r="1375" spans="1:65" s="2" customFormat="1" ht="19.5">
      <c r="A1375" s="36"/>
      <c r="B1375" s="37"/>
      <c r="C1375" s="38"/>
      <c r="D1375" s="195" t="s">
        <v>363</v>
      </c>
      <c r="E1375" s="38"/>
      <c r="F1375" s="236" t="s">
        <v>4070</v>
      </c>
      <c r="G1375" s="38"/>
      <c r="H1375" s="38"/>
      <c r="I1375" s="237"/>
      <c r="J1375" s="38"/>
      <c r="K1375" s="38"/>
      <c r="L1375" s="41"/>
      <c r="M1375" s="238"/>
      <c r="N1375" s="239"/>
      <c r="O1375" s="66"/>
      <c r="P1375" s="66"/>
      <c r="Q1375" s="66"/>
      <c r="R1375" s="66"/>
      <c r="S1375" s="66"/>
      <c r="T1375" s="67"/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T1375" s="19" t="s">
        <v>363</v>
      </c>
      <c r="AU1375" s="19" t="s">
        <v>82</v>
      </c>
    </row>
    <row r="1376" spans="1:65" s="2" customFormat="1" ht="16.5" customHeight="1">
      <c r="A1376" s="36"/>
      <c r="B1376" s="37"/>
      <c r="C1376" s="216" t="s">
        <v>4071</v>
      </c>
      <c r="D1376" s="216" t="s">
        <v>192</v>
      </c>
      <c r="E1376" s="217" t="s">
        <v>4072</v>
      </c>
      <c r="F1376" s="218" t="s">
        <v>4073</v>
      </c>
      <c r="G1376" s="219" t="s">
        <v>176</v>
      </c>
      <c r="H1376" s="220">
        <v>1</v>
      </c>
      <c r="I1376" s="221"/>
      <c r="J1376" s="222">
        <f t="shared" ref="J1376:J1390" si="50">ROUND(I1376*H1376,2)</f>
        <v>0</v>
      </c>
      <c r="K1376" s="218" t="s">
        <v>19</v>
      </c>
      <c r="L1376" s="223"/>
      <c r="M1376" s="224" t="s">
        <v>19</v>
      </c>
      <c r="N1376" s="225" t="s">
        <v>44</v>
      </c>
      <c r="O1376" s="66"/>
      <c r="P1376" s="189">
        <f t="shared" ref="P1376:P1390" si="51">O1376*H1376</f>
        <v>0</v>
      </c>
      <c r="Q1376" s="189">
        <v>1.6E-2</v>
      </c>
      <c r="R1376" s="189">
        <f t="shared" ref="R1376:R1390" si="52">Q1376*H1376</f>
        <v>1.6E-2</v>
      </c>
      <c r="S1376" s="189">
        <v>0</v>
      </c>
      <c r="T1376" s="190">
        <f t="shared" ref="T1376:T1390" si="53">S1376*H1376</f>
        <v>0</v>
      </c>
      <c r="U1376" s="36"/>
      <c r="V1376" s="36"/>
      <c r="W1376" s="36"/>
      <c r="X1376" s="36"/>
      <c r="Y1376" s="36"/>
      <c r="Z1376" s="36"/>
      <c r="AA1376" s="36"/>
      <c r="AB1376" s="36"/>
      <c r="AC1376" s="36"/>
      <c r="AD1376" s="36"/>
      <c r="AE1376" s="36"/>
      <c r="AR1376" s="191" t="s">
        <v>346</v>
      </c>
      <c r="AT1376" s="191" t="s">
        <v>192</v>
      </c>
      <c r="AU1376" s="191" t="s">
        <v>82</v>
      </c>
      <c r="AY1376" s="19" t="s">
        <v>170</v>
      </c>
      <c r="BE1376" s="192">
        <f t="shared" ref="BE1376:BE1390" si="54">IF(N1376="základní",J1376,0)</f>
        <v>0</v>
      </c>
      <c r="BF1376" s="192">
        <f t="shared" ref="BF1376:BF1390" si="55">IF(N1376="snížená",J1376,0)</f>
        <v>0</v>
      </c>
      <c r="BG1376" s="192">
        <f t="shared" ref="BG1376:BG1390" si="56">IF(N1376="zákl. přenesená",J1376,0)</f>
        <v>0</v>
      </c>
      <c r="BH1376" s="192">
        <f t="shared" ref="BH1376:BH1390" si="57">IF(N1376="sníž. přenesená",J1376,0)</f>
        <v>0</v>
      </c>
      <c r="BI1376" s="192">
        <f t="shared" ref="BI1376:BI1390" si="58">IF(N1376="nulová",J1376,0)</f>
        <v>0</v>
      </c>
      <c r="BJ1376" s="19" t="s">
        <v>80</v>
      </c>
      <c r="BK1376" s="192">
        <f t="shared" ref="BK1376:BK1390" si="59">ROUND(I1376*H1376,2)</f>
        <v>0</v>
      </c>
      <c r="BL1376" s="19" t="s">
        <v>261</v>
      </c>
      <c r="BM1376" s="191" t="s">
        <v>4074</v>
      </c>
    </row>
    <row r="1377" spans="1:65" s="2" customFormat="1" ht="16.5" customHeight="1">
      <c r="A1377" s="36"/>
      <c r="B1377" s="37"/>
      <c r="C1377" s="216" t="s">
        <v>4075</v>
      </c>
      <c r="D1377" s="216" t="s">
        <v>192</v>
      </c>
      <c r="E1377" s="217" t="s">
        <v>4076</v>
      </c>
      <c r="F1377" s="218" t="s">
        <v>4077</v>
      </c>
      <c r="G1377" s="219" t="s">
        <v>176</v>
      </c>
      <c r="H1377" s="220">
        <v>1</v>
      </c>
      <c r="I1377" s="221"/>
      <c r="J1377" s="222">
        <f t="shared" si="50"/>
        <v>0</v>
      </c>
      <c r="K1377" s="218" t="s">
        <v>19</v>
      </c>
      <c r="L1377" s="223"/>
      <c r="M1377" s="224" t="s">
        <v>19</v>
      </c>
      <c r="N1377" s="225" t="s">
        <v>44</v>
      </c>
      <c r="O1377" s="66"/>
      <c r="P1377" s="189">
        <f t="shared" si="51"/>
        <v>0</v>
      </c>
      <c r="Q1377" s="189">
        <v>1.6E-2</v>
      </c>
      <c r="R1377" s="189">
        <f t="shared" si="52"/>
        <v>1.6E-2</v>
      </c>
      <c r="S1377" s="189">
        <v>0</v>
      </c>
      <c r="T1377" s="190">
        <f t="shared" si="53"/>
        <v>0</v>
      </c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R1377" s="191" t="s">
        <v>346</v>
      </c>
      <c r="AT1377" s="191" t="s">
        <v>192</v>
      </c>
      <c r="AU1377" s="191" t="s">
        <v>82</v>
      </c>
      <c r="AY1377" s="19" t="s">
        <v>170</v>
      </c>
      <c r="BE1377" s="192">
        <f t="shared" si="54"/>
        <v>0</v>
      </c>
      <c r="BF1377" s="192">
        <f t="shared" si="55"/>
        <v>0</v>
      </c>
      <c r="BG1377" s="192">
        <f t="shared" si="56"/>
        <v>0</v>
      </c>
      <c r="BH1377" s="192">
        <f t="shared" si="57"/>
        <v>0</v>
      </c>
      <c r="BI1377" s="192">
        <f t="shared" si="58"/>
        <v>0</v>
      </c>
      <c r="BJ1377" s="19" t="s">
        <v>80</v>
      </c>
      <c r="BK1377" s="192">
        <f t="shared" si="59"/>
        <v>0</v>
      </c>
      <c r="BL1377" s="19" t="s">
        <v>261</v>
      </c>
      <c r="BM1377" s="191" t="s">
        <v>4078</v>
      </c>
    </row>
    <row r="1378" spans="1:65" s="2" customFormat="1" ht="16.5" customHeight="1">
      <c r="A1378" s="36"/>
      <c r="B1378" s="37"/>
      <c r="C1378" s="216" t="s">
        <v>4079</v>
      </c>
      <c r="D1378" s="216" t="s">
        <v>192</v>
      </c>
      <c r="E1378" s="217" t="s">
        <v>4080</v>
      </c>
      <c r="F1378" s="218" t="s">
        <v>4081</v>
      </c>
      <c r="G1378" s="219" t="s">
        <v>176</v>
      </c>
      <c r="H1378" s="220">
        <v>1</v>
      </c>
      <c r="I1378" s="221"/>
      <c r="J1378" s="222">
        <f t="shared" si="50"/>
        <v>0</v>
      </c>
      <c r="K1378" s="218" t="s">
        <v>19</v>
      </c>
      <c r="L1378" s="223"/>
      <c r="M1378" s="224" t="s">
        <v>19</v>
      </c>
      <c r="N1378" s="225" t="s">
        <v>44</v>
      </c>
      <c r="O1378" s="66"/>
      <c r="P1378" s="189">
        <f t="shared" si="51"/>
        <v>0</v>
      </c>
      <c r="Q1378" s="189">
        <v>1.6E-2</v>
      </c>
      <c r="R1378" s="189">
        <f t="shared" si="52"/>
        <v>1.6E-2</v>
      </c>
      <c r="S1378" s="189">
        <v>0</v>
      </c>
      <c r="T1378" s="190">
        <f t="shared" si="53"/>
        <v>0</v>
      </c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  <c r="AR1378" s="191" t="s">
        <v>346</v>
      </c>
      <c r="AT1378" s="191" t="s">
        <v>192</v>
      </c>
      <c r="AU1378" s="191" t="s">
        <v>82</v>
      </c>
      <c r="AY1378" s="19" t="s">
        <v>170</v>
      </c>
      <c r="BE1378" s="192">
        <f t="shared" si="54"/>
        <v>0</v>
      </c>
      <c r="BF1378" s="192">
        <f t="shared" si="55"/>
        <v>0</v>
      </c>
      <c r="BG1378" s="192">
        <f t="shared" si="56"/>
        <v>0</v>
      </c>
      <c r="BH1378" s="192">
        <f t="shared" si="57"/>
        <v>0</v>
      </c>
      <c r="BI1378" s="192">
        <f t="shared" si="58"/>
        <v>0</v>
      </c>
      <c r="BJ1378" s="19" t="s">
        <v>80</v>
      </c>
      <c r="BK1378" s="192">
        <f t="shared" si="59"/>
        <v>0</v>
      </c>
      <c r="BL1378" s="19" t="s">
        <v>261</v>
      </c>
      <c r="BM1378" s="191" t="s">
        <v>4082</v>
      </c>
    </row>
    <row r="1379" spans="1:65" s="2" customFormat="1" ht="16.5" customHeight="1">
      <c r="A1379" s="36"/>
      <c r="B1379" s="37"/>
      <c r="C1379" s="216" t="s">
        <v>4083</v>
      </c>
      <c r="D1379" s="216" t="s">
        <v>192</v>
      </c>
      <c r="E1379" s="217" t="s">
        <v>4084</v>
      </c>
      <c r="F1379" s="218" t="s">
        <v>4085</v>
      </c>
      <c r="G1379" s="219" t="s">
        <v>176</v>
      </c>
      <c r="H1379" s="220">
        <v>1</v>
      </c>
      <c r="I1379" s="221"/>
      <c r="J1379" s="222">
        <f t="shared" si="50"/>
        <v>0</v>
      </c>
      <c r="K1379" s="218" t="s">
        <v>19</v>
      </c>
      <c r="L1379" s="223"/>
      <c r="M1379" s="224" t="s">
        <v>19</v>
      </c>
      <c r="N1379" s="225" t="s">
        <v>44</v>
      </c>
      <c r="O1379" s="66"/>
      <c r="P1379" s="189">
        <f t="shared" si="51"/>
        <v>0</v>
      </c>
      <c r="Q1379" s="189">
        <v>1.6E-2</v>
      </c>
      <c r="R1379" s="189">
        <f t="shared" si="52"/>
        <v>1.6E-2</v>
      </c>
      <c r="S1379" s="189">
        <v>0</v>
      </c>
      <c r="T1379" s="190">
        <f t="shared" si="53"/>
        <v>0</v>
      </c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R1379" s="191" t="s">
        <v>346</v>
      </c>
      <c r="AT1379" s="191" t="s">
        <v>192</v>
      </c>
      <c r="AU1379" s="191" t="s">
        <v>82</v>
      </c>
      <c r="AY1379" s="19" t="s">
        <v>170</v>
      </c>
      <c r="BE1379" s="192">
        <f t="shared" si="54"/>
        <v>0</v>
      </c>
      <c r="BF1379" s="192">
        <f t="shared" si="55"/>
        <v>0</v>
      </c>
      <c r="BG1379" s="192">
        <f t="shared" si="56"/>
        <v>0</v>
      </c>
      <c r="BH1379" s="192">
        <f t="shared" si="57"/>
        <v>0</v>
      </c>
      <c r="BI1379" s="192">
        <f t="shared" si="58"/>
        <v>0</v>
      </c>
      <c r="BJ1379" s="19" t="s">
        <v>80</v>
      </c>
      <c r="BK1379" s="192">
        <f t="shared" si="59"/>
        <v>0</v>
      </c>
      <c r="BL1379" s="19" t="s">
        <v>261</v>
      </c>
      <c r="BM1379" s="191" t="s">
        <v>4086</v>
      </c>
    </row>
    <row r="1380" spans="1:65" s="2" customFormat="1" ht="16.5" customHeight="1">
      <c r="A1380" s="36"/>
      <c r="B1380" s="37"/>
      <c r="C1380" s="216" t="s">
        <v>4087</v>
      </c>
      <c r="D1380" s="216" t="s">
        <v>192</v>
      </c>
      <c r="E1380" s="217" t="s">
        <v>4088</v>
      </c>
      <c r="F1380" s="218" t="s">
        <v>4089</v>
      </c>
      <c r="G1380" s="219" t="s">
        <v>176</v>
      </c>
      <c r="H1380" s="220">
        <v>1</v>
      </c>
      <c r="I1380" s="221"/>
      <c r="J1380" s="222">
        <f t="shared" si="50"/>
        <v>0</v>
      </c>
      <c r="K1380" s="218" t="s">
        <v>19</v>
      </c>
      <c r="L1380" s="223"/>
      <c r="M1380" s="224" t="s">
        <v>19</v>
      </c>
      <c r="N1380" s="225" t="s">
        <v>44</v>
      </c>
      <c r="O1380" s="66"/>
      <c r="P1380" s="189">
        <f t="shared" si="51"/>
        <v>0</v>
      </c>
      <c r="Q1380" s="189">
        <v>1.6E-2</v>
      </c>
      <c r="R1380" s="189">
        <f t="shared" si="52"/>
        <v>1.6E-2</v>
      </c>
      <c r="S1380" s="189">
        <v>0</v>
      </c>
      <c r="T1380" s="190">
        <f t="shared" si="53"/>
        <v>0</v>
      </c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R1380" s="191" t="s">
        <v>346</v>
      </c>
      <c r="AT1380" s="191" t="s">
        <v>192</v>
      </c>
      <c r="AU1380" s="191" t="s">
        <v>82</v>
      </c>
      <c r="AY1380" s="19" t="s">
        <v>170</v>
      </c>
      <c r="BE1380" s="192">
        <f t="shared" si="54"/>
        <v>0</v>
      </c>
      <c r="BF1380" s="192">
        <f t="shared" si="55"/>
        <v>0</v>
      </c>
      <c r="BG1380" s="192">
        <f t="shared" si="56"/>
        <v>0</v>
      </c>
      <c r="BH1380" s="192">
        <f t="shared" si="57"/>
        <v>0</v>
      </c>
      <c r="BI1380" s="192">
        <f t="shared" si="58"/>
        <v>0</v>
      </c>
      <c r="BJ1380" s="19" t="s">
        <v>80</v>
      </c>
      <c r="BK1380" s="192">
        <f t="shared" si="59"/>
        <v>0</v>
      </c>
      <c r="BL1380" s="19" t="s">
        <v>261</v>
      </c>
      <c r="BM1380" s="191" t="s">
        <v>4090</v>
      </c>
    </row>
    <row r="1381" spans="1:65" s="2" customFormat="1" ht="24">
      <c r="A1381" s="36"/>
      <c r="B1381" s="37"/>
      <c r="C1381" s="180" t="s">
        <v>4091</v>
      </c>
      <c r="D1381" s="180" t="s">
        <v>173</v>
      </c>
      <c r="E1381" s="181" t="s">
        <v>4092</v>
      </c>
      <c r="F1381" s="182" t="s">
        <v>4093</v>
      </c>
      <c r="G1381" s="183" t="s">
        <v>176</v>
      </c>
      <c r="H1381" s="184">
        <v>1</v>
      </c>
      <c r="I1381" s="185"/>
      <c r="J1381" s="186">
        <f t="shared" si="50"/>
        <v>0</v>
      </c>
      <c r="K1381" s="182" t="s">
        <v>177</v>
      </c>
      <c r="L1381" s="41"/>
      <c r="M1381" s="187" t="s">
        <v>19</v>
      </c>
      <c r="N1381" s="188" t="s">
        <v>44</v>
      </c>
      <c r="O1381" s="66"/>
      <c r="P1381" s="189">
        <f t="shared" si="51"/>
        <v>0</v>
      </c>
      <c r="Q1381" s="189">
        <v>9.3000000000000005E-4</v>
      </c>
      <c r="R1381" s="189">
        <f t="shared" si="52"/>
        <v>9.3000000000000005E-4</v>
      </c>
      <c r="S1381" s="189">
        <v>0</v>
      </c>
      <c r="T1381" s="190">
        <f t="shared" si="53"/>
        <v>0</v>
      </c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R1381" s="191" t="s">
        <v>261</v>
      </c>
      <c r="AT1381" s="191" t="s">
        <v>173</v>
      </c>
      <c r="AU1381" s="191" t="s">
        <v>82</v>
      </c>
      <c r="AY1381" s="19" t="s">
        <v>170</v>
      </c>
      <c r="BE1381" s="192">
        <f t="shared" si="54"/>
        <v>0</v>
      </c>
      <c r="BF1381" s="192">
        <f t="shared" si="55"/>
        <v>0</v>
      </c>
      <c r="BG1381" s="192">
        <f t="shared" si="56"/>
        <v>0</v>
      </c>
      <c r="BH1381" s="192">
        <f t="shared" si="57"/>
        <v>0</v>
      </c>
      <c r="BI1381" s="192">
        <f t="shared" si="58"/>
        <v>0</v>
      </c>
      <c r="BJ1381" s="19" t="s">
        <v>80</v>
      </c>
      <c r="BK1381" s="192">
        <f t="shared" si="59"/>
        <v>0</v>
      </c>
      <c r="BL1381" s="19" t="s">
        <v>261</v>
      </c>
      <c r="BM1381" s="191" t="s">
        <v>4094</v>
      </c>
    </row>
    <row r="1382" spans="1:65" s="2" customFormat="1" ht="16.5" customHeight="1">
      <c r="A1382" s="36"/>
      <c r="B1382" s="37"/>
      <c r="C1382" s="216" t="s">
        <v>4095</v>
      </c>
      <c r="D1382" s="216" t="s">
        <v>192</v>
      </c>
      <c r="E1382" s="217" t="s">
        <v>4096</v>
      </c>
      <c r="F1382" s="218" t="s">
        <v>4097</v>
      </c>
      <c r="G1382" s="219" t="s">
        <v>176</v>
      </c>
      <c r="H1382" s="220">
        <v>1</v>
      </c>
      <c r="I1382" s="221"/>
      <c r="J1382" s="222">
        <f t="shared" si="50"/>
        <v>0</v>
      </c>
      <c r="K1382" s="218" t="s">
        <v>19</v>
      </c>
      <c r="L1382" s="223"/>
      <c r="M1382" s="224" t="s">
        <v>19</v>
      </c>
      <c r="N1382" s="225" t="s">
        <v>44</v>
      </c>
      <c r="O1382" s="66"/>
      <c r="P1382" s="189">
        <f t="shared" si="51"/>
        <v>0</v>
      </c>
      <c r="Q1382" s="189">
        <v>3.8289999999999998E-2</v>
      </c>
      <c r="R1382" s="189">
        <f t="shared" si="52"/>
        <v>3.8289999999999998E-2</v>
      </c>
      <c r="S1382" s="189">
        <v>0</v>
      </c>
      <c r="T1382" s="190">
        <f t="shared" si="53"/>
        <v>0</v>
      </c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R1382" s="191" t="s">
        <v>346</v>
      </c>
      <c r="AT1382" s="191" t="s">
        <v>192</v>
      </c>
      <c r="AU1382" s="191" t="s">
        <v>82</v>
      </c>
      <c r="AY1382" s="19" t="s">
        <v>170</v>
      </c>
      <c r="BE1382" s="192">
        <f t="shared" si="54"/>
        <v>0</v>
      </c>
      <c r="BF1382" s="192">
        <f t="shared" si="55"/>
        <v>0</v>
      </c>
      <c r="BG1382" s="192">
        <f t="shared" si="56"/>
        <v>0</v>
      </c>
      <c r="BH1382" s="192">
        <f t="shared" si="57"/>
        <v>0</v>
      </c>
      <c r="BI1382" s="192">
        <f t="shared" si="58"/>
        <v>0</v>
      </c>
      <c r="BJ1382" s="19" t="s">
        <v>80</v>
      </c>
      <c r="BK1382" s="192">
        <f t="shared" si="59"/>
        <v>0</v>
      </c>
      <c r="BL1382" s="19" t="s">
        <v>261</v>
      </c>
      <c r="BM1382" s="191" t="s">
        <v>4098</v>
      </c>
    </row>
    <row r="1383" spans="1:65" s="2" customFormat="1" ht="16.5" customHeight="1">
      <c r="A1383" s="36"/>
      <c r="B1383" s="37"/>
      <c r="C1383" s="180" t="s">
        <v>4099</v>
      </c>
      <c r="D1383" s="180" t="s">
        <v>173</v>
      </c>
      <c r="E1383" s="181" t="s">
        <v>4100</v>
      </c>
      <c r="F1383" s="182" t="s">
        <v>4101</v>
      </c>
      <c r="G1383" s="183" t="s">
        <v>176</v>
      </c>
      <c r="H1383" s="184">
        <v>11</v>
      </c>
      <c r="I1383" s="185"/>
      <c r="J1383" s="186">
        <f t="shared" si="50"/>
        <v>0</v>
      </c>
      <c r="K1383" s="182" t="s">
        <v>177</v>
      </c>
      <c r="L1383" s="41"/>
      <c r="M1383" s="187" t="s">
        <v>19</v>
      </c>
      <c r="N1383" s="188" t="s">
        <v>44</v>
      </c>
      <c r="O1383" s="66"/>
      <c r="P1383" s="189">
        <f t="shared" si="51"/>
        <v>0</v>
      </c>
      <c r="Q1383" s="189">
        <v>0</v>
      </c>
      <c r="R1383" s="189">
        <f t="shared" si="52"/>
        <v>0</v>
      </c>
      <c r="S1383" s="189">
        <v>0</v>
      </c>
      <c r="T1383" s="190">
        <f t="shared" si="53"/>
        <v>0</v>
      </c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R1383" s="191" t="s">
        <v>261</v>
      </c>
      <c r="AT1383" s="191" t="s">
        <v>173</v>
      </c>
      <c r="AU1383" s="191" t="s">
        <v>82</v>
      </c>
      <c r="AY1383" s="19" t="s">
        <v>170</v>
      </c>
      <c r="BE1383" s="192">
        <f t="shared" si="54"/>
        <v>0</v>
      </c>
      <c r="BF1383" s="192">
        <f t="shared" si="55"/>
        <v>0</v>
      </c>
      <c r="BG1383" s="192">
        <f t="shared" si="56"/>
        <v>0</v>
      </c>
      <c r="BH1383" s="192">
        <f t="shared" si="57"/>
        <v>0</v>
      </c>
      <c r="BI1383" s="192">
        <f t="shared" si="58"/>
        <v>0</v>
      </c>
      <c r="BJ1383" s="19" t="s">
        <v>80</v>
      </c>
      <c r="BK1383" s="192">
        <f t="shared" si="59"/>
        <v>0</v>
      </c>
      <c r="BL1383" s="19" t="s">
        <v>261</v>
      </c>
      <c r="BM1383" s="191" t="s">
        <v>4102</v>
      </c>
    </row>
    <row r="1384" spans="1:65" s="2" customFormat="1" ht="16.5" customHeight="1">
      <c r="A1384" s="36"/>
      <c r="B1384" s="37"/>
      <c r="C1384" s="216" t="s">
        <v>4103</v>
      </c>
      <c r="D1384" s="216" t="s">
        <v>192</v>
      </c>
      <c r="E1384" s="217" t="s">
        <v>4104</v>
      </c>
      <c r="F1384" s="218" t="s">
        <v>4105</v>
      </c>
      <c r="G1384" s="219" t="s">
        <v>176</v>
      </c>
      <c r="H1384" s="220">
        <v>11</v>
      </c>
      <c r="I1384" s="221"/>
      <c r="J1384" s="222">
        <f t="shared" si="50"/>
        <v>0</v>
      </c>
      <c r="K1384" s="218" t="s">
        <v>177</v>
      </c>
      <c r="L1384" s="223"/>
      <c r="M1384" s="224" t="s">
        <v>19</v>
      </c>
      <c r="N1384" s="225" t="s">
        <v>44</v>
      </c>
      <c r="O1384" s="66"/>
      <c r="P1384" s="189">
        <f t="shared" si="51"/>
        <v>0</v>
      </c>
      <c r="Q1384" s="189">
        <v>3.8E-3</v>
      </c>
      <c r="R1384" s="189">
        <f t="shared" si="52"/>
        <v>4.1799999999999997E-2</v>
      </c>
      <c r="S1384" s="189">
        <v>0</v>
      </c>
      <c r="T1384" s="190">
        <f t="shared" si="53"/>
        <v>0</v>
      </c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  <c r="AR1384" s="191" t="s">
        <v>346</v>
      </c>
      <c r="AT1384" s="191" t="s">
        <v>192</v>
      </c>
      <c r="AU1384" s="191" t="s">
        <v>82</v>
      </c>
      <c r="AY1384" s="19" t="s">
        <v>170</v>
      </c>
      <c r="BE1384" s="192">
        <f t="shared" si="54"/>
        <v>0</v>
      </c>
      <c r="BF1384" s="192">
        <f t="shared" si="55"/>
        <v>0</v>
      </c>
      <c r="BG1384" s="192">
        <f t="shared" si="56"/>
        <v>0</v>
      </c>
      <c r="BH1384" s="192">
        <f t="shared" si="57"/>
        <v>0</v>
      </c>
      <c r="BI1384" s="192">
        <f t="shared" si="58"/>
        <v>0</v>
      </c>
      <c r="BJ1384" s="19" t="s">
        <v>80</v>
      </c>
      <c r="BK1384" s="192">
        <f t="shared" si="59"/>
        <v>0</v>
      </c>
      <c r="BL1384" s="19" t="s">
        <v>261</v>
      </c>
      <c r="BM1384" s="191" t="s">
        <v>4106</v>
      </c>
    </row>
    <row r="1385" spans="1:65" s="2" customFormat="1" ht="16.5" customHeight="1">
      <c r="A1385" s="36"/>
      <c r="B1385" s="37"/>
      <c r="C1385" s="180" t="s">
        <v>4107</v>
      </c>
      <c r="D1385" s="180" t="s">
        <v>173</v>
      </c>
      <c r="E1385" s="181" t="s">
        <v>4108</v>
      </c>
      <c r="F1385" s="182" t="s">
        <v>4109</v>
      </c>
      <c r="G1385" s="183" t="s">
        <v>176</v>
      </c>
      <c r="H1385" s="184">
        <v>3</v>
      </c>
      <c r="I1385" s="185"/>
      <c r="J1385" s="186">
        <f t="shared" si="50"/>
        <v>0</v>
      </c>
      <c r="K1385" s="182" t="s">
        <v>177</v>
      </c>
      <c r="L1385" s="41"/>
      <c r="M1385" s="187" t="s">
        <v>19</v>
      </c>
      <c r="N1385" s="188" t="s">
        <v>44</v>
      </c>
      <c r="O1385" s="66"/>
      <c r="P1385" s="189">
        <f t="shared" si="51"/>
        <v>0</v>
      </c>
      <c r="Q1385" s="189">
        <v>0</v>
      </c>
      <c r="R1385" s="189">
        <f t="shared" si="52"/>
        <v>0</v>
      </c>
      <c r="S1385" s="189">
        <v>0</v>
      </c>
      <c r="T1385" s="190">
        <f t="shared" si="53"/>
        <v>0</v>
      </c>
      <c r="U1385" s="36"/>
      <c r="V1385" s="36"/>
      <c r="W1385" s="36"/>
      <c r="X1385" s="36"/>
      <c r="Y1385" s="36"/>
      <c r="Z1385" s="36"/>
      <c r="AA1385" s="36"/>
      <c r="AB1385" s="36"/>
      <c r="AC1385" s="36"/>
      <c r="AD1385" s="36"/>
      <c r="AE1385" s="36"/>
      <c r="AR1385" s="191" t="s">
        <v>261</v>
      </c>
      <c r="AT1385" s="191" t="s">
        <v>173</v>
      </c>
      <c r="AU1385" s="191" t="s">
        <v>82</v>
      </c>
      <c r="AY1385" s="19" t="s">
        <v>170</v>
      </c>
      <c r="BE1385" s="192">
        <f t="shared" si="54"/>
        <v>0</v>
      </c>
      <c r="BF1385" s="192">
        <f t="shared" si="55"/>
        <v>0</v>
      </c>
      <c r="BG1385" s="192">
        <f t="shared" si="56"/>
        <v>0</v>
      </c>
      <c r="BH1385" s="192">
        <f t="shared" si="57"/>
        <v>0</v>
      </c>
      <c r="BI1385" s="192">
        <f t="shared" si="58"/>
        <v>0</v>
      </c>
      <c r="BJ1385" s="19" t="s">
        <v>80</v>
      </c>
      <c r="BK1385" s="192">
        <f t="shared" si="59"/>
        <v>0</v>
      </c>
      <c r="BL1385" s="19" t="s">
        <v>261</v>
      </c>
      <c r="BM1385" s="191" t="s">
        <v>4110</v>
      </c>
    </row>
    <row r="1386" spans="1:65" s="2" customFormat="1" ht="16.5" customHeight="1">
      <c r="A1386" s="36"/>
      <c r="B1386" s="37"/>
      <c r="C1386" s="216" t="s">
        <v>4111</v>
      </c>
      <c r="D1386" s="216" t="s">
        <v>192</v>
      </c>
      <c r="E1386" s="217" t="s">
        <v>4112</v>
      </c>
      <c r="F1386" s="218" t="s">
        <v>4113</v>
      </c>
      <c r="G1386" s="219" t="s">
        <v>176</v>
      </c>
      <c r="H1386" s="220">
        <v>3</v>
      </c>
      <c r="I1386" s="221"/>
      <c r="J1386" s="222">
        <f t="shared" si="50"/>
        <v>0</v>
      </c>
      <c r="K1386" s="218" t="s">
        <v>177</v>
      </c>
      <c r="L1386" s="223"/>
      <c r="M1386" s="224" t="s">
        <v>19</v>
      </c>
      <c r="N1386" s="225" t="s">
        <v>44</v>
      </c>
      <c r="O1386" s="66"/>
      <c r="P1386" s="189">
        <f t="shared" si="51"/>
        <v>0</v>
      </c>
      <c r="Q1386" s="189">
        <v>4.7000000000000002E-3</v>
      </c>
      <c r="R1386" s="189">
        <f t="shared" si="52"/>
        <v>1.4100000000000001E-2</v>
      </c>
      <c r="S1386" s="189">
        <v>0</v>
      </c>
      <c r="T1386" s="190">
        <f t="shared" si="53"/>
        <v>0</v>
      </c>
      <c r="U1386" s="36"/>
      <c r="V1386" s="36"/>
      <c r="W1386" s="36"/>
      <c r="X1386" s="36"/>
      <c r="Y1386" s="36"/>
      <c r="Z1386" s="36"/>
      <c r="AA1386" s="36"/>
      <c r="AB1386" s="36"/>
      <c r="AC1386" s="36"/>
      <c r="AD1386" s="36"/>
      <c r="AE1386" s="36"/>
      <c r="AR1386" s="191" t="s">
        <v>346</v>
      </c>
      <c r="AT1386" s="191" t="s">
        <v>192</v>
      </c>
      <c r="AU1386" s="191" t="s">
        <v>82</v>
      </c>
      <c r="AY1386" s="19" t="s">
        <v>170</v>
      </c>
      <c r="BE1386" s="192">
        <f t="shared" si="54"/>
        <v>0</v>
      </c>
      <c r="BF1386" s="192">
        <f t="shared" si="55"/>
        <v>0</v>
      </c>
      <c r="BG1386" s="192">
        <f t="shared" si="56"/>
        <v>0</v>
      </c>
      <c r="BH1386" s="192">
        <f t="shared" si="57"/>
        <v>0</v>
      </c>
      <c r="BI1386" s="192">
        <f t="shared" si="58"/>
        <v>0</v>
      </c>
      <c r="BJ1386" s="19" t="s">
        <v>80</v>
      </c>
      <c r="BK1386" s="192">
        <f t="shared" si="59"/>
        <v>0</v>
      </c>
      <c r="BL1386" s="19" t="s">
        <v>261</v>
      </c>
      <c r="BM1386" s="191" t="s">
        <v>4114</v>
      </c>
    </row>
    <row r="1387" spans="1:65" s="2" customFormat="1" ht="16.5" customHeight="1">
      <c r="A1387" s="36"/>
      <c r="B1387" s="37"/>
      <c r="C1387" s="180" t="s">
        <v>4115</v>
      </c>
      <c r="D1387" s="180" t="s">
        <v>173</v>
      </c>
      <c r="E1387" s="181" t="s">
        <v>4116</v>
      </c>
      <c r="F1387" s="182" t="s">
        <v>4117</v>
      </c>
      <c r="G1387" s="183" t="s">
        <v>176</v>
      </c>
      <c r="H1387" s="184">
        <v>41</v>
      </c>
      <c r="I1387" s="185"/>
      <c r="J1387" s="186">
        <f t="shared" si="50"/>
        <v>0</v>
      </c>
      <c r="K1387" s="182" t="s">
        <v>19</v>
      </c>
      <c r="L1387" s="41"/>
      <c r="M1387" s="187" t="s">
        <v>19</v>
      </c>
      <c r="N1387" s="188" t="s">
        <v>44</v>
      </c>
      <c r="O1387" s="66"/>
      <c r="P1387" s="189">
        <f t="shared" si="51"/>
        <v>0</v>
      </c>
      <c r="Q1387" s="189">
        <v>0</v>
      </c>
      <c r="R1387" s="189">
        <f t="shared" si="52"/>
        <v>0</v>
      </c>
      <c r="S1387" s="189">
        <v>0</v>
      </c>
      <c r="T1387" s="190">
        <f t="shared" si="53"/>
        <v>0</v>
      </c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R1387" s="191" t="s">
        <v>261</v>
      </c>
      <c r="AT1387" s="191" t="s">
        <v>173</v>
      </c>
      <c r="AU1387" s="191" t="s">
        <v>82</v>
      </c>
      <c r="AY1387" s="19" t="s">
        <v>170</v>
      </c>
      <c r="BE1387" s="192">
        <f t="shared" si="54"/>
        <v>0</v>
      </c>
      <c r="BF1387" s="192">
        <f t="shared" si="55"/>
        <v>0</v>
      </c>
      <c r="BG1387" s="192">
        <f t="shared" si="56"/>
        <v>0</v>
      </c>
      <c r="BH1387" s="192">
        <f t="shared" si="57"/>
        <v>0</v>
      </c>
      <c r="BI1387" s="192">
        <f t="shared" si="58"/>
        <v>0</v>
      </c>
      <c r="BJ1387" s="19" t="s">
        <v>80</v>
      </c>
      <c r="BK1387" s="192">
        <f t="shared" si="59"/>
        <v>0</v>
      </c>
      <c r="BL1387" s="19" t="s">
        <v>261</v>
      </c>
      <c r="BM1387" s="191" t="s">
        <v>4118</v>
      </c>
    </row>
    <row r="1388" spans="1:65" s="2" customFormat="1" ht="16.5" customHeight="1">
      <c r="A1388" s="36"/>
      <c r="B1388" s="37"/>
      <c r="C1388" s="216" t="s">
        <v>4119</v>
      </c>
      <c r="D1388" s="216" t="s">
        <v>192</v>
      </c>
      <c r="E1388" s="217" t="s">
        <v>4120</v>
      </c>
      <c r="F1388" s="218" t="s">
        <v>4121</v>
      </c>
      <c r="G1388" s="219" t="s">
        <v>176</v>
      </c>
      <c r="H1388" s="220">
        <v>41</v>
      </c>
      <c r="I1388" s="221"/>
      <c r="J1388" s="222">
        <f t="shared" si="50"/>
        <v>0</v>
      </c>
      <c r="K1388" s="218" t="s">
        <v>19</v>
      </c>
      <c r="L1388" s="223"/>
      <c r="M1388" s="224" t="s">
        <v>19</v>
      </c>
      <c r="N1388" s="225" t="s">
        <v>44</v>
      </c>
      <c r="O1388" s="66"/>
      <c r="P1388" s="189">
        <f t="shared" si="51"/>
        <v>0</v>
      </c>
      <c r="Q1388" s="189">
        <v>4.7000000000000002E-3</v>
      </c>
      <c r="R1388" s="189">
        <f t="shared" si="52"/>
        <v>0.19270000000000001</v>
      </c>
      <c r="S1388" s="189">
        <v>0</v>
      </c>
      <c r="T1388" s="190">
        <f t="shared" si="53"/>
        <v>0</v>
      </c>
      <c r="U1388" s="36"/>
      <c r="V1388" s="36"/>
      <c r="W1388" s="36"/>
      <c r="X1388" s="36"/>
      <c r="Y1388" s="36"/>
      <c r="Z1388" s="36"/>
      <c r="AA1388" s="36"/>
      <c r="AB1388" s="36"/>
      <c r="AC1388" s="36"/>
      <c r="AD1388" s="36"/>
      <c r="AE1388" s="36"/>
      <c r="AR1388" s="191" t="s">
        <v>346</v>
      </c>
      <c r="AT1388" s="191" t="s">
        <v>192</v>
      </c>
      <c r="AU1388" s="191" t="s">
        <v>82</v>
      </c>
      <c r="AY1388" s="19" t="s">
        <v>170</v>
      </c>
      <c r="BE1388" s="192">
        <f t="shared" si="54"/>
        <v>0</v>
      </c>
      <c r="BF1388" s="192">
        <f t="shared" si="55"/>
        <v>0</v>
      </c>
      <c r="BG1388" s="192">
        <f t="shared" si="56"/>
        <v>0</v>
      </c>
      <c r="BH1388" s="192">
        <f t="shared" si="57"/>
        <v>0</v>
      </c>
      <c r="BI1388" s="192">
        <f t="shared" si="58"/>
        <v>0</v>
      </c>
      <c r="BJ1388" s="19" t="s">
        <v>80</v>
      </c>
      <c r="BK1388" s="192">
        <f t="shared" si="59"/>
        <v>0</v>
      </c>
      <c r="BL1388" s="19" t="s">
        <v>261</v>
      </c>
      <c r="BM1388" s="191" t="s">
        <v>4122</v>
      </c>
    </row>
    <row r="1389" spans="1:65" s="2" customFormat="1" ht="16.5" customHeight="1">
      <c r="A1389" s="36"/>
      <c r="B1389" s="37"/>
      <c r="C1389" s="180" t="s">
        <v>4123</v>
      </c>
      <c r="D1389" s="180" t="s">
        <v>173</v>
      </c>
      <c r="E1389" s="181" t="s">
        <v>756</v>
      </c>
      <c r="F1389" s="182" t="s">
        <v>757</v>
      </c>
      <c r="G1389" s="183" t="s">
        <v>176</v>
      </c>
      <c r="H1389" s="184">
        <v>36</v>
      </c>
      <c r="I1389" s="185"/>
      <c r="J1389" s="186">
        <f t="shared" si="50"/>
        <v>0</v>
      </c>
      <c r="K1389" s="182" t="s">
        <v>177</v>
      </c>
      <c r="L1389" s="41"/>
      <c r="M1389" s="187" t="s">
        <v>19</v>
      </c>
      <c r="N1389" s="188" t="s">
        <v>44</v>
      </c>
      <c r="O1389" s="66"/>
      <c r="P1389" s="189">
        <f t="shared" si="51"/>
        <v>0</v>
      </c>
      <c r="Q1389" s="189">
        <v>0</v>
      </c>
      <c r="R1389" s="189">
        <f t="shared" si="52"/>
        <v>0</v>
      </c>
      <c r="S1389" s="189">
        <v>0</v>
      </c>
      <c r="T1389" s="190">
        <f t="shared" si="53"/>
        <v>0</v>
      </c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R1389" s="191" t="s">
        <v>261</v>
      </c>
      <c r="AT1389" s="191" t="s">
        <v>173</v>
      </c>
      <c r="AU1389" s="191" t="s">
        <v>82</v>
      </c>
      <c r="AY1389" s="19" t="s">
        <v>170</v>
      </c>
      <c r="BE1389" s="192">
        <f t="shared" si="54"/>
        <v>0</v>
      </c>
      <c r="BF1389" s="192">
        <f t="shared" si="55"/>
        <v>0</v>
      </c>
      <c r="BG1389" s="192">
        <f t="shared" si="56"/>
        <v>0</v>
      </c>
      <c r="BH1389" s="192">
        <f t="shared" si="57"/>
        <v>0</v>
      </c>
      <c r="BI1389" s="192">
        <f t="shared" si="58"/>
        <v>0</v>
      </c>
      <c r="BJ1389" s="19" t="s">
        <v>80</v>
      </c>
      <c r="BK1389" s="192">
        <f t="shared" si="59"/>
        <v>0</v>
      </c>
      <c r="BL1389" s="19" t="s">
        <v>261</v>
      </c>
      <c r="BM1389" s="191" t="s">
        <v>4124</v>
      </c>
    </row>
    <row r="1390" spans="1:65" s="2" customFormat="1" ht="16.5" customHeight="1">
      <c r="A1390" s="36"/>
      <c r="B1390" s="37"/>
      <c r="C1390" s="216" t="s">
        <v>4125</v>
      </c>
      <c r="D1390" s="216" t="s">
        <v>192</v>
      </c>
      <c r="E1390" s="217" t="s">
        <v>4126</v>
      </c>
      <c r="F1390" s="218" t="s">
        <v>4127</v>
      </c>
      <c r="G1390" s="219" t="s">
        <v>176</v>
      </c>
      <c r="H1390" s="220">
        <v>28</v>
      </c>
      <c r="I1390" s="221"/>
      <c r="J1390" s="222">
        <f t="shared" si="50"/>
        <v>0</v>
      </c>
      <c r="K1390" s="218" t="s">
        <v>19</v>
      </c>
      <c r="L1390" s="223"/>
      <c r="M1390" s="224" t="s">
        <v>19</v>
      </c>
      <c r="N1390" s="225" t="s">
        <v>44</v>
      </c>
      <c r="O1390" s="66"/>
      <c r="P1390" s="189">
        <f t="shared" si="51"/>
        <v>0</v>
      </c>
      <c r="Q1390" s="189">
        <v>2.0000000000000001E-4</v>
      </c>
      <c r="R1390" s="189">
        <f t="shared" si="52"/>
        <v>5.5999999999999999E-3</v>
      </c>
      <c r="S1390" s="189">
        <v>0</v>
      </c>
      <c r="T1390" s="190">
        <f t="shared" si="53"/>
        <v>0</v>
      </c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R1390" s="191" t="s">
        <v>346</v>
      </c>
      <c r="AT1390" s="191" t="s">
        <v>192</v>
      </c>
      <c r="AU1390" s="191" t="s">
        <v>82</v>
      </c>
      <c r="AY1390" s="19" t="s">
        <v>170</v>
      </c>
      <c r="BE1390" s="192">
        <f t="shared" si="54"/>
        <v>0</v>
      </c>
      <c r="BF1390" s="192">
        <f t="shared" si="55"/>
        <v>0</v>
      </c>
      <c r="BG1390" s="192">
        <f t="shared" si="56"/>
        <v>0</v>
      </c>
      <c r="BH1390" s="192">
        <f t="shared" si="57"/>
        <v>0</v>
      </c>
      <c r="BI1390" s="192">
        <f t="shared" si="58"/>
        <v>0</v>
      </c>
      <c r="BJ1390" s="19" t="s">
        <v>80</v>
      </c>
      <c r="BK1390" s="192">
        <f t="shared" si="59"/>
        <v>0</v>
      </c>
      <c r="BL1390" s="19" t="s">
        <v>261</v>
      </c>
      <c r="BM1390" s="191" t="s">
        <v>4128</v>
      </c>
    </row>
    <row r="1391" spans="1:65" s="2" customFormat="1" ht="19.5">
      <c r="A1391" s="36"/>
      <c r="B1391" s="37"/>
      <c r="C1391" s="38"/>
      <c r="D1391" s="195" t="s">
        <v>363</v>
      </c>
      <c r="E1391" s="38"/>
      <c r="F1391" s="236" t="s">
        <v>764</v>
      </c>
      <c r="G1391" s="38"/>
      <c r="H1391" s="38"/>
      <c r="I1391" s="237"/>
      <c r="J1391" s="38"/>
      <c r="K1391" s="38"/>
      <c r="L1391" s="41"/>
      <c r="M1391" s="238"/>
      <c r="N1391" s="239"/>
      <c r="O1391" s="66"/>
      <c r="P1391" s="66"/>
      <c r="Q1391" s="66"/>
      <c r="R1391" s="66"/>
      <c r="S1391" s="66"/>
      <c r="T1391" s="67"/>
      <c r="U1391" s="36"/>
      <c r="V1391" s="36"/>
      <c r="W1391" s="36"/>
      <c r="X1391" s="36"/>
      <c r="Y1391" s="36"/>
      <c r="Z1391" s="36"/>
      <c r="AA1391" s="36"/>
      <c r="AB1391" s="36"/>
      <c r="AC1391" s="36"/>
      <c r="AD1391" s="36"/>
      <c r="AE1391" s="36"/>
      <c r="AT1391" s="19" t="s">
        <v>363</v>
      </c>
      <c r="AU1391" s="19" t="s">
        <v>82</v>
      </c>
    </row>
    <row r="1392" spans="1:65" s="2" customFormat="1" ht="16.5" customHeight="1">
      <c r="A1392" s="36"/>
      <c r="B1392" s="37"/>
      <c r="C1392" s="216" t="s">
        <v>4129</v>
      </c>
      <c r="D1392" s="216" t="s">
        <v>192</v>
      </c>
      <c r="E1392" s="217" t="s">
        <v>4130</v>
      </c>
      <c r="F1392" s="218" t="s">
        <v>4131</v>
      </c>
      <c r="G1392" s="219" t="s">
        <v>176</v>
      </c>
      <c r="H1392" s="220">
        <v>6</v>
      </c>
      <c r="I1392" s="221"/>
      <c r="J1392" s="222">
        <f>ROUND(I1392*H1392,2)</f>
        <v>0</v>
      </c>
      <c r="K1392" s="218" t="s">
        <v>19</v>
      </c>
      <c r="L1392" s="223"/>
      <c r="M1392" s="224" t="s">
        <v>19</v>
      </c>
      <c r="N1392" s="225" t="s">
        <v>44</v>
      </c>
      <c r="O1392" s="66"/>
      <c r="P1392" s="189">
        <f>O1392*H1392</f>
        <v>0</v>
      </c>
      <c r="Q1392" s="189">
        <v>2.0000000000000001E-4</v>
      </c>
      <c r="R1392" s="189">
        <f>Q1392*H1392</f>
        <v>1.2000000000000001E-3</v>
      </c>
      <c r="S1392" s="189">
        <v>0</v>
      </c>
      <c r="T1392" s="190">
        <f>S1392*H1392</f>
        <v>0</v>
      </c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R1392" s="191" t="s">
        <v>346</v>
      </c>
      <c r="AT1392" s="191" t="s">
        <v>192</v>
      </c>
      <c r="AU1392" s="191" t="s">
        <v>82</v>
      </c>
      <c r="AY1392" s="19" t="s">
        <v>170</v>
      </c>
      <c r="BE1392" s="192">
        <f>IF(N1392="základní",J1392,0)</f>
        <v>0</v>
      </c>
      <c r="BF1392" s="192">
        <f>IF(N1392="snížená",J1392,0)</f>
        <v>0</v>
      </c>
      <c r="BG1392" s="192">
        <f>IF(N1392="zákl. přenesená",J1392,0)</f>
        <v>0</v>
      </c>
      <c r="BH1392" s="192">
        <f>IF(N1392="sníž. přenesená",J1392,0)</f>
        <v>0</v>
      </c>
      <c r="BI1392" s="192">
        <f>IF(N1392="nulová",J1392,0)</f>
        <v>0</v>
      </c>
      <c r="BJ1392" s="19" t="s">
        <v>80</v>
      </c>
      <c r="BK1392" s="192">
        <f>ROUND(I1392*H1392,2)</f>
        <v>0</v>
      </c>
      <c r="BL1392" s="19" t="s">
        <v>261</v>
      </c>
      <c r="BM1392" s="191" t="s">
        <v>4132</v>
      </c>
    </row>
    <row r="1393" spans="1:65" s="2" customFormat="1" ht="19.5">
      <c r="A1393" s="36"/>
      <c r="B1393" s="37"/>
      <c r="C1393" s="38"/>
      <c r="D1393" s="195" t="s">
        <v>363</v>
      </c>
      <c r="E1393" s="38"/>
      <c r="F1393" s="236" t="s">
        <v>764</v>
      </c>
      <c r="G1393" s="38"/>
      <c r="H1393" s="38"/>
      <c r="I1393" s="237"/>
      <c r="J1393" s="38"/>
      <c r="K1393" s="38"/>
      <c r="L1393" s="41"/>
      <c r="M1393" s="238"/>
      <c r="N1393" s="239"/>
      <c r="O1393" s="66"/>
      <c r="P1393" s="66"/>
      <c r="Q1393" s="66"/>
      <c r="R1393" s="66"/>
      <c r="S1393" s="66"/>
      <c r="T1393" s="67"/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T1393" s="19" t="s">
        <v>363</v>
      </c>
      <c r="AU1393" s="19" t="s">
        <v>82</v>
      </c>
    </row>
    <row r="1394" spans="1:65" s="2" customFormat="1" ht="16.5" customHeight="1">
      <c r="A1394" s="36"/>
      <c r="B1394" s="37"/>
      <c r="C1394" s="216" t="s">
        <v>4133</v>
      </c>
      <c r="D1394" s="216" t="s">
        <v>192</v>
      </c>
      <c r="E1394" s="217" t="s">
        <v>4134</v>
      </c>
      <c r="F1394" s="218" t="s">
        <v>4135</v>
      </c>
      <c r="G1394" s="219" t="s">
        <v>176</v>
      </c>
      <c r="H1394" s="220">
        <v>1</v>
      </c>
      <c r="I1394" s="221"/>
      <c r="J1394" s="222">
        <f t="shared" ref="J1394:J1404" si="60">ROUND(I1394*H1394,2)</f>
        <v>0</v>
      </c>
      <c r="K1394" s="218" t="s">
        <v>19</v>
      </c>
      <c r="L1394" s="223"/>
      <c r="M1394" s="224" t="s">
        <v>19</v>
      </c>
      <c r="N1394" s="225" t="s">
        <v>44</v>
      </c>
      <c r="O1394" s="66"/>
      <c r="P1394" s="189">
        <f t="shared" ref="P1394:P1404" si="61">O1394*H1394</f>
        <v>0</v>
      </c>
      <c r="Q1394" s="189">
        <v>2.0000000000000001E-4</v>
      </c>
      <c r="R1394" s="189">
        <f t="shared" ref="R1394:R1404" si="62">Q1394*H1394</f>
        <v>2.0000000000000001E-4</v>
      </c>
      <c r="S1394" s="189">
        <v>0</v>
      </c>
      <c r="T1394" s="190">
        <f t="shared" ref="T1394:T1404" si="63">S1394*H1394</f>
        <v>0</v>
      </c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R1394" s="191" t="s">
        <v>346</v>
      </c>
      <c r="AT1394" s="191" t="s">
        <v>192</v>
      </c>
      <c r="AU1394" s="191" t="s">
        <v>82</v>
      </c>
      <c r="AY1394" s="19" t="s">
        <v>170</v>
      </c>
      <c r="BE1394" s="192">
        <f t="shared" ref="BE1394:BE1404" si="64">IF(N1394="základní",J1394,0)</f>
        <v>0</v>
      </c>
      <c r="BF1394" s="192">
        <f t="shared" ref="BF1394:BF1404" si="65">IF(N1394="snížená",J1394,0)</f>
        <v>0</v>
      </c>
      <c r="BG1394" s="192">
        <f t="shared" ref="BG1394:BG1404" si="66">IF(N1394="zákl. přenesená",J1394,0)</f>
        <v>0</v>
      </c>
      <c r="BH1394" s="192">
        <f t="shared" ref="BH1394:BH1404" si="67">IF(N1394="sníž. přenesená",J1394,0)</f>
        <v>0</v>
      </c>
      <c r="BI1394" s="192">
        <f t="shared" ref="BI1394:BI1404" si="68">IF(N1394="nulová",J1394,0)</f>
        <v>0</v>
      </c>
      <c r="BJ1394" s="19" t="s">
        <v>80</v>
      </c>
      <c r="BK1394" s="192">
        <f t="shared" ref="BK1394:BK1404" si="69">ROUND(I1394*H1394,2)</f>
        <v>0</v>
      </c>
      <c r="BL1394" s="19" t="s">
        <v>261</v>
      </c>
      <c r="BM1394" s="191" t="s">
        <v>4136</v>
      </c>
    </row>
    <row r="1395" spans="1:65" s="2" customFormat="1" ht="16.5" customHeight="1">
      <c r="A1395" s="36"/>
      <c r="B1395" s="37"/>
      <c r="C1395" s="216" t="s">
        <v>4137</v>
      </c>
      <c r="D1395" s="216" t="s">
        <v>192</v>
      </c>
      <c r="E1395" s="217" t="s">
        <v>4138</v>
      </c>
      <c r="F1395" s="218" t="s">
        <v>4139</v>
      </c>
      <c r="G1395" s="219" t="s">
        <v>176</v>
      </c>
      <c r="H1395" s="220">
        <v>1</v>
      </c>
      <c r="I1395" s="221"/>
      <c r="J1395" s="222">
        <f t="shared" si="60"/>
        <v>0</v>
      </c>
      <c r="K1395" s="218" t="s">
        <v>19</v>
      </c>
      <c r="L1395" s="223"/>
      <c r="M1395" s="224" t="s">
        <v>19</v>
      </c>
      <c r="N1395" s="225" t="s">
        <v>44</v>
      </c>
      <c r="O1395" s="66"/>
      <c r="P1395" s="189">
        <f t="shared" si="61"/>
        <v>0</v>
      </c>
      <c r="Q1395" s="189">
        <v>2.0000000000000001E-4</v>
      </c>
      <c r="R1395" s="189">
        <f t="shared" si="62"/>
        <v>2.0000000000000001E-4</v>
      </c>
      <c r="S1395" s="189">
        <v>0</v>
      </c>
      <c r="T1395" s="190">
        <f t="shared" si="63"/>
        <v>0</v>
      </c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R1395" s="191" t="s">
        <v>346</v>
      </c>
      <c r="AT1395" s="191" t="s">
        <v>192</v>
      </c>
      <c r="AU1395" s="191" t="s">
        <v>82</v>
      </c>
      <c r="AY1395" s="19" t="s">
        <v>170</v>
      </c>
      <c r="BE1395" s="192">
        <f t="shared" si="64"/>
        <v>0</v>
      </c>
      <c r="BF1395" s="192">
        <f t="shared" si="65"/>
        <v>0</v>
      </c>
      <c r="BG1395" s="192">
        <f t="shared" si="66"/>
        <v>0</v>
      </c>
      <c r="BH1395" s="192">
        <f t="shared" si="67"/>
        <v>0</v>
      </c>
      <c r="BI1395" s="192">
        <f t="shared" si="68"/>
        <v>0</v>
      </c>
      <c r="BJ1395" s="19" t="s">
        <v>80</v>
      </c>
      <c r="BK1395" s="192">
        <f t="shared" si="69"/>
        <v>0</v>
      </c>
      <c r="BL1395" s="19" t="s">
        <v>261</v>
      </c>
      <c r="BM1395" s="191" t="s">
        <v>4140</v>
      </c>
    </row>
    <row r="1396" spans="1:65" s="2" customFormat="1" ht="16.5" customHeight="1">
      <c r="A1396" s="36"/>
      <c r="B1396" s="37"/>
      <c r="C1396" s="180" t="s">
        <v>4141</v>
      </c>
      <c r="D1396" s="180" t="s">
        <v>173</v>
      </c>
      <c r="E1396" s="181" t="s">
        <v>766</v>
      </c>
      <c r="F1396" s="182" t="s">
        <v>767</v>
      </c>
      <c r="G1396" s="183" t="s">
        <v>176</v>
      </c>
      <c r="H1396" s="184">
        <v>44</v>
      </c>
      <c r="I1396" s="185"/>
      <c r="J1396" s="186">
        <f t="shared" si="60"/>
        <v>0</v>
      </c>
      <c r="K1396" s="182" t="s">
        <v>177</v>
      </c>
      <c r="L1396" s="41"/>
      <c r="M1396" s="187" t="s">
        <v>19</v>
      </c>
      <c r="N1396" s="188" t="s">
        <v>44</v>
      </c>
      <c r="O1396" s="66"/>
      <c r="P1396" s="189">
        <f t="shared" si="61"/>
        <v>0</v>
      </c>
      <c r="Q1396" s="189">
        <v>0</v>
      </c>
      <c r="R1396" s="189">
        <f t="shared" si="62"/>
        <v>0</v>
      </c>
      <c r="S1396" s="189">
        <v>0</v>
      </c>
      <c r="T1396" s="190">
        <f t="shared" si="63"/>
        <v>0</v>
      </c>
      <c r="U1396" s="36"/>
      <c r="V1396" s="36"/>
      <c r="W1396" s="36"/>
      <c r="X1396" s="36"/>
      <c r="Y1396" s="36"/>
      <c r="Z1396" s="36"/>
      <c r="AA1396" s="36"/>
      <c r="AB1396" s="36"/>
      <c r="AC1396" s="36"/>
      <c r="AD1396" s="36"/>
      <c r="AE1396" s="36"/>
      <c r="AR1396" s="191" t="s">
        <v>178</v>
      </c>
      <c r="AT1396" s="191" t="s">
        <v>173</v>
      </c>
      <c r="AU1396" s="191" t="s">
        <v>82</v>
      </c>
      <c r="AY1396" s="19" t="s">
        <v>170</v>
      </c>
      <c r="BE1396" s="192">
        <f t="shared" si="64"/>
        <v>0</v>
      </c>
      <c r="BF1396" s="192">
        <f t="shared" si="65"/>
        <v>0</v>
      </c>
      <c r="BG1396" s="192">
        <f t="shared" si="66"/>
        <v>0</v>
      </c>
      <c r="BH1396" s="192">
        <f t="shared" si="67"/>
        <v>0</v>
      </c>
      <c r="BI1396" s="192">
        <f t="shared" si="68"/>
        <v>0</v>
      </c>
      <c r="BJ1396" s="19" t="s">
        <v>80</v>
      </c>
      <c r="BK1396" s="192">
        <f t="shared" si="69"/>
        <v>0</v>
      </c>
      <c r="BL1396" s="19" t="s">
        <v>178</v>
      </c>
      <c r="BM1396" s="191" t="s">
        <v>4142</v>
      </c>
    </row>
    <row r="1397" spans="1:65" s="2" customFormat="1" ht="16.5" customHeight="1">
      <c r="A1397" s="36"/>
      <c r="B1397" s="37"/>
      <c r="C1397" s="216" t="s">
        <v>4143</v>
      </c>
      <c r="D1397" s="216" t="s">
        <v>192</v>
      </c>
      <c r="E1397" s="217" t="s">
        <v>770</v>
      </c>
      <c r="F1397" s="218" t="s">
        <v>771</v>
      </c>
      <c r="G1397" s="219" t="s">
        <v>176</v>
      </c>
      <c r="H1397" s="220">
        <v>44</v>
      </c>
      <c r="I1397" s="221"/>
      <c r="J1397" s="222">
        <f t="shared" si="60"/>
        <v>0</v>
      </c>
      <c r="K1397" s="218" t="s">
        <v>177</v>
      </c>
      <c r="L1397" s="223"/>
      <c r="M1397" s="224" t="s">
        <v>19</v>
      </c>
      <c r="N1397" s="225" t="s">
        <v>44</v>
      </c>
      <c r="O1397" s="66"/>
      <c r="P1397" s="189">
        <f t="shared" si="61"/>
        <v>0</v>
      </c>
      <c r="Q1397" s="189">
        <v>1.4999999999999999E-4</v>
      </c>
      <c r="R1397" s="189">
        <f t="shared" si="62"/>
        <v>6.5999999999999991E-3</v>
      </c>
      <c r="S1397" s="189">
        <v>0</v>
      </c>
      <c r="T1397" s="190">
        <f t="shared" si="63"/>
        <v>0</v>
      </c>
      <c r="U1397" s="36"/>
      <c r="V1397" s="36"/>
      <c r="W1397" s="36"/>
      <c r="X1397" s="36"/>
      <c r="Y1397" s="36"/>
      <c r="Z1397" s="36"/>
      <c r="AA1397" s="36"/>
      <c r="AB1397" s="36"/>
      <c r="AC1397" s="36"/>
      <c r="AD1397" s="36"/>
      <c r="AE1397" s="36"/>
      <c r="AR1397" s="191" t="s">
        <v>195</v>
      </c>
      <c r="AT1397" s="191" t="s">
        <v>192</v>
      </c>
      <c r="AU1397" s="191" t="s">
        <v>82</v>
      </c>
      <c r="AY1397" s="19" t="s">
        <v>170</v>
      </c>
      <c r="BE1397" s="192">
        <f t="shared" si="64"/>
        <v>0</v>
      </c>
      <c r="BF1397" s="192">
        <f t="shared" si="65"/>
        <v>0</v>
      </c>
      <c r="BG1397" s="192">
        <f t="shared" si="66"/>
        <v>0</v>
      </c>
      <c r="BH1397" s="192">
        <f t="shared" si="67"/>
        <v>0</v>
      </c>
      <c r="BI1397" s="192">
        <f t="shared" si="68"/>
        <v>0</v>
      </c>
      <c r="BJ1397" s="19" t="s">
        <v>80</v>
      </c>
      <c r="BK1397" s="192">
        <f t="shared" si="69"/>
        <v>0</v>
      </c>
      <c r="BL1397" s="19" t="s">
        <v>178</v>
      </c>
      <c r="BM1397" s="191" t="s">
        <v>4144</v>
      </c>
    </row>
    <row r="1398" spans="1:65" s="2" customFormat="1" ht="16.5" customHeight="1">
      <c r="A1398" s="36"/>
      <c r="B1398" s="37"/>
      <c r="C1398" s="180" t="s">
        <v>4145</v>
      </c>
      <c r="D1398" s="180" t="s">
        <v>173</v>
      </c>
      <c r="E1398" s="181" t="s">
        <v>774</v>
      </c>
      <c r="F1398" s="182" t="s">
        <v>775</v>
      </c>
      <c r="G1398" s="183" t="s">
        <v>176</v>
      </c>
      <c r="H1398" s="184">
        <v>45</v>
      </c>
      <c r="I1398" s="185"/>
      <c r="J1398" s="186">
        <f t="shared" si="60"/>
        <v>0</v>
      </c>
      <c r="K1398" s="182" t="s">
        <v>177</v>
      </c>
      <c r="L1398" s="41"/>
      <c r="M1398" s="187" t="s">
        <v>19</v>
      </c>
      <c r="N1398" s="188" t="s">
        <v>44</v>
      </c>
      <c r="O1398" s="66"/>
      <c r="P1398" s="189">
        <f t="shared" si="61"/>
        <v>0</v>
      </c>
      <c r="Q1398" s="189">
        <v>0</v>
      </c>
      <c r="R1398" s="189">
        <f t="shared" si="62"/>
        <v>0</v>
      </c>
      <c r="S1398" s="189">
        <v>0</v>
      </c>
      <c r="T1398" s="190">
        <f t="shared" si="63"/>
        <v>0</v>
      </c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R1398" s="191" t="s">
        <v>261</v>
      </c>
      <c r="AT1398" s="191" t="s">
        <v>173</v>
      </c>
      <c r="AU1398" s="191" t="s">
        <v>82</v>
      </c>
      <c r="AY1398" s="19" t="s">
        <v>170</v>
      </c>
      <c r="BE1398" s="192">
        <f t="shared" si="64"/>
        <v>0</v>
      </c>
      <c r="BF1398" s="192">
        <f t="shared" si="65"/>
        <v>0</v>
      </c>
      <c r="BG1398" s="192">
        <f t="shared" si="66"/>
        <v>0</v>
      </c>
      <c r="BH1398" s="192">
        <f t="shared" si="67"/>
        <v>0</v>
      </c>
      <c r="BI1398" s="192">
        <f t="shared" si="68"/>
        <v>0</v>
      </c>
      <c r="BJ1398" s="19" t="s">
        <v>80</v>
      </c>
      <c r="BK1398" s="192">
        <f t="shared" si="69"/>
        <v>0</v>
      </c>
      <c r="BL1398" s="19" t="s">
        <v>261</v>
      </c>
      <c r="BM1398" s="191" t="s">
        <v>4146</v>
      </c>
    </row>
    <row r="1399" spans="1:65" s="2" customFormat="1" ht="16.5" customHeight="1">
      <c r="A1399" s="36"/>
      <c r="B1399" s="37"/>
      <c r="C1399" s="216" t="s">
        <v>4147</v>
      </c>
      <c r="D1399" s="216" t="s">
        <v>192</v>
      </c>
      <c r="E1399" s="217" t="s">
        <v>778</v>
      </c>
      <c r="F1399" s="218" t="s">
        <v>4148</v>
      </c>
      <c r="G1399" s="219" t="s">
        <v>176</v>
      </c>
      <c r="H1399" s="220">
        <v>42</v>
      </c>
      <c r="I1399" s="221"/>
      <c r="J1399" s="222">
        <f t="shared" si="60"/>
        <v>0</v>
      </c>
      <c r="K1399" s="218" t="s">
        <v>177</v>
      </c>
      <c r="L1399" s="223"/>
      <c r="M1399" s="224" t="s">
        <v>19</v>
      </c>
      <c r="N1399" s="225" t="s">
        <v>44</v>
      </c>
      <c r="O1399" s="66"/>
      <c r="P1399" s="189">
        <f t="shared" si="61"/>
        <v>0</v>
      </c>
      <c r="Q1399" s="189">
        <v>1.1999999999999999E-3</v>
      </c>
      <c r="R1399" s="189">
        <f t="shared" si="62"/>
        <v>5.0399999999999993E-2</v>
      </c>
      <c r="S1399" s="189">
        <v>0</v>
      </c>
      <c r="T1399" s="190">
        <f t="shared" si="63"/>
        <v>0</v>
      </c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R1399" s="191" t="s">
        <v>346</v>
      </c>
      <c r="AT1399" s="191" t="s">
        <v>192</v>
      </c>
      <c r="AU1399" s="191" t="s">
        <v>82</v>
      </c>
      <c r="AY1399" s="19" t="s">
        <v>170</v>
      </c>
      <c r="BE1399" s="192">
        <f t="shared" si="64"/>
        <v>0</v>
      </c>
      <c r="BF1399" s="192">
        <f t="shared" si="65"/>
        <v>0</v>
      </c>
      <c r="BG1399" s="192">
        <f t="shared" si="66"/>
        <v>0</v>
      </c>
      <c r="BH1399" s="192">
        <f t="shared" si="67"/>
        <v>0</v>
      </c>
      <c r="BI1399" s="192">
        <f t="shared" si="68"/>
        <v>0</v>
      </c>
      <c r="BJ1399" s="19" t="s">
        <v>80</v>
      </c>
      <c r="BK1399" s="192">
        <f t="shared" si="69"/>
        <v>0</v>
      </c>
      <c r="BL1399" s="19" t="s">
        <v>261</v>
      </c>
      <c r="BM1399" s="191" t="s">
        <v>4149</v>
      </c>
    </row>
    <row r="1400" spans="1:65" s="2" customFormat="1" ht="16.5" customHeight="1">
      <c r="A1400" s="36"/>
      <c r="B1400" s="37"/>
      <c r="C1400" s="216" t="s">
        <v>4150</v>
      </c>
      <c r="D1400" s="216" t="s">
        <v>192</v>
      </c>
      <c r="E1400" s="217" t="s">
        <v>4151</v>
      </c>
      <c r="F1400" s="218" t="s">
        <v>4152</v>
      </c>
      <c r="G1400" s="219" t="s">
        <v>176</v>
      </c>
      <c r="H1400" s="220">
        <v>2</v>
      </c>
      <c r="I1400" s="221"/>
      <c r="J1400" s="222">
        <f t="shared" si="60"/>
        <v>0</v>
      </c>
      <c r="K1400" s="218" t="s">
        <v>19</v>
      </c>
      <c r="L1400" s="223"/>
      <c r="M1400" s="224" t="s">
        <v>19</v>
      </c>
      <c r="N1400" s="225" t="s">
        <v>44</v>
      </c>
      <c r="O1400" s="66"/>
      <c r="P1400" s="189">
        <f t="shared" si="61"/>
        <v>0</v>
      </c>
      <c r="Q1400" s="189">
        <v>1.1999999999999999E-3</v>
      </c>
      <c r="R1400" s="189">
        <f t="shared" si="62"/>
        <v>2.3999999999999998E-3</v>
      </c>
      <c r="S1400" s="189">
        <v>0</v>
      </c>
      <c r="T1400" s="190">
        <f t="shared" si="63"/>
        <v>0</v>
      </c>
      <c r="U1400" s="36"/>
      <c r="V1400" s="36"/>
      <c r="W1400" s="36"/>
      <c r="X1400" s="36"/>
      <c r="Y1400" s="36"/>
      <c r="Z1400" s="36"/>
      <c r="AA1400" s="36"/>
      <c r="AB1400" s="36"/>
      <c r="AC1400" s="36"/>
      <c r="AD1400" s="36"/>
      <c r="AE1400" s="36"/>
      <c r="AR1400" s="191" t="s">
        <v>346</v>
      </c>
      <c r="AT1400" s="191" t="s">
        <v>192</v>
      </c>
      <c r="AU1400" s="191" t="s">
        <v>82</v>
      </c>
      <c r="AY1400" s="19" t="s">
        <v>170</v>
      </c>
      <c r="BE1400" s="192">
        <f t="shared" si="64"/>
        <v>0</v>
      </c>
      <c r="BF1400" s="192">
        <f t="shared" si="65"/>
        <v>0</v>
      </c>
      <c r="BG1400" s="192">
        <f t="shared" si="66"/>
        <v>0</v>
      </c>
      <c r="BH1400" s="192">
        <f t="shared" si="67"/>
        <v>0</v>
      </c>
      <c r="BI1400" s="192">
        <f t="shared" si="68"/>
        <v>0</v>
      </c>
      <c r="BJ1400" s="19" t="s">
        <v>80</v>
      </c>
      <c r="BK1400" s="192">
        <f t="shared" si="69"/>
        <v>0</v>
      </c>
      <c r="BL1400" s="19" t="s">
        <v>261</v>
      </c>
      <c r="BM1400" s="191" t="s">
        <v>4153</v>
      </c>
    </row>
    <row r="1401" spans="1:65" s="2" customFormat="1" ht="21.75" customHeight="1">
      <c r="A1401" s="36"/>
      <c r="B1401" s="37"/>
      <c r="C1401" s="216" t="s">
        <v>4154</v>
      </c>
      <c r="D1401" s="216" t="s">
        <v>192</v>
      </c>
      <c r="E1401" s="217" t="s">
        <v>4155</v>
      </c>
      <c r="F1401" s="218" t="s">
        <v>4156</v>
      </c>
      <c r="G1401" s="219" t="s">
        <v>176</v>
      </c>
      <c r="H1401" s="220">
        <v>1</v>
      </c>
      <c r="I1401" s="221"/>
      <c r="J1401" s="222">
        <f t="shared" si="60"/>
        <v>0</v>
      </c>
      <c r="K1401" s="218" t="s">
        <v>19</v>
      </c>
      <c r="L1401" s="223"/>
      <c r="M1401" s="224" t="s">
        <v>19</v>
      </c>
      <c r="N1401" s="225" t="s">
        <v>44</v>
      </c>
      <c r="O1401" s="66"/>
      <c r="P1401" s="189">
        <f t="shared" si="61"/>
        <v>0</v>
      </c>
      <c r="Q1401" s="189">
        <v>1.1999999999999999E-3</v>
      </c>
      <c r="R1401" s="189">
        <f t="shared" si="62"/>
        <v>1.1999999999999999E-3</v>
      </c>
      <c r="S1401" s="189">
        <v>0</v>
      </c>
      <c r="T1401" s="190">
        <f t="shared" si="63"/>
        <v>0</v>
      </c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R1401" s="191" t="s">
        <v>346</v>
      </c>
      <c r="AT1401" s="191" t="s">
        <v>192</v>
      </c>
      <c r="AU1401" s="191" t="s">
        <v>82</v>
      </c>
      <c r="AY1401" s="19" t="s">
        <v>170</v>
      </c>
      <c r="BE1401" s="192">
        <f t="shared" si="64"/>
        <v>0</v>
      </c>
      <c r="BF1401" s="192">
        <f t="shared" si="65"/>
        <v>0</v>
      </c>
      <c r="BG1401" s="192">
        <f t="shared" si="66"/>
        <v>0</v>
      </c>
      <c r="BH1401" s="192">
        <f t="shared" si="67"/>
        <v>0</v>
      </c>
      <c r="BI1401" s="192">
        <f t="shared" si="68"/>
        <v>0</v>
      </c>
      <c r="BJ1401" s="19" t="s">
        <v>80</v>
      </c>
      <c r="BK1401" s="192">
        <f t="shared" si="69"/>
        <v>0</v>
      </c>
      <c r="BL1401" s="19" t="s">
        <v>261</v>
      </c>
      <c r="BM1401" s="191" t="s">
        <v>4157</v>
      </c>
    </row>
    <row r="1402" spans="1:65" s="2" customFormat="1" ht="16.5" customHeight="1">
      <c r="A1402" s="36"/>
      <c r="B1402" s="37"/>
      <c r="C1402" s="180" t="s">
        <v>4158</v>
      </c>
      <c r="D1402" s="180" t="s">
        <v>173</v>
      </c>
      <c r="E1402" s="181" t="s">
        <v>4159</v>
      </c>
      <c r="F1402" s="182" t="s">
        <v>4160</v>
      </c>
      <c r="G1402" s="183" t="s">
        <v>176</v>
      </c>
      <c r="H1402" s="184">
        <v>1</v>
      </c>
      <c r="I1402" s="185"/>
      <c r="J1402" s="186">
        <f t="shared" si="60"/>
        <v>0</v>
      </c>
      <c r="K1402" s="182" t="s">
        <v>19</v>
      </c>
      <c r="L1402" s="41"/>
      <c r="M1402" s="187" t="s">
        <v>19</v>
      </c>
      <c r="N1402" s="188" t="s">
        <v>44</v>
      </c>
      <c r="O1402" s="66"/>
      <c r="P1402" s="189">
        <f t="shared" si="61"/>
        <v>0</v>
      </c>
      <c r="Q1402" s="189">
        <v>0</v>
      </c>
      <c r="R1402" s="189">
        <f t="shared" si="62"/>
        <v>0</v>
      </c>
      <c r="S1402" s="189">
        <v>0</v>
      </c>
      <c r="T1402" s="190">
        <f t="shared" si="63"/>
        <v>0</v>
      </c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R1402" s="191" t="s">
        <v>261</v>
      </c>
      <c r="AT1402" s="191" t="s">
        <v>173</v>
      </c>
      <c r="AU1402" s="191" t="s">
        <v>82</v>
      </c>
      <c r="AY1402" s="19" t="s">
        <v>170</v>
      </c>
      <c r="BE1402" s="192">
        <f t="shared" si="64"/>
        <v>0</v>
      </c>
      <c r="BF1402" s="192">
        <f t="shared" si="65"/>
        <v>0</v>
      </c>
      <c r="BG1402" s="192">
        <f t="shared" si="66"/>
        <v>0</v>
      </c>
      <c r="BH1402" s="192">
        <f t="shared" si="67"/>
        <v>0</v>
      </c>
      <c r="BI1402" s="192">
        <f t="shared" si="68"/>
        <v>0</v>
      </c>
      <c r="BJ1402" s="19" t="s">
        <v>80</v>
      </c>
      <c r="BK1402" s="192">
        <f t="shared" si="69"/>
        <v>0</v>
      </c>
      <c r="BL1402" s="19" t="s">
        <v>261</v>
      </c>
      <c r="BM1402" s="191" t="s">
        <v>4161</v>
      </c>
    </row>
    <row r="1403" spans="1:65" s="2" customFormat="1" ht="16.5" customHeight="1">
      <c r="A1403" s="36"/>
      <c r="B1403" s="37"/>
      <c r="C1403" s="180" t="s">
        <v>4162</v>
      </c>
      <c r="D1403" s="180" t="s">
        <v>173</v>
      </c>
      <c r="E1403" s="181" t="s">
        <v>4163</v>
      </c>
      <c r="F1403" s="182" t="s">
        <v>4164</v>
      </c>
      <c r="G1403" s="183" t="s">
        <v>176</v>
      </c>
      <c r="H1403" s="184">
        <v>8</v>
      </c>
      <c r="I1403" s="185"/>
      <c r="J1403" s="186">
        <f t="shared" si="60"/>
        <v>0</v>
      </c>
      <c r="K1403" s="182" t="s">
        <v>19</v>
      </c>
      <c r="L1403" s="41"/>
      <c r="M1403" s="187" t="s">
        <v>19</v>
      </c>
      <c r="N1403" s="188" t="s">
        <v>44</v>
      </c>
      <c r="O1403" s="66"/>
      <c r="P1403" s="189">
        <f t="shared" si="61"/>
        <v>0</v>
      </c>
      <c r="Q1403" s="189">
        <v>0</v>
      </c>
      <c r="R1403" s="189">
        <f t="shared" si="62"/>
        <v>0</v>
      </c>
      <c r="S1403" s="189">
        <v>0</v>
      </c>
      <c r="T1403" s="190">
        <f t="shared" si="63"/>
        <v>0</v>
      </c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R1403" s="191" t="s">
        <v>261</v>
      </c>
      <c r="AT1403" s="191" t="s">
        <v>173</v>
      </c>
      <c r="AU1403" s="191" t="s">
        <v>82</v>
      </c>
      <c r="AY1403" s="19" t="s">
        <v>170</v>
      </c>
      <c r="BE1403" s="192">
        <f t="shared" si="64"/>
        <v>0</v>
      </c>
      <c r="BF1403" s="192">
        <f t="shared" si="65"/>
        <v>0</v>
      </c>
      <c r="BG1403" s="192">
        <f t="shared" si="66"/>
        <v>0</v>
      </c>
      <c r="BH1403" s="192">
        <f t="shared" si="67"/>
        <v>0</v>
      </c>
      <c r="BI1403" s="192">
        <f t="shared" si="68"/>
        <v>0</v>
      </c>
      <c r="BJ1403" s="19" t="s">
        <v>80</v>
      </c>
      <c r="BK1403" s="192">
        <f t="shared" si="69"/>
        <v>0</v>
      </c>
      <c r="BL1403" s="19" t="s">
        <v>261</v>
      </c>
      <c r="BM1403" s="191" t="s">
        <v>4165</v>
      </c>
    </row>
    <row r="1404" spans="1:65" s="2" customFormat="1" ht="16.5" customHeight="1">
      <c r="A1404" s="36"/>
      <c r="B1404" s="37"/>
      <c r="C1404" s="216" t="s">
        <v>4166</v>
      </c>
      <c r="D1404" s="216" t="s">
        <v>192</v>
      </c>
      <c r="E1404" s="217" t="s">
        <v>4167</v>
      </c>
      <c r="F1404" s="218" t="s">
        <v>4168</v>
      </c>
      <c r="G1404" s="219" t="s">
        <v>176</v>
      </c>
      <c r="H1404" s="220">
        <v>8</v>
      </c>
      <c r="I1404" s="221"/>
      <c r="J1404" s="222">
        <f t="shared" si="60"/>
        <v>0</v>
      </c>
      <c r="K1404" s="218" t="s">
        <v>19</v>
      </c>
      <c r="L1404" s="223"/>
      <c r="M1404" s="224" t="s">
        <v>19</v>
      </c>
      <c r="N1404" s="225" t="s">
        <v>44</v>
      </c>
      <c r="O1404" s="66"/>
      <c r="P1404" s="189">
        <f t="shared" si="61"/>
        <v>0</v>
      </c>
      <c r="Q1404" s="189">
        <v>5.0000000000000001E-4</v>
      </c>
      <c r="R1404" s="189">
        <f t="shared" si="62"/>
        <v>4.0000000000000001E-3</v>
      </c>
      <c r="S1404" s="189">
        <v>0</v>
      </c>
      <c r="T1404" s="190">
        <f t="shared" si="63"/>
        <v>0</v>
      </c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R1404" s="191" t="s">
        <v>346</v>
      </c>
      <c r="AT1404" s="191" t="s">
        <v>192</v>
      </c>
      <c r="AU1404" s="191" t="s">
        <v>82</v>
      </c>
      <c r="AY1404" s="19" t="s">
        <v>170</v>
      </c>
      <c r="BE1404" s="192">
        <f t="shared" si="64"/>
        <v>0</v>
      </c>
      <c r="BF1404" s="192">
        <f t="shared" si="65"/>
        <v>0</v>
      </c>
      <c r="BG1404" s="192">
        <f t="shared" si="66"/>
        <v>0</v>
      </c>
      <c r="BH1404" s="192">
        <f t="shared" si="67"/>
        <v>0</v>
      </c>
      <c r="BI1404" s="192">
        <f t="shared" si="68"/>
        <v>0</v>
      </c>
      <c r="BJ1404" s="19" t="s">
        <v>80</v>
      </c>
      <c r="BK1404" s="192">
        <f t="shared" si="69"/>
        <v>0</v>
      </c>
      <c r="BL1404" s="19" t="s">
        <v>261</v>
      </c>
      <c r="BM1404" s="191" t="s">
        <v>4169</v>
      </c>
    </row>
    <row r="1405" spans="1:65" s="2" customFormat="1" ht="29.25">
      <c r="A1405" s="36"/>
      <c r="B1405" s="37"/>
      <c r="C1405" s="38"/>
      <c r="D1405" s="195" t="s">
        <v>363</v>
      </c>
      <c r="E1405" s="38"/>
      <c r="F1405" s="236" t="s">
        <v>4170</v>
      </c>
      <c r="G1405" s="38"/>
      <c r="H1405" s="38"/>
      <c r="I1405" s="237"/>
      <c r="J1405" s="38"/>
      <c r="K1405" s="38"/>
      <c r="L1405" s="41"/>
      <c r="M1405" s="238"/>
      <c r="N1405" s="239"/>
      <c r="O1405" s="66"/>
      <c r="P1405" s="66"/>
      <c r="Q1405" s="66"/>
      <c r="R1405" s="66"/>
      <c r="S1405" s="66"/>
      <c r="T1405" s="67"/>
      <c r="U1405" s="36"/>
      <c r="V1405" s="36"/>
      <c r="W1405" s="36"/>
      <c r="X1405" s="36"/>
      <c r="Y1405" s="36"/>
      <c r="Z1405" s="36"/>
      <c r="AA1405" s="36"/>
      <c r="AB1405" s="36"/>
      <c r="AC1405" s="36"/>
      <c r="AD1405" s="36"/>
      <c r="AE1405" s="36"/>
      <c r="AT1405" s="19" t="s">
        <v>363</v>
      </c>
      <c r="AU1405" s="19" t="s">
        <v>82</v>
      </c>
    </row>
    <row r="1406" spans="1:65" s="2" customFormat="1" ht="24">
      <c r="A1406" s="36"/>
      <c r="B1406" s="37"/>
      <c r="C1406" s="180" t="s">
        <v>4171</v>
      </c>
      <c r="D1406" s="180" t="s">
        <v>173</v>
      </c>
      <c r="E1406" s="181" t="s">
        <v>4172</v>
      </c>
      <c r="F1406" s="182" t="s">
        <v>4173</v>
      </c>
      <c r="G1406" s="183" t="s">
        <v>217</v>
      </c>
      <c r="H1406" s="184">
        <v>77.518000000000001</v>
      </c>
      <c r="I1406" s="185"/>
      <c r="J1406" s="186">
        <f>ROUND(I1406*H1406,2)</f>
        <v>0</v>
      </c>
      <c r="K1406" s="182" t="s">
        <v>177</v>
      </c>
      <c r="L1406" s="41"/>
      <c r="M1406" s="187" t="s">
        <v>19</v>
      </c>
      <c r="N1406" s="188" t="s">
        <v>44</v>
      </c>
      <c r="O1406" s="66"/>
      <c r="P1406" s="189">
        <f>O1406*H1406</f>
        <v>0</v>
      </c>
      <c r="Q1406" s="189">
        <v>2.5000000000000001E-4</v>
      </c>
      <c r="R1406" s="189">
        <f>Q1406*H1406</f>
        <v>1.9379500000000001E-2</v>
      </c>
      <c r="S1406" s="189">
        <v>0</v>
      </c>
      <c r="T1406" s="190">
        <f>S1406*H1406</f>
        <v>0</v>
      </c>
      <c r="U1406" s="36"/>
      <c r="V1406" s="36"/>
      <c r="W1406" s="36"/>
      <c r="X1406" s="36"/>
      <c r="Y1406" s="36"/>
      <c r="Z1406" s="36"/>
      <c r="AA1406" s="36"/>
      <c r="AB1406" s="36"/>
      <c r="AC1406" s="36"/>
      <c r="AD1406" s="36"/>
      <c r="AE1406" s="36"/>
      <c r="AR1406" s="191" t="s">
        <v>261</v>
      </c>
      <c r="AT1406" s="191" t="s">
        <v>173</v>
      </c>
      <c r="AU1406" s="191" t="s">
        <v>82</v>
      </c>
      <c r="AY1406" s="19" t="s">
        <v>170</v>
      </c>
      <c r="BE1406" s="192">
        <f>IF(N1406="základní",J1406,0)</f>
        <v>0</v>
      </c>
      <c r="BF1406" s="192">
        <f>IF(N1406="snížená",J1406,0)</f>
        <v>0</v>
      </c>
      <c r="BG1406" s="192">
        <f>IF(N1406="zákl. přenesená",J1406,0)</f>
        <v>0</v>
      </c>
      <c r="BH1406" s="192">
        <f>IF(N1406="sníž. přenesená",J1406,0)</f>
        <v>0</v>
      </c>
      <c r="BI1406" s="192">
        <f>IF(N1406="nulová",J1406,0)</f>
        <v>0</v>
      </c>
      <c r="BJ1406" s="19" t="s">
        <v>80</v>
      </c>
      <c r="BK1406" s="192">
        <f>ROUND(I1406*H1406,2)</f>
        <v>0</v>
      </c>
      <c r="BL1406" s="19" t="s">
        <v>261</v>
      </c>
      <c r="BM1406" s="191" t="s">
        <v>4174</v>
      </c>
    </row>
    <row r="1407" spans="1:65" s="2" customFormat="1" ht="16.5" customHeight="1">
      <c r="A1407" s="36"/>
      <c r="B1407" s="37"/>
      <c r="C1407" s="216" t="s">
        <v>4175</v>
      </c>
      <c r="D1407" s="216" t="s">
        <v>192</v>
      </c>
      <c r="E1407" s="217" t="s">
        <v>4176</v>
      </c>
      <c r="F1407" s="218" t="s">
        <v>4177</v>
      </c>
      <c r="G1407" s="219" t="s">
        <v>217</v>
      </c>
      <c r="H1407" s="220">
        <v>0.92</v>
      </c>
      <c r="I1407" s="221"/>
      <c r="J1407" s="222">
        <f>ROUND(I1407*H1407,2)</f>
        <v>0</v>
      </c>
      <c r="K1407" s="218" t="s">
        <v>19</v>
      </c>
      <c r="L1407" s="223"/>
      <c r="M1407" s="224" t="s">
        <v>19</v>
      </c>
      <c r="N1407" s="225" t="s">
        <v>44</v>
      </c>
      <c r="O1407" s="66"/>
      <c r="P1407" s="189">
        <f>O1407*H1407</f>
        <v>0</v>
      </c>
      <c r="Q1407" s="189">
        <v>5.6000000000000001E-2</v>
      </c>
      <c r="R1407" s="189">
        <f>Q1407*H1407</f>
        <v>5.1520000000000003E-2</v>
      </c>
      <c r="S1407" s="189">
        <v>0</v>
      </c>
      <c r="T1407" s="190">
        <f>S1407*H1407</f>
        <v>0</v>
      </c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R1407" s="191" t="s">
        <v>346</v>
      </c>
      <c r="AT1407" s="191" t="s">
        <v>192</v>
      </c>
      <c r="AU1407" s="191" t="s">
        <v>82</v>
      </c>
      <c r="AY1407" s="19" t="s">
        <v>170</v>
      </c>
      <c r="BE1407" s="192">
        <f>IF(N1407="základní",J1407,0)</f>
        <v>0</v>
      </c>
      <c r="BF1407" s="192">
        <f>IF(N1407="snížená",J1407,0)</f>
        <v>0</v>
      </c>
      <c r="BG1407" s="192">
        <f>IF(N1407="zákl. přenesená",J1407,0)</f>
        <v>0</v>
      </c>
      <c r="BH1407" s="192">
        <f>IF(N1407="sníž. přenesená",J1407,0)</f>
        <v>0</v>
      </c>
      <c r="BI1407" s="192">
        <f>IF(N1407="nulová",J1407,0)</f>
        <v>0</v>
      </c>
      <c r="BJ1407" s="19" t="s">
        <v>80</v>
      </c>
      <c r="BK1407" s="192">
        <f>ROUND(I1407*H1407,2)</f>
        <v>0</v>
      </c>
      <c r="BL1407" s="19" t="s">
        <v>261</v>
      </c>
      <c r="BM1407" s="191" t="s">
        <v>4178</v>
      </c>
    </row>
    <row r="1408" spans="1:65" s="13" customFormat="1" ht="11.25">
      <c r="B1408" s="193"/>
      <c r="C1408" s="194"/>
      <c r="D1408" s="195" t="s">
        <v>180</v>
      </c>
      <c r="E1408" s="196" t="s">
        <v>19</v>
      </c>
      <c r="F1408" s="197" t="s">
        <v>4179</v>
      </c>
      <c r="G1408" s="194"/>
      <c r="H1408" s="198">
        <v>0.92</v>
      </c>
      <c r="I1408" s="199"/>
      <c r="J1408" s="194"/>
      <c r="K1408" s="194"/>
      <c r="L1408" s="200"/>
      <c r="M1408" s="201"/>
      <c r="N1408" s="202"/>
      <c r="O1408" s="202"/>
      <c r="P1408" s="202"/>
      <c r="Q1408" s="202"/>
      <c r="R1408" s="202"/>
      <c r="S1408" s="202"/>
      <c r="T1408" s="203"/>
      <c r="AT1408" s="204" t="s">
        <v>180</v>
      </c>
      <c r="AU1408" s="204" t="s">
        <v>82</v>
      </c>
      <c r="AV1408" s="13" t="s">
        <v>82</v>
      </c>
      <c r="AW1408" s="13" t="s">
        <v>34</v>
      </c>
      <c r="AX1408" s="13" t="s">
        <v>80</v>
      </c>
      <c r="AY1408" s="204" t="s">
        <v>170</v>
      </c>
    </row>
    <row r="1409" spans="1:65" s="2" customFormat="1" ht="16.5" customHeight="1">
      <c r="A1409" s="36"/>
      <c r="B1409" s="37"/>
      <c r="C1409" s="216" t="s">
        <v>4180</v>
      </c>
      <c r="D1409" s="216" t="s">
        <v>192</v>
      </c>
      <c r="E1409" s="217" t="s">
        <v>4181</v>
      </c>
      <c r="F1409" s="218" t="s">
        <v>4182</v>
      </c>
      <c r="G1409" s="219" t="s">
        <v>217</v>
      </c>
      <c r="H1409" s="220">
        <v>5.4180000000000001</v>
      </c>
      <c r="I1409" s="221"/>
      <c r="J1409" s="222">
        <f>ROUND(I1409*H1409,2)</f>
        <v>0</v>
      </c>
      <c r="K1409" s="218" t="s">
        <v>19</v>
      </c>
      <c r="L1409" s="223"/>
      <c r="M1409" s="224" t="s">
        <v>19</v>
      </c>
      <c r="N1409" s="225" t="s">
        <v>44</v>
      </c>
      <c r="O1409" s="66"/>
      <c r="P1409" s="189">
        <f>O1409*H1409</f>
        <v>0</v>
      </c>
      <c r="Q1409" s="189">
        <v>5.6000000000000001E-2</v>
      </c>
      <c r="R1409" s="189">
        <f>Q1409*H1409</f>
        <v>0.30340800000000001</v>
      </c>
      <c r="S1409" s="189">
        <v>0</v>
      </c>
      <c r="T1409" s="190">
        <f>S1409*H1409</f>
        <v>0</v>
      </c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R1409" s="191" t="s">
        <v>346</v>
      </c>
      <c r="AT1409" s="191" t="s">
        <v>192</v>
      </c>
      <c r="AU1409" s="191" t="s">
        <v>82</v>
      </c>
      <c r="AY1409" s="19" t="s">
        <v>170</v>
      </c>
      <c r="BE1409" s="192">
        <f>IF(N1409="základní",J1409,0)</f>
        <v>0</v>
      </c>
      <c r="BF1409" s="192">
        <f>IF(N1409="snížená",J1409,0)</f>
        <v>0</v>
      </c>
      <c r="BG1409" s="192">
        <f>IF(N1409="zákl. přenesená",J1409,0)</f>
        <v>0</v>
      </c>
      <c r="BH1409" s="192">
        <f>IF(N1409="sníž. přenesená",J1409,0)</f>
        <v>0</v>
      </c>
      <c r="BI1409" s="192">
        <f>IF(N1409="nulová",J1409,0)</f>
        <v>0</v>
      </c>
      <c r="BJ1409" s="19" t="s">
        <v>80</v>
      </c>
      <c r="BK1409" s="192">
        <f>ROUND(I1409*H1409,2)</f>
        <v>0</v>
      </c>
      <c r="BL1409" s="19" t="s">
        <v>261</v>
      </c>
      <c r="BM1409" s="191" t="s">
        <v>4183</v>
      </c>
    </row>
    <row r="1410" spans="1:65" s="2" customFormat="1" ht="19.5">
      <c r="A1410" s="36"/>
      <c r="B1410" s="37"/>
      <c r="C1410" s="38"/>
      <c r="D1410" s="195" t="s">
        <v>363</v>
      </c>
      <c r="E1410" s="38"/>
      <c r="F1410" s="236" t="s">
        <v>4184</v>
      </c>
      <c r="G1410" s="38"/>
      <c r="H1410" s="38"/>
      <c r="I1410" s="237"/>
      <c r="J1410" s="38"/>
      <c r="K1410" s="38"/>
      <c r="L1410" s="41"/>
      <c r="M1410" s="238"/>
      <c r="N1410" s="239"/>
      <c r="O1410" s="66"/>
      <c r="P1410" s="66"/>
      <c r="Q1410" s="66"/>
      <c r="R1410" s="66"/>
      <c r="S1410" s="66"/>
      <c r="T1410" s="67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T1410" s="19" t="s">
        <v>363</v>
      </c>
      <c r="AU1410" s="19" t="s">
        <v>82</v>
      </c>
    </row>
    <row r="1411" spans="1:65" s="13" customFormat="1" ht="11.25">
      <c r="B1411" s="193"/>
      <c r="C1411" s="194"/>
      <c r="D1411" s="195" t="s">
        <v>180</v>
      </c>
      <c r="E1411" s="196" t="s">
        <v>19</v>
      </c>
      <c r="F1411" s="197" t="s">
        <v>4185</v>
      </c>
      <c r="G1411" s="194"/>
      <c r="H1411" s="198">
        <v>5.4180000000000001</v>
      </c>
      <c r="I1411" s="199"/>
      <c r="J1411" s="194"/>
      <c r="K1411" s="194"/>
      <c r="L1411" s="200"/>
      <c r="M1411" s="201"/>
      <c r="N1411" s="202"/>
      <c r="O1411" s="202"/>
      <c r="P1411" s="202"/>
      <c r="Q1411" s="202"/>
      <c r="R1411" s="202"/>
      <c r="S1411" s="202"/>
      <c r="T1411" s="203"/>
      <c r="AT1411" s="204" t="s">
        <v>180</v>
      </c>
      <c r="AU1411" s="204" t="s">
        <v>82</v>
      </c>
      <c r="AV1411" s="13" t="s">
        <v>82</v>
      </c>
      <c r="AW1411" s="13" t="s">
        <v>34</v>
      </c>
      <c r="AX1411" s="13" t="s">
        <v>80</v>
      </c>
      <c r="AY1411" s="204" t="s">
        <v>170</v>
      </c>
    </row>
    <row r="1412" spans="1:65" s="2" customFormat="1" ht="16.5" customHeight="1">
      <c r="A1412" s="36"/>
      <c r="B1412" s="37"/>
      <c r="C1412" s="216" t="s">
        <v>4186</v>
      </c>
      <c r="D1412" s="216" t="s">
        <v>192</v>
      </c>
      <c r="E1412" s="217" t="s">
        <v>4187</v>
      </c>
      <c r="F1412" s="218" t="s">
        <v>4188</v>
      </c>
      <c r="G1412" s="219" t="s">
        <v>217</v>
      </c>
      <c r="H1412" s="220">
        <v>43.47</v>
      </c>
      <c r="I1412" s="221"/>
      <c r="J1412" s="222">
        <f>ROUND(I1412*H1412,2)</f>
        <v>0</v>
      </c>
      <c r="K1412" s="218" t="s">
        <v>19</v>
      </c>
      <c r="L1412" s="223"/>
      <c r="M1412" s="224" t="s">
        <v>19</v>
      </c>
      <c r="N1412" s="225" t="s">
        <v>44</v>
      </c>
      <c r="O1412" s="66"/>
      <c r="P1412" s="189">
        <f>O1412*H1412</f>
        <v>0</v>
      </c>
      <c r="Q1412" s="189">
        <v>5.6000000000000001E-2</v>
      </c>
      <c r="R1412" s="189">
        <f>Q1412*H1412</f>
        <v>2.43432</v>
      </c>
      <c r="S1412" s="189">
        <v>0</v>
      </c>
      <c r="T1412" s="190">
        <f>S1412*H1412</f>
        <v>0</v>
      </c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R1412" s="191" t="s">
        <v>346</v>
      </c>
      <c r="AT1412" s="191" t="s">
        <v>192</v>
      </c>
      <c r="AU1412" s="191" t="s">
        <v>82</v>
      </c>
      <c r="AY1412" s="19" t="s">
        <v>170</v>
      </c>
      <c r="BE1412" s="192">
        <f>IF(N1412="základní",J1412,0)</f>
        <v>0</v>
      </c>
      <c r="BF1412" s="192">
        <f>IF(N1412="snížená",J1412,0)</f>
        <v>0</v>
      </c>
      <c r="BG1412" s="192">
        <f>IF(N1412="zákl. přenesená",J1412,0)</f>
        <v>0</v>
      </c>
      <c r="BH1412" s="192">
        <f>IF(N1412="sníž. přenesená",J1412,0)</f>
        <v>0</v>
      </c>
      <c r="BI1412" s="192">
        <f>IF(N1412="nulová",J1412,0)</f>
        <v>0</v>
      </c>
      <c r="BJ1412" s="19" t="s">
        <v>80</v>
      </c>
      <c r="BK1412" s="192">
        <f>ROUND(I1412*H1412,2)</f>
        <v>0</v>
      </c>
      <c r="BL1412" s="19" t="s">
        <v>261</v>
      </c>
      <c r="BM1412" s="191" t="s">
        <v>4189</v>
      </c>
    </row>
    <row r="1413" spans="1:65" s="2" customFormat="1" ht="19.5">
      <c r="A1413" s="36"/>
      <c r="B1413" s="37"/>
      <c r="C1413" s="38"/>
      <c r="D1413" s="195" t="s">
        <v>363</v>
      </c>
      <c r="E1413" s="38"/>
      <c r="F1413" s="236" t="s">
        <v>4184</v>
      </c>
      <c r="G1413" s="38"/>
      <c r="H1413" s="38"/>
      <c r="I1413" s="237"/>
      <c r="J1413" s="38"/>
      <c r="K1413" s="38"/>
      <c r="L1413" s="41"/>
      <c r="M1413" s="238"/>
      <c r="N1413" s="239"/>
      <c r="O1413" s="66"/>
      <c r="P1413" s="66"/>
      <c r="Q1413" s="66"/>
      <c r="R1413" s="66"/>
      <c r="S1413" s="66"/>
      <c r="T1413" s="67"/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T1413" s="19" t="s">
        <v>363</v>
      </c>
      <c r="AU1413" s="19" t="s">
        <v>82</v>
      </c>
    </row>
    <row r="1414" spans="1:65" s="13" customFormat="1" ht="11.25">
      <c r="B1414" s="193"/>
      <c r="C1414" s="194"/>
      <c r="D1414" s="195" t="s">
        <v>180</v>
      </c>
      <c r="E1414" s="196" t="s">
        <v>19</v>
      </c>
      <c r="F1414" s="197" t="s">
        <v>4190</v>
      </c>
      <c r="G1414" s="194"/>
      <c r="H1414" s="198">
        <v>43.47</v>
      </c>
      <c r="I1414" s="199"/>
      <c r="J1414" s="194"/>
      <c r="K1414" s="194"/>
      <c r="L1414" s="200"/>
      <c r="M1414" s="201"/>
      <c r="N1414" s="202"/>
      <c r="O1414" s="202"/>
      <c r="P1414" s="202"/>
      <c r="Q1414" s="202"/>
      <c r="R1414" s="202"/>
      <c r="S1414" s="202"/>
      <c r="T1414" s="203"/>
      <c r="AT1414" s="204" t="s">
        <v>180</v>
      </c>
      <c r="AU1414" s="204" t="s">
        <v>82</v>
      </c>
      <c r="AV1414" s="13" t="s">
        <v>82</v>
      </c>
      <c r="AW1414" s="13" t="s">
        <v>34</v>
      </c>
      <c r="AX1414" s="13" t="s">
        <v>80</v>
      </c>
      <c r="AY1414" s="204" t="s">
        <v>170</v>
      </c>
    </row>
    <row r="1415" spans="1:65" s="2" customFormat="1" ht="16.5" customHeight="1">
      <c r="A1415" s="36"/>
      <c r="B1415" s="37"/>
      <c r="C1415" s="216" t="s">
        <v>4191</v>
      </c>
      <c r="D1415" s="216" t="s">
        <v>192</v>
      </c>
      <c r="E1415" s="217" t="s">
        <v>4192</v>
      </c>
      <c r="F1415" s="218" t="s">
        <v>4193</v>
      </c>
      <c r="G1415" s="219" t="s">
        <v>217</v>
      </c>
      <c r="H1415" s="220">
        <v>27.71</v>
      </c>
      <c r="I1415" s="221"/>
      <c r="J1415" s="222">
        <f>ROUND(I1415*H1415,2)</f>
        <v>0</v>
      </c>
      <c r="K1415" s="218" t="s">
        <v>19</v>
      </c>
      <c r="L1415" s="223"/>
      <c r="M1415" s="224" t="s">
        <v>19</v>
      </c>
      <c r="N1415" s="225" t="s">
        <v>44</v>
      </c>
      <c r="O1415" s="66"/>
      <c r="P1415" s="189">
        <f>O1415*H1415</f>
        <v>0</v>
      </c>
      <c r="Q1415" s="189">
        <v>5.6000000000000001E-2</v>
      </c>
      <c r="R1415" s="189">
        <f>Q1415*H1415</f>
        <v>1.55176</v>
      </c>
      <c r="S1415" s="189">
        <v>0</v>
      </c>
      <c r="T1415" s="190">
        <f>S1415*H1415</f>
        <v>0</v>
      </c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R1415" s="191" t="s">
        <v>346</v>
      </c>
      <c r="AT1415" s="191" t="s">
        <v>192</v>
      </c>
      <c r="AU1415" s="191" t="s">
        <v>82</v>
      </c>
      <c r="AY1415" s="19" t="s">
        <v>170</v>
      </c>
      <c r="BE1415" s="192">
        <f>IF(N1415="základní",J1415,0)</f>
        <v>0</v>
      </c>
      <c r="BF1415" s="192">
        <f>IF(N1415="snížená",J1415,0)</f>
        <v>0</v>
      </c>
      <c r="BG1415" s="192">
        <f>IF(N1415="zákl. přenesená",J1415,0)</f>
        <v>0</v>
      </c>
      <c r="BH1415" s="192">
        <f>IF(N1415="sníž. přenesená",J1415,0)</f>
        <v>0</v>
      </c>
      <c r="BI1415" s="192">
        <f>IF(N1415="nulová",J1415,0)</f>
        <v>0</v>
      </c>
      <c r="BJ1415" s="19" t="s">
        <v>80</v>
      </c>
      <c r="BK1415" s="192">
        <f>ROUND(I1415*H1415,2)</f>
        <v>0</v>
      </c>
      <c r="BL1415" s="19" t="s">
        <v>261</v>
      </c>
      <c r="BM1415" s="191" t="s">
        <v>4194</v>
      </c>
    </row>
    <row r="1416" spans="1:65" s="2" customFormat="1" ht="19.5">
      <c r="A1416" s="36"/>
      <c r="B1416" s="37"/>
      <c r="C1416" s="38"/>
      <c r="D1416" s="195" t="s">
        <v>363</v>
      </c>
      <c r="E1416" s="38"/>
      <c r="F1416" s="236" t="s">
        <v>4184</v>
      </c>
      <c r="G1416" s="38"/>
      <c r="H1416" s="38"/>
      <c r="I1416" s="237"/>
      <c r="J1416" s="38"/>
      <c r="K1416" s="38"/>
      <c r="L1416" s="41"/>
      <c r="M1416" s="238"/>
      <c r="N1416" s="239"/>
      <c r="O1416" s="66"/>
      <c r="P1416" s="66"/>
      <c r="Q1416" s="66"/>
      <c r="R1416" s="66"/>
      <c r="S1416" s="66"/>
      <c r="T1416" s="67"/>
      <c r="U1416" s="36"/>
      <c r="V1416" s="36"/>
      <c r="W1416" s="36"/>
      <c r="X1416" s="36"/>
      <c r="Y1416" s="36"/>
      <c r="Z1416" s="36"/>
      <c r="AA1416" s="36"/>
      <c r="AB1416" s="36"/>
      <c r="AC1416" s="36"/>
      <c r="AD1416" s="36"/>
      <c r="AE1416" s="36"/>
      <c r="AT1416" s="19" t="s">
        <v>363</v>
      </c>
      <c r="AU1416" s="19" t="s">
        <v>82</v>
      </c>
    </row>
    <row r="1417" spans="1:65" s="13" customFormat="1" ht="11.25">
      <c r="B1417" s="193"/>
      <c r="C1417" s="194"/>
      <c r="D1417" s="195" t="s">
        <v>180</v>
      </c>
      <c r="E1417" s="196" t="s">
        <v>19</v>
      </c>
      <c r="F1417" s="197" t="s">
        <v>4195</v>
      </c>
      <c r="G1417" s="194"/>
      <c r="H1417" s="198">
        <v>27.71</v>
      </c>
      <c r="I1417" s="199"/>
      <c r="J1417" s="194"/>
      <c r="K1417" s="194"/>
      <c r="L1417" s="200"/>
      <c r="M1417" s="201"/>
      <c r="N1417" s="202"/>
      <c r="O1417" s="202"/>
      <c r="P1417" s="202"/>
      <c r="Q1417" s="202"/>
      <c r="R1417" s="202"/>
      <c r="S1417" s="202"/>
      <c r="T1417" s="203"/>
      <c r="AT1417" s="204" t="s">
        <v>180</v>
      </c>
      <c r="AU1417" s="204" t="s">
        <v>82</v>
      </c>
      <c r="AV1417" s="13" t="s">
        <v>82</v>
      </c>
      <c r="AW1417" s="13" t="s">
        <v>34</v>
      </c>
      <c r="AX1417" s="13" t="s">
        <v>80</v>
      </c>
      <c r="AY1417" s="204" t="s">
        <v>170</v>
      </c>
    </row>
    <row r="1418" spans="1:65" s="2" customFormat="1" ht="16.5" customHeight="1">
      <c r="A1418" s="36"/>
      <c r="B1418" s="37"/>
      <c r="C1418" s="216" t="s">
        <v>4196</v>
      </c>
      <c r="D1418" s="216" t="s">
        <v>192</v>
      </c>
      <c r="E1418" s="217" t="s">
        <v>4197</v>
      </c>
      <c r="F1418" s="218" t="s">
        <v>4198</v>
      </c>
      <c r="G1418" s="219" t="s">
        <v>176</v>
      </c>
      <c r="H1418" s="220">
        <v>10</v>
      </c>
      <c r="I1418" s="221"/>
      <c r="J1418" s="222">
        <f>ROUND(I1418*H1418,2)</f>
        <v>0</v>
      </c>
      <c r="K1418" s="218" t="s">
        <v>177</v>
      </c>
      <c r="L1418" s="223"/>
      <c r="M1418" s="224" t="s">
        <v>19</v>
      </c>
      <c r="N1418" s="225" t="s">
        <v>44</v>
      </c>
      <c r="O1418" s="66"/>
      <c r="P1418" s="189">
        <f>O1418*H1418</f>
        <v>0</v>
      </c>
      <c r="Q1418" s="189">
        <v>2.1000000000000001E-4</v>
      </c>
      <c r="R1418" s="189">
        <f>Q1418*H1418</f>
        <v>2.1000000000000003E-3</v>
      </c>
      <c r="S1418" s="189">
        <v>0</v>
      </c>
      <c r="T1418" s="190">
        <f>S1418*H1418</f>
        <v>0</v>
      </c>
      <c r="U1418" s="36"/>
      <c r="V1418" s="36"/>
      <c r="W1418" s="36"/>
      <c r="X1418" s="36"/>
      <c r="Y1418" s="36"/>
      <c r="Z1418" s="36"/>
      <c r="AA1418" s="36"/>
      <c r="AB1418" s="36"/>
      <c r="AC1418" s="36"/>
      <c r="AD1418" s="36"/>
      <c r="AE1418" s="36"/>
      <c r="AR1418" s="191" t="s">
        <v>346</v>
      </c>
      <c r="AT1418" s="191" t="s">
        <v>192</v>
      </c>
      <c r="AU1418" s="191" t="s">
        <v>82</v>
      </c>
      <c r="AY1418" s="19" t="s">
        <v>170</v>
      </c>
      <c r="BE1418" s="192">
        <f>IF(N1418="základní",J1418,0)</f>
        <v>0</v>
      </c>
      <c r="BF1418" s="192">
        <f>IF(N1418="snížená",J1418,0)</f>
        <v>0</v>
      </c>
      <c r="BG1418" s="192">
        <f>IF(N1418="zákl. přenesená",J1418,0)</f>
        <v>0</v>
      </c>
      <c r="BH1418" s="192">
        <f>IF(N1418="sníž. přenesená",J1418,0)</f>
        <v>0</v>
      </c>
      <c r="BI1418" s="192">
        <f>IF(N1418="nulová",J1418,0)</f>
        <v>0</v>
      </c>
      <c r="BJ1418" s="19" t="s">
        <v>80</v>
      </c>
      <c r="BK1418" s="192">
        <f>ROUND(I1418*H1418,2)</f>
        <v>0</v>
      </c>
      <c r="BL1418" s="19" t="s">
        <v>261</v>
      </c>
      <c r="BM1418" s="191" t="s">
        <v>4199</v>
      </c>
    </row>
    <row r="1419" spans="1:65" s="2" customFormat="1" ht="19.5">
      <c r="A1419" s="36"/>
      <c r="B1419" s="37"/>
      <c r="C1419" s="38"/>
      <c r="D1419" s="195" t="s">
        <v>363</v>
      </c>
      <c r="E1419" s="38"/>
      <c r="F1419" s="236" t="s">
        <v>4200</v>
      </c>
      <c r="G1419" s="38"/>
      <c r="H1419" s="38"/>
      <c r="I1419" s="237"/>
      <c r="J1419" s="38"/>
      <c r="K1419" s="38"/>
      <c r="L1419" s="41"/>
      <c r="M1419" s="238"/>
      <c r="N1419" s="239"/>
      <c r="O1419" s="66"/>
      <c r="P1419" s="66"/>
      <c r="Q1419" s="66"/>
      <c r="R1419" s="66"/>
      <c r="S1419" s="66"/>
      <c r="T1419" s="67"/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T1419" s="19" t="s">
        <v>363</v>
      </c>
      <c r="AU1419" s="19" t="s">
        <v>82</v>
      </c>
    </row>
    <row r="1420" spans="1:65" s="2" customFormat="1" ht="21.75" customHeight="1">
      <c r="A1420" s="36"/>
      <c r="B1420" s="37"/>
      <c r="C1420" s="180" t="s">
        <v>4201</v>
      </c>
      <c r="D1420" s="180" t="s">
        <v>173</v>
      </c>
      <c r="E1420" s="181" t="s">
        <v>4202</v>
      </c>
      <c r="F1420" s="182" t="s">
        <v>4203</v>
      </c>
      <c r="G1420" s="183" t="s">
        <v>176</v>
      </c>
      <c r="H1420" s="184">
        <v>1</v>
      </c>
      <c r="I1420" s="185"/>
      <c r="J1420" s="186">
        <f t="shared" ref="J1420:J1435" si="70">ROUND(I1420*H1420,2)</f>
        <v>0</v>
      </c>
      <c r="K1420" s="182" t="s">
        <v>177</v>
      </c>
      <c r="L1420" s="41"/>
      <c r="M1420" s="187" t="s">
        <v>19</v>
      </c>
      <c r="N1420" s="188" t="s">
        <v>44</v>
      </c>
      <c r="O1420" s="66"/>
      <c r="P1420" s="189">
        <f t="shared" ref="P1420:P1435" si="71">O1420*H1420</f>
        <v>0</v>
      </c>
      <c r="Q1420" s="189">
        <v>4.6999999999999999E-4</v>
      </c>
      <c r="R1420" s="189">
        <f t="shared" ref="R1420:R1435" si="72">Q1420*H1420</f>
        <v>4.6999999999999999E-4</v>
      </c>
      <c r="S1420" s="189">
        <v>0</v>
      </c>
      <c r="T1420" s="190">
        <f t="shared" ref="T1420:T1435" si="73">S1420*H1420</f>
        <v>0</v>
      </c>
      <c r="U1420" s="36"/>
      <c r="V1420" s="36"/>
      <c r="W1420" s="36"/>
      <c r="X1420" s="36"/>
      <c r="Y1420" s="36"/>
      <c r="Z1420" s="36"/>
      <c r="AA1420" s="36"/>
      <c r="AB1420" s="36"/>
      <c r="AC1420" s="36"/>
      <c r="AD1420" s="36"/>
      <c r="AE1420" s="36"/>
      <c r="AR1420" s="191" t="s">
        <v>261</v>
      </c>
      <c r="AT1420" s="191" t="s">
        <v>173</v>
      </c>
      <c r="AU1420" s="191" t="s">
        <v>82</v>
      </c>
      <c r="AY1420" s="19" t="s">
        <v>170</v>
      </c>
      <c r="BE1420" s="192">
        <f t="shared" ref="BE1420:BE1435" si="74">IF(N1420="základní",J1420,0)</f>
        <v>0</v>
      </c>
      <c r="BF1420" s="192">
        <f t="shared" ref="BF1420:BF1435" si="75">IF(N1420="snížená",J1420,0)</f>
        <v>0</v>
      </c>
      <c r="BG1420" s="192">
        <f t="shared" ref="BG1420:BG1435" si="76">IF(N1420="zákl. přenesená",J1420,0)</f>
        <v>0</v>
      </c>
      <c r="BH1420" s="192">
        <f t="shared" ref="BH1420:BH1435" si="77">IF(N1420="sníž. přenesená",J1420,0)</f>
        <v>0</v>
      </c>
      <c r="BI1420" s="192">
        <f t="shared" ref="BI1420:BI1435" si="78">IF(N1420="nulová",J1420,0)</f>
        <v>0</v>
      </c>
      <c r="BJ1420" s="19" t="s">
        <v>80</v>
      </c>
      <c r="BK1420" s="192">
        <f t="shared" ref="BK1420:BK1435" si="79">ROUND(I1420*H1420,2)</f>
        <v>0</v>
      </c>
      <c r="BL1420" s="19" t="s">
        <v>261</v>
      </c>
      <c r="BM1420" s="191" t="s">
        <v>4204</v>
      </c>
    </row>
    <row r="1421" spans="1:65" s="2" customFormat="1" ht="16.5" customHeight="1">
      <c r="A1421" s="36"/>
      <c r="B1421" s="37"/>
      <c r="C1421" s="216" t="s">
        <v>4205</v>
      </c>
      <c r="D1421" s="216" t="s">
        <v>192</v>
      </c>
      <c r="E1421" s="217" t="s">
        <v>4206</v>
      </c>
      <c r="F1421" s="218" t="s">
        <v>4207</v>
      </c>
      <c r="G1421" s="219" t="s">
        <v>176</v>
      </c>
      <c r="H1421" s="220">
        <v>1</v>
      </c>
      <c r="I1421" s="221"/>
      <c r="J1421" s="222">
        <f t="shared" si="70"/>
        <v>0</v>
      </c>
      <c r="K1421" s="218" t="s">
        <v>19</v>
      </c>
      <c r="L1421" s="223"/>
      <c r="M1421" s="224" t="s">
        <v>19</v>
      </c>
      <c r="N1421" s="225" t="s">
        <v>44</v>
      </c>
      <c r="O1421" s="66"/>
      <c r="P1421" s="189">
        <f t="shared" si="71"/>
        <v>0</v>
      </c>
      <c r="Q1421" s="189">
        <v>1.2500000000000001E-2</v>
      </c>
      <c r="R1421" s="189">
        <f t="shared" si="72"/>
        <v>1.2500000000000001E-2</v>
      </c>
      <c r="S1421" s="189">
        <v>0</v>
      </c>
      <c r="T1421" s="190">
        <f t="shared" si="73"/>
        <v>0</v>
      </c>
      <c r="U1421" s="36"/>
      <c r="V1421" s="36"/>
      <c r="W1421" s="36"/>
      <c r="X1421" s="36"/>
      <c r="Y1421" s="36"/>
      <c r="Z1421" s="36"/>
      <c r="AA1421" s="36"/>
      <c r="AB1421" s="36"/>
      <c r="AC1421" s="36"/>
      <c r="AD1421" s="36"/>
      <c r="AE1421" s="36"/>
      <c r="AR1421" s="191" t="s">
        <v>346</v>
      </c>
      <c r="AT1421" s="191" t="s">
        <v>192</v>
      </c>
      <c r="AU1421" s="191" t="s">
        <v>82</v>
      </c>
      <c r="AY1421" s="19" t="s">
        <v>170</v>
      </c>
      <c r="BE1421" s="192">
        <f t="shared" si="74"/>
        <v>0</v>
      </c>
      <c r="BF1421" s="192">
        <f t="shared" si="75"/>
        <v>0</v>
      </c>
      <c r="BG1421" s="192">
        <f t="shared" si="76"/>
        <v>0</v>
      </c>
      <c r="BH1421" s="192">
        <f t="shared" si="77"/>
        <v>0</v>
      </c>
      <c r="BI1421" s="192">
        <f t="shared" si="78"/>
        <v>0</v>
      </c>
      <c r="BJ1421" s="19" t="s">
        <v>80</v>
      </c>
      <c r="BK1421" s="192">
        <f t="shared" si="79"/>
        <v>0</v>
      </c>
      <c r="BL1421" s="19" t="s">
        <v>261</v>
      </c>
      <c r="BM1421" s="191" t="s">
        <v>4208</v>
      </c>
    </row>
    <row r="1422" spans="1:65" s="2" customFormat="1" ht="24">
      <c r="A1422" s="36"/>
      <c r="B1422" s="37"/>
      <c r="C1422" s="180" t="s">
        <v>4209</v>
      </c>
      <c r="D1422" s="180" t="s">
        <v>173</v>
      </c>
      <c r="E1422" s="181" t="s">
        <v>4210</v>
      </c>
      <c r="F1422" s="182" t="s">
        <v>4211</v>
      </c>
      <c r="G1422" s="183" t="s">
        <v>176</v>
      </c>
      <c r="H1422" s="184">
        <v>1</v>
      </c>
      <c r="I1422" s="185"/>
      <c r="J1422" s="186">
        <f t="shared" si="70"/>
        <v>0</v>
      </c>
      <c r="K1422" s="182" t="s">
        <v>177</v>
      </c>
      <c r="L1422" s="41"/>
      <c r="M1422" s="187" t="s">
        <v>19</v>
      </c>
      <c r="N1422" s="188" t="s">
        <v>44</v>
      </c>
      <c r="O1422" s="66"/>
      <c r="P1422" s="189">
        <f t="shared" si="71"/>
        <v>0</v>
      </c>
      <c r="Q1422" s="189">
        <v>4.8000000000000001E-4</v>
      </c>
      <c r="R1422" s="189">
        <f t="shared" si="72"/>
        <v>4.8000000000000001E-4</v>
      </c>
      <c r="S1422" s="189">
        <v>0</v>
      </c>
      <c r="T1422" s="190">
        <f t="shared" si="73"/>
        <v>0</v>
      </c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R1422" s="191" t="s">
        <v>261</v>
      </c>
      <c r="AT1422" s="191" t="s">
        <v>173</v>
      </c>
      <c r="AU1422" s="191" t="s">
        <v>82</v>
      </c>
      <c r="AY1422" s="19" t="s">
        <v>170</v>
      </c>
      <c r="BE1422" s="192">
        <f t="shared" si="74"/>
        <v>0</v>
      </c>
      <c r="BF1422" s="192">
        <f t="shared" si="75"/>
        <v>0</v>
      </c>
      <c r="BG1422" s="192">
        <f t="shared" si="76"/>
        <v>0</v>
      </c>
      <c r="BH1422" s="192">
        <f t="shared" si="77"/>
        <v>0</v>
      </c>
      <c r="BI1422" s="192">
        <f t="shared" si="78"/>
        <v>0</v>
      </c>
      <c r="BJ1422" s="19" t="s">
        <v>80</v>
      </c>
      <c r="BK1422" s="192">
        <f t="shared" si="79"/>
        <v>0</v>
      </c>
      <c r="BL1422" s="19" t="s">
        <v>261</v>
      </c>
      <c r="BM1422" s="191" t="s">
        <v>4212</v>
      </c>
    </row>
    <row r="1423" spans="1:65" s="2" customFormat="1" ht="16.5" customHeight="1">
      <c r="A1423" s="36"/>
      <c r="B1423" s="37"/>
      <c r="C1423" s="216" t="s">
        <v>4213</v>
      </c>
      <c r="D1423" s="216" t="s">
        <v>192</v>
      </c>
      <c r="E1423" s="217" t="s">
        <v>4214</v>
      </c>
      <c r="F1423" s="218" t="s">
        <v>4215</v>
      </c>
      <c r="G1423" s="219" t="s">
        <v>176</v>
      </c>
      <c r="H1423" s="220">
        <v>1</v>
      </c>
      <c r="I1423" s="221"/>
      <c r="J1423" s="222">
        <f t="shared" si="70"/>
        <v>0</v>
      </c>
      <c r="K1423" s="218" t="s">
        <v>19</v>
      </c>
      <c r="L1423" s="223"/>
      <c r="M1423" s="224" t="s">
        <v>19</v>
      </c>
      <c r="N1423" s="225" t="s">
        <v>44</v>
      </c>
      <c r="O1423" s="66"/>
      <c r="P1423" s="189">
        <f t="shared" si="71"/>
        <v>0</v>
      </c>
      <c r="Q1423" s="189">
        <v>1.2500000000000001E-2</v>
      </c>
      <c r="R1423" s="189">
        <f t="shared" si="72"/>
        <v>1.2500000000000001E-2</v>
      </c>
      <c r="S1423" s="189">
        <v>0</v>
      </c>
      <c r="T1423" s="190">
        <f t="shared" si="73"/>
        <v>0</v>
      </c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R1423" s="191" t="s">
        <v>346</v>
      </c>
      <c r="AT1423" s="191" t="s">
        <v>192</v>
      </c>
      <c r="AU1423" s="191" t="s">
        <v>82</v>
      </c>
      <c r="AY1423" s="19" t="s">
        <v>170</v>
      </c>
      <c r="BE1423" s="192">
        <f t="shared" si="74"/>
        <v>0</v>
      </c>
      <c r="BF1423" s="192">
        <f t="shared" si="75"/>
        <v>0</v>
      </c>
      <c r="BG1423" s="192">
        <f t="shared" si="76"/>
        <v>0</v>
      </c>
      <c r="BH1423" s="192">
        <f t="shared" si="77"/>
        <v>0</v>
      </c>
      <c r="BI1423" s="192">
        <f t="shared" si="78"/>
        <v>0</v>
      </c>
      <c r="BJ1423" s="19" t="s">
        <v>80</v>
      </c>
      <c r="BK1423" s="192">
        <f t="shared" si="79"/>
        <v>0</v>
      </c>
      <c r="BL1423" s="19" t="s">
        <v>261</v>
      </c>
      <c r="BM1423" s="191" t="s">
        <v>4216</v>
      </c>
    </row>
    <row r="1424" spans="1:65" s="2" customFormat="1" ht="16.5" customHeight="1">
      <c r="A1424" s="36"/>
      <c r="B1424" s="37"/>
      <c r="C1424" s="180" t="s">
        <v>4217</v>
      </c>
      <c r="D1424" s="180" t="s">
        <v>173</v>
      </c>
      <c r="E1424" s="181" t="s">
        <v>782</v>
      </c>
      <c r="F1424" s="182" t="s">
        <v>4218</v>
      </c>
      <c r="G1424" s="183" t="s">
        <v>176</v>
      </c>
      <c r="H1424" s="184">
        <v>24</v>
      </c>
      <c r="I1424" s="185"/>
      <c r="J1424" s="186">
        <f t="shared" si="70"/>
        <v>0</v>
      </c>
      <c r="K1424" s="182" t="s">
        <v>177</v>
      </c>
      <c r="L1424" s="41"/>
      <c r="M1424" s="187" t="s">
        <v>19</v>
      </c>
      <c r="N1424" s="188" t="s">
        <v>44</v>
      </c>
      <c r="O1424" s="66"/>
      <c r="P1424" s="189">
        <f t="shared" si="71"/>
        <v>0</v>
      </c>
      <c r="Q1424" s="189">
        <v>4.6999999999999999E-4</v>
      </c>
      <c r="R1424" s="189">
        <f t="shared" si="72"/>
        <v>1.128E-2</v>
      </c>
      <c r="S1424" s="189">
        <v>0</v>
      </c>
      <c r="T1424" s="190">
        <f t="shared" si="73"/>
        <v>0</v>
      </c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R1424" s="191" t="s">
        <v>261</v>
      </c>
      <c r="AT1424" s="191" t="s">
        <v>173</v>
      </c>
      <c r="AU1424" s="191" t="s">
        <v>82</v>
      </c>
      <c r="AY1424" s="19" t="s">
        <v>170</v>
      </c>
      <c r="BE1424" s="192">
        <f t="shared" si="74"/>
        <v>0</v>
      </c>
      <c r="BF1424" s="192">
        <f t="shared" si="75"/>
        <v>0</v>
      </c>
      <c r="BG1424" s="192">
        <f t="shared" si="76"/>
        <v>0</v>
      </c>
      <c r="BH1424" s="192">
        <f t="shared" si="77"/>
        <v>0</v>
      </c>
      <c r="BI1424" s="192">
        <f t="shared" si="78"/>
        <v>0</v>
      </c>
      <c r="BJ1424" s="19" t="s">
        <v>80</v>
      </c>
      <c r="BK1424" s="192">
        <f t="shared" si="79"/>
        <v>0</v>
      </c>
      <c r="BL1424" s="19" t="s">
        <v>261</v>
      </c>
      <c r="BM1424" s="191" t="s">
        <v>4219</v>
      </c>
    </row>
    <row r="1425" spans="1:65" s="2" customFormat="1" ht="21.75" customHeight="1">
      <c r="A1425" s="36"/>
      <c r="B1425" s="37"/>
      <c r="C1425" s="216" t="s">
        <v>4220</v>
      </c>
      <c r="D1425" s="216" t="s">
        <v>192</v>
      </c>
      <c r="E1425" s="217" t="s">
        <v>4221</v>
      </c>
      <c r="F1425" s="218" t="s">
        <v>4222</v>
      </c>
      <c r="G1425" s="219" t="s">
        <v>176</v>
      </c>
      <c r="H1425" s="220">
        <v>5</v>
      </c>
      <c r="I1425" s="221"/>
      <c r="J1425" s="222">
        <f t="shared" si="70"/>
        <v>0</v>
      </c>
      <c r="K1425" s="218" t="s">
        <v>177</v>
      </c>
      <c r="L1425" s="223"/>
      <c r="M1425" s="224" t="s">
        <v>19</v>
      </c>
      <c r="N1425" s="225" t="s">
        <v>44</v>
      </c>
      <c r="O1425" s="66"/>
      <c r="P1425" s="189">
        <f t="shared" si="71"/>
        <v>0</v>
      </c>
      <c r="Q1425" s="189">
        <v>1.6E-2</v>
      </c>
      <c r="R1425" s="189">
        <f t="shared" si="72"/>
        <v>0.08</v>
      </c>
      <c r="S1425" s="189">
        <v>0</v>
      </c>
      <c r="T1425" s="190">
        <f t="shared" si="73"/>
        <v>0</v>
      </c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R1425" s="191" t="s">
        <v>346</v>
      </c>
      <c r="AT1425" s="191" t="s">
        <v>192</v>
      </c>
      <c r="AU1425" s="191" t="s">
        <v>82</v>
      </c>
      <c r="AY1425" s="19" t="s">
        <v>170</v>
      </c>
      <c r="BE1425" s="192">
        <f t="shared" si="74"/>
        <v>0</v>
      </c>
      <c r="BF1425" s="192">
        <f t="shared" si="75"/>
        <v>0</v>
      </c>
      <c r="BG1425" s="192">
        <f t="shared" si="76"/>
        <v>0</v>
      </c>
      <c r="BH1425" s="192">
        <f t="shared" si="77"/>
        <v>0</v>
      </c>
      <c r="BI1425" s="192">
        <f t="shared" si="78"/>
        <v>0</v>
      </c>
      <c r="BJ1425" s="19" t="s">
        <v>80</v>
      </c>
      <c r="BK1425" s="192">
        <f t="shared" si="79"/>
        <v>0</v>
      </c>
      <c r="BL1425" s="19" t="s">
        <v>261</v>
      </c>
      <c r="BM1425" s="191" t="s">
        <v>4223</v>
      </c>
    </row>
    <row r="1426" spans="1:65" s="2" customFormat="1" ht="21.75" customHeight="1">
      <c r="A1426" s="36"/>
      <c r="B1426" s="37"/>
      <c r="C1426" s="216" t="s">
        <v>4224</v>
      </c>
      <c r="D1426" s="216" t="s">
        <v>192</v>
      </c>
      <c r="E1426" s="217" t="s">
        <v>4225</v>
      </c>
      <c r="F1426" s="218" t="s">
        <v>4226</v>
      </c>
      <c r="G1426" s="219" t="s">
        <v>176</v>
      </c>
      <c r="H1426" s="220">
        <v>19</v>
      </c>
      <c r="I1426" s="221"/>
      <c r="J1426" s="222">
        <f t="shared" si="70"/>
        <v>0</v>
      </c>
      <c r="K1426" s="218" t="s">
        <v>177</v>
      </c>
      <c r="L1426" s="223"/>
      <c r="M1426" s="224" t="s">
        <v>19</v>
      </c>
      <c r="N1426" s="225" t="s">
        <v>44</v>
      </c>
      <c r="O1426" s="66"/>
      <c r="P1426" s="189">
        <f t="shared" si="71"/>
        <v>0</v>
      </c>
      <c r="Q1426" s="189">
        <v>1.6E-2</v>
      </c>
      <c r="R1426" s="189">
        <f t="shared" si="72"/>
        <v>0.30399999999999999</v>
      </c>
      <c r="S1426" s="189">
        <v>0</v>
      </c>
      <c r="T1426" s="190">
        <f t="shared" si="73"/>
        <v>0</v>
      </c>
      <c r="U1426" s="36"/>
      <c r="V1426" s="36"/>
      <c r="W1426" s="36"/>
      <c r="X1426" s="36"/>
      <c r="Y1426" s="36"/>
      <c r="Z1426" s="36"/>
      <c r="AA1426" s="36"/>
      <c r="AB1426" s="36"/>
      <c r="AC1426" s="36"/>
      <c r="AD1426" s="36"/>
      <c r="AE1426" s="36"/>
      <c r="AR1426" s="191" t="s">
        <v>346</v>
      </c>
      <c r="AT1426" s="191" t="s">
        <v>192</v>
      </c>
      <c r="AU1426" s="191" t="s">
        <v>82</v>
      </c>
      <c r="AY1426" s="19" t="s">
        <v>170</v>
      </c>
      <c r="BE1426" s="192">
        <f t="shared" si="74"/>
        <v>0</v>
      </c>
      <c r="BF1426" s="192">
        <f t="shared" si="75"/>
        <v>0</v>
      </c>
      <c r="BG1426" s="192">
        <f t="shared" si="76"/>
        <v>0</v>
      </c>
      <c r="BH1426" s="192">
        <f t="shared" si="77"/>
        <v>0</v>
      </c>
      <c r="BI1426" s="192">
        <f t="shared" si="78"/>
        <v>0</v>
      </c>
      <c r="BJ1426" s="19" t="s">
        <v>80</v>
      </c>
      <c r="BK1426" s="192">
        <f t="shared" si="79"/>
        <v>0</v>
      </c>
      <c r="BL1426" s="19" t="s">
        <v>261</v>
      </c>
      <c r="BM1426" s="191" t="s">
        <v>4227</v>
      </c>
    </row>
    <row r="1427" spans="1:65" s="2" customFormat="1" ht="24">
      <c r="A1427" s="36"/>
      <c r="B1427" s="37"/>
      <c r="C1427" s="180" t="s">
        <v>4228</v>
      </c>
      <c r="D1427" s="180" t="s">
        <v>173</v>
      </c>
      <c r="E1427" s="181" t="s">
        <v>4229</v>
      </c>
      <c r="F1427" s="182" t="s">
        <v>4230</v>
      </c>
      <c r="G1427" s="183" t="s">
        <v>176</v>
      </c>
      <c r="H1427" s="184">
        <v>3</v>
      </c>
      <c r="I1427" s="185"/>
      <c r="J1427" s="186">
        <f t="shared" si="70"/>
        <v>0</v>
      </c>
      <c r="K1427" s="182" t="s">
        <v>177</v>
      </c>
      <c r="L1427" s="41"/>
      <c r="M1427" s="187" t="s">
        <v>19</v>
      </c>
      <c r="N1427" s="188" t="s">
        <v>44</v>
      </c>
      <c r="O1427" s="66"/>
      <c r="P1427" s="189">
        <f t="shared" si="71"/>
        <v>0</v>
      </c>
      <c r="Q1427" s="189">
        <v>4.8000000000000001E-4</v>
      </c>
      <c r="R1427" s="189">
        <f t="shared" si="72"/>
        <v>1.4400000000000001E-3</v>
      </c>
      <c r="S1427" s="189">
        <v>0</v>
      </c>
      <c r="T1427" s="190">
        <f t="shared" si="73"/>
        <v>0</v>
      </c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R1427" s="191" t="s">
        <v>261</v>
      </c>
      <c r="AT1427" s="191" t="s">
        <v>173</v>
      </c>
      <c r="AU1427" s="191" t="s">
        <v>82</v>
      </c>
      <c r="AY1427" s="19" t="s">
        <v>170</v>
      </c>
      <c r="BE1427" s="192">
        <f t="shared" si="74"/>
        <v>0</v>
      </c>
      <c r="BF1427" s="192">
        <f t="shared" si="75"/>
        <v>0</v>
      </c>
      <c r="BG1427" s="192">
        <f t="shared" si="76"/>
        <v>0</v>
      </c>
      <c r="BH1427" s="192">
        <f t="shared" si="77"/>
        <v>0</v>
      </c>
      <c r="BI1427" s="192">
        <f t="shared" si="78"/>
        <v>0</v>
      </c>
      <c r="BJ1427" s="19" t="s">
        <v>80</v>
      </c>
      <c r="BK1427" s="192">
        <f t="shared" si="79"/>
        <v>0</v>
      </c>
      <c r="BL1427" s="19" t="s">
        <v>261</v>
      </c>
      <c r="BM1427" s="191" t="s">
        <v>4231</v>
      </c>
    </row>
    <row r="1428" spans="1:65" s="2" customFormat="1" ht="24">
      <c r="A1428" s="36"/>
      <c r="B1428" s="37"/>
      <c r="C1428" s="216" t="s">
        <v>4232</v>
      </c>
      <c r="D1428" s="216" t="s">
        <v>192</v>
      </c>
      <c r="E1428" s="217" t="s">
        <v>4233</v>
      </c>
      <c r="F1428" s="218" t="s">
        <v>4234</v>
      </c>
      <c r="G1428" s="219" t="s">
        <v>176</v>
      </c>
      <c r="H1428" s="220">
        <v>3</v>
      </c>
      <c r="I1428" s="221"/>
      <c r="J1428" s="222">
        <f t="shared" si="70"/>
        <v>0</v>
      </c>
      <c r="K1428" s="218" t="s">
        <v>177</v>
      </c>
      <c r="L1428" s="223"/>
      <c r="M1428" s="224" t="s">
        <v>19</v>
      </c>
      <c r="N1428" s="225" t="s">
        <v>44</v>
      </c>
      <c r="O1428" s="66"/>
      <c r="P1428" s="189">
        <f t="shared" si="71"/>
        <v>0</v>
      </c>
      <c r="Q1428" s="189">
        <v>2.5999999999999999E-2</v>
      </c>
      <c r="R1428" s="189">
        <f t="shared" si="72"/>
        <v>7.8E-2</v>
      </c>
      <c r="S1428" s="189">
        <v>0</v>
      </c>
      <c r="T1428" s="190">
        <f t="shared" si="73"/>
        <v>0</v>
      </c>
      <c r="U1428" s="36"/>
      <c r="V1428" s="36"/>
      <c r="W1428" s="36"/>
      <c r="X1428" s="36"/>
      <c r="Y1428" s="36"/>
      <c r="Z1428" s="36"/>
      <c r="AA1428" s="36"/>
      <c r="AB1428" s="36"/>
      <c r="AC1428" s="36"/>
      <c r="AD1428" s="36"/>
      <c r="AE1428" s="36"/>
      <c r="AR1428" s="191" t="s">
        <v>346</v>
      </c>
      <c r="AT1428" s="191" t="s">
        <v>192</v>
      </c>
      <c r="AU1428" s="191" t="s">
        <v>82</v>
      </c>
      <c r="AY1428" s="19" t="s">
        <v>170</v>
      </c>
      <c r="BE1428" s="192">
        <f t="shared" si="74"/>
        <v>0</v>
      </c>
      <c r="BF1428" s="192">
        <f t="shared" si="75"/>
        <v>0</v>
      </c>
      <c r="BG1428" s="192">
        <f t="shared" si="76"/>
        <v>0</v>
      </c>
      <c r="BH1428" s="192">
        <f t="shared" si="77"/>
        <v>0</v>
      </c>
      <c r="BI1428" s="192">
        <f t="shared" si="78"/>
        <v>0</v>
      </c>
      <c r="BJ1428" s="19" t="s">
        <v>80</v>
      </c>
      <c r="BK1428" s="192">
        <f t="shared" si="79"/>
        <v>0</v>
      </c>
      <c r="BL1428" s="19" t="s">
        <v>261</v>
      </c>
      <c r="BM1428" s="191" t="s">
        <v>4235</v>
      </c>
    </row>
    <row r="1429" spans="1:65" s="2" customFormat="1" ht="24">
      <c r="A1429" s="36"/>
      <c r="B1429" s="37"/>
      <c r="C1429" s="180" t="s">
        <v>4236</v>
      </c>
      <c r="D1429" s="180" t="s">
        <v>173</v>
      </c>
      <c r="E1429" s="181" t="s">
        <v>4237</v>
      </c>
      <c r="F1429" s="182" t="s">
        <v>4238</v>
      </c>
      <c r="G1429" s="183" t="s">
        <v>176</v>
      </c>
      <c r="H1429" s="184">
        <v>3</v>
      </c>
      <c r="I1429" s="185"/>
      <c r="J1429" s="186">
        <f t="shared" si="70"/>
        <v>0</v>
      </c>
      <c r="K1429" s="182" t="s">
        <v>177</v>
      </c>
      <c r="L1429" s="41"/>
      <c r="M1429" s="187" t="s">
        <v>19</v>
      </c>
      <c r="N1429" s="188" t="s">
        <v>44</v>
      </c>
      <c r="O1429" s="66"/>
      <c r="P1429" s="189">
        <f t="shared" si="71"/>
        <v>0</v>
      </c>
      <c r="Q1429" s="189">
        <v>4.6999999999999999E-4</v>
      </c>
      <c r="R1429" s="189">
        <f t="shared" si="72"/>
        <v>1.41E-3</v>
      </c>
      <c r="S1429" s="189">
        <v>0</v>
      </c>
      <c r="T1429" s="190">
        <f t="shared" si="73"/>
        <v>0</v>
      </c>
      <c r="U1429" s="36"/>
      <c r="V1429" s="36"/>
      <c r="W1429" s="36"/>
      <c r="X1429" s="36"/>
      <c r="Y1429" s="36"/>
      <c r="Z1429" s="36"/>
      <c r="AA1429" s="36"/>
      <c r="AB1429" s="36"/>
      <c r="AC1429" s="36"/>
      <c r="AD1429" s="36"/>
      <c r="AE1429" s="36"/>
      <c r="AR1429" s="191" t="s">
        <v>261</v>
      </c>
      <c r="AT1429" s="191" t="s">
        <v>173</v>
      </c>
      <c r="AU1429" s="191" t="s">
        <v>82</v>
      </c>
      <c r="AY1429" s="19" t="s">
        <v>170</v>
      </c>
      <c r="BE1429" s="192">
        <f t="shared" si="74"/>
        <v>0</v>
      </c>
      <c r="BF1429" s="192">
        <f t="shared" si="75"/>
        <v>0</v>
      </c>
      <c r="BG1429" s="192">
        <f t="shared" si="76"/>
        <v>0</v>
      </c>
      <c r="BH1429" s="192">
        <f t="shared" si="77"/>
        <v>0</v>
      </c>
      <c r="BI1429" s="192">
        <f t="shared" si="78"/>
        <v>0</v>
      </c>
      <c r="BJ1429" s="19" t="s">
        <v>80</v>
      </c>
      <c r="BK1429" s="192">
        <f t="shared" si="79"/>
        <v>0</v>
      </c>
      <c r="BL1429" s="19" t="s">
        <v>261</v>
      </c>
      <c r="BM1429" s="191" t="s">
        <v>4239</v>
      </c>
    </row>
    <row r="1430" spans="1:65" s="2" customFormat="1" ht="24">
      <c r="A1430" s="36"/>
      <c r="B1430" s="37"/>
      <c r="C1430" s="216" t="s">
        <v>4240</v>
      </c>
      <c r="D1430" s="216" t="s">
        <v>192</v>
      </c>
      <c r="E1430" s="217" t="s">
        <v>4241</v>
      </c>
      <c r="F1430" s="218" t="s">
        <v>4242</v>
      </c>
      <c r="G1430" s="219" t="s">
        <v>176</v>
      </c>
      <c r="H1430" s="220">
        <v>3</v>
      </c>
      <c r="I1430" s="221"/>
      <c r="J1430" s="222">
        <f t="shared" si="70"/>
        <v>0</v>
      </c>
      <c r="K1430" s="218" t="s">
        <v>19</v>
      </c>
      <c r="L1430" s="223"/>
      <c r="M1430" s="224" t="s">
        <v>19</v>
      </c>
      <c r="N1430" s="225" t="s">
        <v>44</v>
      </c>
      <c r="O1430" s="66"/>
      <c r="P1430" s="189">
        <f t="shared" si="71"/>
        <v>0</v>
      </c>
      <c r="Q1430" s="189">
        <v>3.5000000000000003E-2</v>
      </c>
      <c r="R1430" s="189">
        <f t="shared" si="72"/>
        <v>0.10500000000000001</v>
      </c>
      <c r="S1430" s="189">
        <v>0</v>
      </c>
      <c r="T1430" s="190">
        <f t="shared" si="73"/>
        <v>0</v>
      </c>
      <c r="U1430" s="36"/>
      <c r="V1430" s="36"/>
      <c r="W1430" s="36"/>
      <c r="X1430" s="36"/>
      <c r="Y1430" s="36"/>
      <c r="Z1430" s="36"/>
      <c r="AA1430" s="36"/>
      <c r="AB1430" s="36"/>
      <c r="AC1430" s="36"/>
      <c r="AD1430" s="36"/>
      <c r="AE1430" s="36"/>
      <c r="AR1430" s="191" t="s">
        <v>346</v>
      </c>
      <c r="AT1430" s="191" t="s">
        <v>192</v>
      </c>
      <c r="AU1430" s="191" t="s">
        <v>82</v>
      </c>
      <c r="AY1430" s="19" t="s">
        <v>170</v>
      </c>
      <c r="BE1430" s="192">
        <f t="shared" si="74"/>
        <v>0</v>
      </c>
      <c r="BF1430" s="192">
        <f t="shared" si="75"/>
        <v>0</v>
      </c>
      <c r="BG1430" s="192">
        <f t="shared" si="76"/>
        <v>0</v>
      </c>
      <c r="BH1430" s="192">
        <f t="shared" si="77"/>
        <v>0</v>
      </c>
      <c r="BI1430" s="192">
        <f t="shared" si="78"/>
        <v>0</v>
      </c>
      <c r="BJ1430" s="19" t="s">
        <v>80</v>
      </c>
      <c r="BK1430" s="192">
        <f t="shared" si="79"/>
        <v>0</v>
      </c>
      <c r="BL1430" s="19" t="s">
        <v>261</v>
      </c>
      <c r="BM1430" s="191" t="s">
        <v>4243</v>
      </c>
    </row>
    <row r="1431" spans="1:65" s="2" customFormat="1" ht="16.5" customHeight="1">
      <c r="A1431" s="36"/>
      <c r="B1431" s="37"/>
      <c r="C1431" s="180" t="s">
        <v>4244</v>
      </c>
      <c r="D1431" s="180" t="s">
        <v>173</v>
      </c>
      <c r="E1431" s="181" t="s">
        <v>4245</v>
      </c>
      <c r="F1431" s="182" t="s">
        <v>4246</v>
      </c>
      <c r="G1431" s="183" t="s">
        <v>176</v>
      </c>
      <c r="H1431" s="184">
        <v>4</v>
      </c>
      <c r="I1431" s="185"/>
      <c r="J1431" s="186">
        <f t="shared" si="70"/>
        <v>0</v>
      </c>
      <c r="K1431" s="182" t="s">
        <v>177</v>
      </c>
      <c r="L1431" s="41"/>
      <c r="M1431" s="187" t="s">
        <v>19</v>
      </c>
      <c r="N1431" s="188" t="s">
        <v>44</v>
      </c>
      <c r="O1431" s="66"/>
      <c r="P1431" s="189">
        <f t="shared" si="71"/>
        <v>0</v>
      </c>
      <c r="Q1431" s="189">
        <v>4.6999999999999999E-4</v>
      </c>
      <c r="R1431" s="189">
        <f t="shared" si="72"/>
        <v>1.8799999999999999E-3</v>
      </c>
      <c r="S1431" s="189">
        <v>0</v>
      </c>
      <c r="T1431" s="190">
        <f t="shared" si="73"/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191" t="s">
        <v>261</v>
      </c>
      <c r="AT1431" s="191" t="s">
        <v>173</v>
      </c>
      <c r="AU1431" s="191" t="s">
        <v>82</v>
      </c>
      <c r="AY1431" s="19" t="s">
        <v>170</v>
      </c>
      <c r="BE1431" s="192">
        <f t="shared" si="74"/>
        <v>0</v>
      </c>
      <c r="BF1431" s="192">
        <f t="shared" si="75"/>
        <v>0</v>
      </c>
      <c r="BG1431" s="192">
        <f t="shared" si="76"/>
        <v>0</v>
      </c>
      <c r="BH1431" s="192">
        <f t="shared" si="77"/>
        <v>0</v>
      </c>
      <c r="BI1431" s="192">
        <f t="shared" si="78"/>
        <v>0</v>
      </c>
      <c r="BJ1431" s="19" t="s">
        <v>80</v>
      </c>
      <c r="BK1431" s="192">
        <f t="shared" si="79"/>
        <v>0</v>
      </c>
      <c r="BL1431" s="19" t="s">
        <v>261</v>
      </c>
      <c r="BM1431" s="191" t="s">
        <v>4247</v>
      </c>
    </row>
    <row r="1432" spans="1:65" s="2" customFormat="1" ht="24">
      <c r="A1432" s="36"/>
      <c r="B1432" s="37"/>
      <c r="C1432" s="216" t="s">
        <v>4248</v>
      </c>
      <c r="D1432" s="216" t="s">
        <v>192</v>
      </c>
      <c r="E1432" s="217" t="s">
        <v>4249</v>
      </c>
      <c r="F1432" s="218" t="s">
        <v>4250</v>
      </c>
      <c r="G1432" s="219" t="s">
        <v>176</v>
      </c>
      <c r="H1432" s="220">
        <v>1</v>
      </c>
      <c r="I1432" s="221"/>
      <c r="J1432" s="222">
        <f t="shared" si="70"/>
        <v>0</v>
      </c>
      <c r="K1432" s="218" t="s">
        <v>177</v>
      </c>
      <c r="L1432" s="223"/>
      <c r="M1432" s="224" t="s">
        <v>19</v>
      </c>
      <c r="N1432" s="225" t="s">
        <v>44</v>
      </c>
      <c r="O1432" s="66"/>
      <c r="P1432" s="189">
        <f t="shared" si="71"/>
        <v>0</v>
      </c>
      <c r="Q1432" s="189">
        <v>1.7999999999999999E-2</v>
      </c>
      <c r="R1432" s="189">
        <f t="shared" si="72"/>
        <v>1.7999999999999999E-2</v>
      </c>
      <c r="S1432" s="189">
        <v>0</v>
      </c>
      <c r="T1432" s="190">
        <f t="shared" si="73"/>
        <v>0</v>
      </c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R1432" s="191" t="s">
        <v>346</v>
      </c>
      <c r="AT1432" s="191" t="s">
        <v>192</v>
      </c>
      <c r="AU1432" s="191" t="s">
        <v>82</v>
      </c>
      <c r="AY1432" s="19" t="s">
        <v>170</v>
      </c>
      <c r="BE1432" s="192">
        <f t="shared" si="74"/>
        <v>0</v>
      </c>
      <c r="BF1432" s="192">
        <f t="shared" si="75"/>
        <v>0</v>
      </c>
      <c r="BG1432" s="192">
        <f t="shared" si="76"/>
        <v>0</v>
      </c>
      <c r="BH1432" s="192">
        <f t="shared" si="77"/>
        <v>0</v>
      </c>
      <c r="BI1432" s="192">
        <f t="shared" si="78"/>
        <v>0</v>
      </c>
      <c r="BJ1432" s="19" t="s">
        <v>80</v>
      </c>
      <c r="BK1432" s="192">
        <f t="shared" si="79"/>
        <v>0</v>
      </c>
      <c r="BL1432" s="19" t="s">
        <v>261</v>
      </c>
      <c r="BM1432" s="191" t="s">
        <v>4251</v>
      </c>
    </row>
    <row r="1433" spans="1:65" s="2" customFormat="1" ht="21.75" customHeight="1">
      <c r="A1433" s="36"/>
      <c r="B1433" s="37"/>
      <c r="C1433" s="216" t="s">
        <v>4252</v>
      </c>
      <c r="D1433" s="216" t="s">
        <v>192</v>
      </c>
      <c r="E1433" s="217" t="s">
        <v>4253</v>
      </c>
      <c r="F1433" s="218" t="s">
        <v>4254</v>
      </c>
      <c r="G1433" s="219" t="s">
        <v>176</v>
      </c>
      <c r="H1433" s="220">
        <v>1</v>
      </c>
      <c r="I1433" s="221"/>
      <c r="J1433" s="222">
        <f t="shared" si="70"/>
        <v>0</v>
      </c>
      <c r="K1433" s="218" t="s">
        <v>177</v>
      </c>
      <c r="L1433" s="223"/>
      <c r="M1433" s="224" t="s">
        <v>19</v>
      </c>
      <c r="N1433" s="225" t="s">
        <v>44</v>
      </c>
      <c r="O1433" s="66"/>
      <c r="P1433" s="189">
        <f t="shared" si="71"/>
        <v>0</v>
      </c>
      <c r="Q1433" s="189">
        <v>1.7999999999999999E-2</v>
      </c>
      <c r="R1433" s="189">
        <f t="shared" si="72"/>
        <v>1.7999999999999999E-2</v>
      </c>
      <c r="S1433" s="189">
        <v>0</v>
      </c>
      <c r="T1433" s="190">
        <f t="shared" si="73"/>
        <v>0</v>
      </c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R1433" s="191" t="s">
        <v>346</v>
      </c>
      <c r="AT1433" s="191" t="s">
        <v>192</v>
      </c>
      <c r="AU1433" s="191" t="s">
        <v>82</v>
      </c>
      <c r="AY1433" s="19" t="s">
        <v>170</v>
      </c>
      <c r="BE1433" s="192">
        <f t="shared" si="74"/>
        <v>0</v>
      </c>
      <c r="BF1433" s="192">
        <f t="shared" si="75"/>
        <v>0</v>
      </c>
      <c r="BG1433" s="192">
        <f t="shared" si="76"/>
        <v>0</v>
      </c>
      <c r="BH1433" s="192">
        <f t="shared" si="77"/>
        <v>0</v>
      </c>
      <c r="BI1433" s="192">
        <f t="shared" si="78"/>
        <v>0</v>
      </c>
      <c r="BJ1433" s="19" t="s">
        <v>80</v>
      </c>
      <c r="BK1433" s="192">
        <f t="shared" si="79"/>
        <v>0</v>
      </c>
      <c r="BL1433" s="19" t="s">
        <v>261</v>
      </c>
      <c r="BM1433" s="191" t="s">
        <v>4255</v>
      </c>
    </row>
    <row r="1434" spans="1:65" s="2" customFormat="1" ht="21.75" customHeight="1">
      <c r="A1434" s="36"/>
      <c r="B1434" s="37"/>
      <c r="C1434" s="216" t="s">
        <v>4256</v>
      </c>
      <c r="D1434" s="216" t="s">
        <v>192</v>
      </c>
      <c r="E1434" s="217" t="s">
        <v>4257</v>
      </c>
      <c r="F1434" s="218" t="s">
        <v>4258</v>
      </c>
      <c r="G1434" s="219" t="s">
        <v>176</v>
      </c>
      <c r="H1434" s="220">
        <v>2</v>
      </c>
      <c r="I1434" s="221"/>
      <c r="J1434" s="222">
        <f t="shared" si="70"/>
        <v>0</v>
      </c>
      <c r="K1434" s="218" t="s">
        <v>177</v>
      </c>
      <c r="L1434" s="223"/>
      <c r="M1434" s="224" t="s">
        <v>19</v>
      </c>
      <c r="N1434" s="225" t="s">
        <v>44</v>
      </c>
      <c r="O1434" s="66"/>
      <c r="P1434" s="189">
        <f t="shared" si="71"/>
        <v>0</v>
      </c>
      <c r="Q1434" s="189">
        <v>0.03</v>
      </c>
      <c r="R1434" s="189">
        <f t="shared" si="72"/>
        <v>0.06</v>
      </c>
      <c r="S1434" s="189">
        <v>0</v>
      </c>
      <c r="T1434" s="190">
        <f t="shared" si="73"/>
        <v>0</v>
      </c>
      <c r="U1434" s="36"/>
      <c r="V1434" s="36"/>
      <c r="W1434" s="36"/>
      <c r="X1434" s="36"/>
      <c r="Y1434" s="36"/>
      <c r="Z1434" s="36"/>
      <c r="AA1434" s="36"/>
      <c r="AB1434" s="36"/>
      <c r="AC1434" s="36"/>
      <c r="AD1434" s="36"/>
      <c r="AE1434" s="36"/>
      <c r="AR1434" s="191" t="s">
        <v>346</v>
      </c>
      <c r="AT1434" s="191" t="s">
        <v>192</v>
      </c>
      <c r="AU1434" s="191" t="s">
        <v>82</v>
      </c>
      <c r="AY1434" s="19" t="s">
        <v>170</v>
      </c>
      <c r="BE1434" s="192">
        <f t="shared" si="74"/>
        <v>0</v>
      </c>
      <c r="BF1434" s="192">
        <f t="shared" si="75"/>
        <v>0</v>
      </c>
      <c r="BG1434" s="192">
        <f t="shared" si="76"/>
        <v>0</v>
      </c>
      <c r="BH1434" s="192">
        <f t="shared" si="77"/>
        <v>0</v>
      </c>
      <c r="BI1434" s="192">
        <f t="shared" si="78"/>
        <v>0</v>
      </c>
      <c r="BJ1434" s="19" t="s">
        <v>80</v>
      </c>
      <c r="BK1434" s="192">
        <f t="shared" si="79"/>
        <v>0</v>
      </c>
      <c r="BL1434" s="19" t="s">
        <v>261</v>
      </c>
      <c r="BM1434" s="191" t="s">
        <v>4259</v>
      </c>
    </row>
    <row r="1435" spans="1:65" s="2" customFormat="1" ht="24">
      <c r="A1435" s="36"/>
      <c r="B1435" s="37"/>
      <c r="C1435" s="180" t="s">
        <v>4260</v>
      </c>
      <c r="D1435" s="180" t="s">
        <v>173</v>
      </c>
      <c r="E1435" s="181" t="s">
        <v>2556</v>
      </c>
      <c r="F1435" s="182" t="s">
        <v>2557</v>
      </c>
      <c r="G1435" s="183" t="s">
        <v>217</v>
      </c>
      <c r="H1435" s="184">
        <v>1107.54</v>
      </c>
      <c r="I1435" s="185"/>
      <c r="J1435" s="186">
        <f t="shared" si="70"/>
        <v>0</v>
      </c>
      <c r="K1435" s="182" t="s">
        <v>177</v>
      </c>
      <c r="L1435" s="41"/>
      <c r="M1435" s="187" t="s">
        <v>19</v>
      </c>
      <c r="N1435" s="188" t="s">
        <v>44</v>
      </c>
      <c r="O1435" s="66"/>
      <c r="P1435" s="189">
        <f t="shared" si="71"/>
        <v>0</v>
      </c>
      <c r="Q1435" s="189">
        <v>0</v>
      </c>
      <c r="R1435" s="189">
        <f t="shared" si="72"/>
        <v>0</v>
      </c>
      <c r="S1435" s="189">
        <v>0</v>
      </c>
      <c r="T1435" s="190">
        <f t="shared" si="73"/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191" t="s">
        <v>261</v>
      </c>
      <c r="AT1435" s="191" t="s">
        <v>173</v>
      </c>
      <c r="AU1435" s="191" t="s">
        <v>82</v>
      </c>
      <c r="AY1435" s="19" t="s">
        <v>170</v>
      </c>
      <c r="BE1435" s="192">
        <f t="shared" si="74"/>
        <v>0</v>
      </c>
      <c r="BF1435" s="192">
        <f t="shared" si="75"/>
        <v>0</v>
      </c>
      <c r="BG1435" s="192">
        <f t="shared" si="76"/>
        <v>0</v>
      </c>
      <c r="BH1435" s="192">
        <f t="shared" si="77"/>
        <v>0</v>
      </c>
      <c r="BI1435" s="192">
        <f t="shared" si="78"/>
        <v>0</v>
      </c>
      <c r="BJ1435" s="19" t="s">
        <v>80</v>
      </c>
      <c r="BK1435" s="192">
        <f t="shared" si="79"/>
        <v>0</v>
      </c>
      <c r="BL1435" s="19" t="s">
        <v>261</v>
      </c>
      <c r="BM1435" s="191" t="s">
        <v>4261</v>
      </c>
    </row>
    <row r="1436" spans="1:65" s="15" customFormat="1" ht="11.25">
      <c r="B1436" s="226"/>
      <c r="C1436" s="227"/>
      <c r="D1436" s="195" t="s">
        <v>180</v>
      </c>
      <c r="E1436" s="228" t="s">
        <v>19</v>
      </c>
      <c r="F1436" s="229" t="s">
        <v>4262</v>
      </c>
      <c r="G1436" s="227"/>
      <c r="H1436" s="228" t="s">
        <v>19</v>
      </c>
      <c r="I1436" s="230"/>
      <c r="J1436" s="227"/>
      <c r="K1436" s="227"/>
      <c r="L1436" s="231"/>
      <c r="M1436" s="232"/>
      <c r="N1436" s="233"/>
      <c r="O1436" s="233"/>
      <c r="P1436" s="233"/>
      <c r="Q1436" s="233"/>
      <c r="R1436" s="233"/>
      <c r="S1436" s="233"/>
      <c r="T1436" s="234"/>
      <c r="AT1436" s="235" t="s">
        <v>180</v>
      </c>
      <c r="AU1436" s="235" t="s">
        <v>82</v>
      </c>
      <c r="AV1436" s="15" t="s">
        <v>80</v>
      </c>
      <c r="AW1436" s="15" t="s">
        <v>34</v>
      </c>
      <c r="AX1436" s="15" t="s">
        <v>73</v>
      </c>
      <c r="AY1436" s="235" t="s">
        <v>170</v>
      </c>
    </row>
    <row r="1437" spans="1:65" s="13" customFormat="1" ht="11.25">
      <c r="B1437" s="193"/>
      <c r="C1437" s="194"/>
      <c r="D1437" s="195" t="s">
        <v>180</v>
      </c>
      <c r="E1437" s="196" t="s">
        <v>19</v>
      </c>
      <c r="F1437" s="197" t="s">
        <v>4263</v>
      </c>
      <c r="G1437" s="194"/>
      <c r="H1437" s="198">
        <v>228.1</v>
      </c>
      <c r="I1437" s="199"/>
      <c r="J1437" s="194"/>
      <c r="K1437" s="194"/>
      <c r="L1437" s="200"/>
      <c r="M1437" s="201"/>
      <c r="N1437" s="202"/>
      <c r="O1437" s="202"/>
      <c r="P1437" s="202"/>
      <c r="Q1437" s="202"/>
      <c r="R1437" s="202"/>
      <c r="S1437" s="202"/>
      <c r="T1437" s="203"/>
      <c r="AT1437" s="204" t="s">
        <v>180</v>
      </c>
      <c r="AU1437" s="204" t="s">
        <v>82</v>
      </c>
      <c r="AV1437" s="13" t="s">
        <v>82</v>
      </c>
      <c r="AW1437" s="13" t="s">
        <v>34</v>
      </c>
      <c r="AX1437" s="13" t="s">
        <v>73</v>
      </c>
      <c r="AY1437" s="204" t="s">
        <v>170</v>
      </c>
    </row>
    <row r="1438" spans="1:65" s="13" customFormat="1" ht="11.25">
      <c r="B1438" s="193"/>
      <c r="C1438" s="194"/>
      <c r="D1438" s="195" t="s">
        <v>180</v>
      </c>
      <c r="E1438" s="196" t="s">
        <v>19</v>
      </c>
      <c r="F1438" s="197" t="s">
        <v>4264</v>
      </c>
      <c r="G1438" s="194"/>
      <c r="H1438" s="198">
        <v>473.2</v>
      </c>
      <c r="I1438" s="199"/>
      <c r="J1438" s="194"/>
      <c r="K1438" s="194"/>
      <c r="L1438" s="200"/>
      <c r="M1438" s="201"/>
      <c r="N1438" s="202"/>
      <c r="O1438" s="202"/>
      <c r="P1438" s="202"/>
      <c r="Q1438" s="202"/>
      <c r="R1438" s="202"/>
      <c r="S1438" s="202"/>
      <c r="T1438" s="203"/>
      <c r="AT1438" s="204" t="s">
        <v>180</v>
      </c>
      <c r="AU1438" s="204" t="s">
        <v>82</v>
      </c>
      <c r="AV1438" s="13" t="s">
        <v>82</v>
      </c>
      <c r="AW1438" s="13" t="s">
        <v>34</v>
      </c>
      <c r="AX1438" s="13" t="s">
        <v>73</v>
      </c>
      <c r="AY1438" s="204" t="s">
        <v>170</v>
      </c>
    </row>
    <row r="1439" spans="1:65" s="13" customFormat="1" ht="11.25">
      <c r="B1439" s="193"/>
      <c r="C1439" s="194"/>
      <c r="D1439" s="195" t="s">
        <v>180</v>
      </c>
      <c r="E1439" s="196" t="s">
        <v>19</v>
      </c>
      <c r="F1439" s="197" t="s">
        <v>4265</v>
      </c>
      <c r="G1439" s="194"/>
      <c r="H1439" s="198">
        <v>76.8</v>
      </c>
      <c r="I1439" s="199"/>
      <c r="J1439" s="194"/>
      <c r="K1439" s="194"/>
      <c r="L1439" s="200"/>
      <c r="M1439" s="201"/>
      <c r="N1439" s="202"/>
      <c r="O1439" s="202"/>
      <c r="P1439" s="202"/>
      <c r="Q1439" s="202"/>
      <c r="R1439" s="202"/>
      <c r="S1439" s="202"/>
      <c r="T1439" s="203"/>
      <c r="AT1439" s="204" t="s">
        <v>180</v>
      </c>
      <c r="AU1439" s="204" t="s">
        <v>82</v>
      </c>
      <c r="AV1439" s="13" t="s">
        <v>82</v>
      </c>
      <c r="AW1439" s="13" t="s">
        <v>34</v>
      </c>
      <c r="AX1439" s="13" t="s">
        <v>73</v>
      </c>
      <c r="AY1439" s="204" t="s">
        <v>170</v>
      </c>
    </row>
    <row r="1440" spans="1:65" s="13" customFormat="1" ht="11.25">
      <c r="B1440" s="193"/>
      <c r="C1440" s="194"/>
      <c r="D1440" s="195" t="s">
        <v>180</v>
      </c>
      <c r="E1440" s="196" t="s">
        <v>19</v>
      </c>
      <c r="F1440" s="197" t="s">
        <v>4266</v>
      </c>
      <c r="G1440" s="194"/>
      <c r="H1440" s="198">
        <v>8.4</v>
      </c>
      <c r="I1440" s="199"/>
      <c r="J1440" s="194"/>
      <c r="K1440" s="194"/>
      <c r="L1440" s="200"/>
      <c r="M1440" s="201"/>
      <c r="N1440" s="202"/>
      <c r="O1440" s="202"/>
      <c r="P1440" s="202"/>
      <c r="Q1440" s="202"/>
      <c r="R1440" s="202"/>
      <c r="S1440" s="202"/>
      <c r="T1440" s="203"/>
      <c r="AT1440" s="204" t="s">
        <v>180</v>
      </c>
      <c r="AU1440" s="204" t="s">
        <v>82</v>
      </c>
      <c r="AV1440" s="13" t="s">
        <v>82</v>
      </c>
      <c r="AW1440" s="13" t="s">
        <v>34</v>
      </c>
      <c r="AX1440" s="13" t="s">
        <v>73</v>
      </c>
      <c r="AY1440" s="204" t="s">
        <v>170</v>
      </c>
    </row>
    <row r="1441" spans="1:65" s="15" customFormat="1" ht="11.25">
      <c r="B1441" s="226"/>
      <c r="C1441" s="227"/>
      <c r="D1441" s="195" t="s">
        <v>180</v>
      </c>
      <c r="E1441" s="228" t="s">
        <v>19</v>
      </c>
      <c r="F1441" s="229" t="s">
        <v>4267</v>
      </c>
      <c r="G1441" s="227"/>
      <c r="H1441" s="228" t="s">
        <v>19</v>
      </c>
      <c r="I1441" s="230"/>
      <c r="J1441" s="227"/>
      <c r="K1441" s="227"/>
      <c r="L1441" s="231"/>
      <c r="M1441" s="232"/>
      <c r="N1441" s="233"/>
      <c r="O1441" s="233"/>
      <c r="P1441" s="233"/>
      <c r="Q1441" s="233"/>
      <c r="R1441" s="233"/>
      <c r="S1441" s="233"/>
      <c r="T1441" s="234"/>
      <c r="AT1441" s="235" t="s">
        <v>180</v>
      </c>
      <c r="AU1441" s="235" t="s">
        <v>82</v>
      </c>
      <c r="AV1441" s="15" t="s">
        <v>80</v>
      </c>
      <c r="AW1441" s="15" t="s">
        <v>34</v>
      </c>
      <c r="AX1441" s="15" t="s">
        <v>73</v>
      </c>
      <c r="AY1441" s="235" t="s">
        <v>170</v>
      </c>
    </row>
    <row r="1442" spans="1:65" s="13" customFormat="1" ht="11.25">
      <c r="B1442" s="193"/>
      <c r="C1442" s="194"/>
      <c r="D1442" s="195" t="s">
        <v>180</v>
      </c>
      <c r="E1442" s="196" t="s">
        <v>19</v>
      </c>
      <c r="F1442" s="197" t="s">
        <v>4268</v>
      </c>
      <c r="G1442" s="194"/>
      <c r="H1442" s="198">
        <v>82.76</v>
      </c>
      <c r="I1442" s="199"/>
      <c r="J1442" s="194"/>
      <c r="K1442" s="194"/>
      <c r="L1442" s="200"/>
      <c r="M1442" s="201"/>
      <c r="N1442" s="202"/>
      <c r="O1442" s="202"/>
      <c r="P1442" s="202"/>
      <c r="Q1442" s="202"/>
      <c r="R1442" s="202"/>
      <c r="S1442" s="202"/>
      <c r="T1442" s="203"/>
      <c r="AT1442" s="204" t="s">
        <v>180</v>
      </c>
      <c r="AU1442" s="204" t="s">
        <v>82</v>
      </c>
      <c r="AV1442" s="13" t="s">
        <v>82</v>
      </c>
      <c r="AW1442" s="13" t="s">
        <v>34</v>
      </c>
      <c r="AX1442" s="13" t="s">
        <v>73</v>
      </c>
      <c r="AY1442" s="204" t="s">
        <v>170</v>
      </c>
    </row>
    <row r="1443" spans="1:65" s="13" customFormat="1" ht="11.25">
      <c r="B1443" s="193"/>
      <c r="C1443" s="194"/>
      <c r="D1443" s="195" t="s">
        <v>180</v>
      </c>
      <c r="E1443" s="196" t="s">
        <v>19</v>
      </c>
      <c r="F1443" s="197" t="s">
        <v>4269</v>
      </c>
      <c r="G1443" s="194"/>
      <c r="H1443" s="198">
        <v>99.56</v>
      </c>
      <c r="I1443" s="199"/>
      <c r="J1443" s="194"/>
      <c r="K1443" s="194"/>
      <c r="L1443" s="200"/>
      <c r="M1443" s="201"/>
      <c r="N1443" s="202"/>
      <c r="O1443" s="202"/>
      <c r="P1443" s="202"/>
      <c r="Q1443" s="202"/>
      <c r="R1443" s="202"/>
      <c r="S1443" s="202"/>
      <c r="T1443" s="203"/>
      <c r="AT1443" s="204" t="s">
        <v>180</v>
      </c>
      <c r="AU1443" s="204" t="s">
        <v>82</v>
      </c>
      <c r="AV1443" s="13" t="s">
        <v>82</v>
      </c>
      <c r="AW1443" s="13" t="s">
        <v>34</v>
      </c>
      <c r="AX1443" s="13" t="s">
        <v>73</v>
      </c>
      <c r="AY1443" s="204" t="s">
        <v>170</v>
      </c>
    </row>
    <row r="1444" spans="1:65" s="13" customFormat="1" ht="11.25">
      <c r="B1444" s="193"/>
      <c r="C1444" s="194"/>
      <c r="D1444" s="195" t="s">
        <v>180</v>
      </c>
      <c r="E1444" s="196" t="s">
        <v>19</v>
      </c>
      <c r="F1444" s="197" t="s">
        <v>4270</v>
      </c>
      <c r="G1444" s="194"/>
      <c r="H1444" s="198">
        <v>66.760000000000005</v>
      </c>
      <c r="I1444" s="199"/>
      <c r="J1444" s="194"/>
      <c r="K1444" s="194"/>
      <c r="L1444" s="200"/>
      <c r="M1444" s="201"/>
      <c r="N1444" s="202"/>
      <c r="O1444" s="202"/>
      <c r="P1444" s="202"/>
      <c r="Q1444" s="202"/>
      <c r="R1444" s="202"/>
      <c r="S1444" s="202"/>
      <c r="T1444" s="203"/>
      <c r="AT1444" s="204" t="s">
        <v>180</v>
      </c>
      <c r="AU1444" s="204" t="s">
        <v>82</v>
      </c>
      <c r="AV1444" s="13" t="s">
        <v>82</v>
      </c>
      <c r="AW1444" s="13" t="s">
        <v>34</v>
      </c>
      <c r="AX1444" s="13" t="s">
        <v>73</v>
      </c>
      <c r="AY1444" s="204" t="s">
        <v>170</v>
      </c>
    </row>
    <row r="1445" spans="1:65" s="13" customFormat="1" ht="11.25">
      <c r="B1445" s="193"/>
      <c r="C1445" s="194"/>
      <c r="D1445" s="195" t="s">
        <v>180</v>
      </c>
      <c r="E1445" s="196" t="s">
        <v>19</v>
      </c>
      <c r="F1445" s="197" t="s">
        <v>4271</v>
      </c>
      <c r="G1445" s="194"/>
      <c r="H1445" s="198">
        <v>71.959999999999994</v>
      </c>
      <c r="I1445" s="199"/>
      <c r="J1445" s="194"/>
      <c r="K1445" s="194"/>
      <c r="L1445" s="200"/>
      <c r="M1445" s="201"/>
      <c r="N1445" s="202"/>
      <c r="O1445" s="202"/>
      <c r="P1445" s="202"/>
      <c r="Q1445" s="202"/>
      <c r="R1445" s="202"/>
      <c r="S1445" s="202"/>
      <c r="T1445" s="203"/>
      <c r="AT1445" s="204" t="s">
        <v>180</v>
      </c>
      <c r="AU1445" s="204" t="s">
        <v>82</v>
      </c>
      <c r="AV1445" s="13" t="s">
        <v>82</v>
      </c>
      <c r="AW1445" s="13" t="s">
        <v>34</v>
      </c>
      <c r="AX1445" s="13" t="s">
        <v>73</v>
      </c>
      <c r="AY1445" s="204" t="s">
        <v>170</v>
      </c>
    </row>
    <row r="1446" spans="1:65" s="14" customFormat="1" ht="11.25">
      <c r="B1446" s="205"/>
      <c r="C1446" s="206"/>
      <c r="D1446" s="195" t="s">
        <v>180</v>
      </c>
      <c r="E1446" s="207" t="s">
        <v>19</v>
      </c>
      <c r="F1446" s="208" t="s">
        <v>182</v>
      </c>
      <c r="G1446" s="206"/>
      <c r="H1446" s="209">
        <v>1107.54</v>
      </c>
      <c r="I1446" s="210"/>
      <c r="J1446" s="206"/>
      <c r="K1446" s="206"/>
      <c r="L1446" s="211"/>
      <c r="M1446" s="212"/>
      <c r="N1446" s="213"/>
      <c r="O1446" s="213"/>
      <c r="P1446" s="213"/>
      <c r="Q1446" s="213"/>
      <c r="R1446" s="213"/>
      <c r="S1446" s="213"/>
      <c r="T1446" s="214"/>
      <c r="AT1446" s="215" t="s">
        <v>180</v>
      </c>
      <c r="AU1446" s="215" t="s">
        <v>82</v>
      </c>
      <c r="AV1446" s="14" t="s">
        <v>178</v>
      </c>
      <c r="AW1446" s="14" t="s">
        <v>34</v>
      </c>
      <c r="AX1446" s="14" t="s">
        <v>80</v>
      </c>
      <c r="AY1446" s="215" t="s">
        <v>170</v>
      </c>
    </row>
    <row r="1447" spans="1:65" s="2" customFormat="1" ht="24">
      <c r="A1447" s="36"/>
      <c r="B1447" s="37"/>
      <c r="C1447" s="180" t="s">
        <v>4272</v>
      </c>
      <c r="D1447" s="180" t="s">
        <v>173</v>
      </c>
      <c r="E1447" s="181" t="s">
        <v>4273</v>
      </c>
      <c r="F1447" s="182" t="s">
        <v>4274</v>
      </c>
      <c r="G1447" s="183" t="s">
        <v>176</v>
      </c>
      <c r="H1447" s="184">
        <v>54.7</v>
      </c>
      <c r="I1447" s="185"/>
      <c r="J1447" s="186">
        <f>ROUND(I1447*H1447,2)</f>
        <v>0</v>
      </c>
      <c r="K1447" s="182" t="s">
        <v>177</v>
      </c>
      <c r="L1447" s="41"/>
      <c r="M1447" s="187" t="s">
        <v>19</v>
      </c>
      <c r="N1447" s="188" t="s">
        <v>44</v>
      </c>
      <c r="O1447" s="66"/>
      <c r="P1447" s="189">
        <f>O1447*H1447</f>
        <v>0</v>
      </c>
      <c r="Q1447" s="189">
        <v>0</v>
      </c>
      <c r="R1447" s="189">
        <f>Q1447*H1447</f>
        <v>0</v>
      </c>
      <c r="S1447" s="189">
        <v>0</v>
      </c>
      <c r="T1447" s="190">
        <f>S1447*H1447</f>
        <v>0</v>
      </c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R1447" s="191" t="s">
        <v>178</v>
      </c>
      <c r="AT1447" s="191" t="s">
        <v>173</v>
      </c>
      <c r="AU1447" s="191" t="s">
        <v>82</v>
      </c>
      <c r="AY1447" s="19" t="s">
        <v>170</v>
      </c>
      <c r="BE1447" s="192">
        <f>IF(N1447="základní",J1447,0)</f>
        <v>0</v>
      </c>
      <c r="BF1447" s="192">
        <f>IF(N1447="snížená",J1447,0)</f>
        <v>0</v>
      </c>
      <c r="BG1447" s="192">
        <f>IF(N1447="zákl. přenesená",J1447,0)</f>
        <v>0</v>
      </c>
      <c r="BH1447" s="192">
        <f>IF(N1447="sníž. přenesená",J1447,0)</f>
        <v>0</v>
      </c>
      <c r="BI1447" s="192">
        <f>IF(N1447="nulová",J1447,0)</f>
        <v>0</v>
      </c>
      <c r="BJ1447" s="19" t="s">
        <v>80</v>
      </c>
      <c r="BK1447" s="192">
        <f>ROUND(I1447*H1447,2)</f>
        <v>0</v>
      </c>
      <c r="BL1447" s="19" t="s">
        <v>178</v>
      </c>
      <c r="BM1447" s="191" t="s">
        <v>4275</v>
      </c>
    </row>
    <row r="1448" spans="1:65" s="2" customFormat="1" ht="16.5" customHeight="1">
      <c r="A1448" s="36"/>
      <c r="B1448" s="37"/>
      <c r="C1448" s="216" t="s">
        <v>4276</v>
      </c>
      <c r="D1448" s="216" t="s">
        <v>192</v>
      </c>
      <c r="E1448" s="217" t="s">
        <v>4277</v>
      </c>
      <c r="F1448" s="218" t="s">
        <v>4278</v>
      </c>
      <c r="G1448" s="219" t="s">
        <v>310</v>
      </c>
      <c r="H1448" s="220">
        <v>6</v>
      </c>
      <c r="I1448" s="221"/>
      <c r="J1448" s="222">
        <f>ROUND(I1448*H1448,2)</f>
        <v>0</v>
      </c>
      <c r="K1448" s="218" t="s">
        <v>177</v>
      </c>
      <c r="L1448" s="223"/>
      <c r="M1448" s="224" t="s">
        <v>19</v>
      </c>
      <c r="N1448" s="225" t="s">
        <v>44</v>
      </c>
      <c r="O1448" s="66"/>
      <c r="P1448" s="189">
        <f>O1448*H1448</f>
        <v>0</v>
      </c>
      <c r="Q1448" s="189">
        <v>6.0000000000000001E-3</v>
      </c>
      <c r="R1448" s="189">
        <f>Q1448*H1448</f>
        <v>3.6000000000000004E-2</v>
      </c>
      <c r="S1448" s="189">
        <v>0</v>
      </c>
      <c r="T1448" s="190">
        <f>S1448*H1448</f>
        <v>0</v>
      </c>
      <c r="U1448" s="36"/>
      <c r="V1448" s="36"/>
      <c r="W1448" s="36"/>
      <c r="X1448" s="36"/>
      <c r="Y1448" s="36"/>
      <c r="Z1448" s="36"/>
      <c r="AA1448" s="36"/>
      <c r="AB1448" s="36"/>
      <c r="AC1448" s="36"/>
      <c r="AD1448" s="36"/>
      <c r="AE1448" s="36"/>
      <c r="AR1448" s="191" t="s">
        <v>195</v>
      </c>
      <c r="AT1448" s="191" t="s">
        <v>192</v>
      </c>
      <c r="AU1448" s="191" t="s">
        <v>82</v>
      </c>
      <c r="AY1448" s="19" t="s">
        <v>170</v>
      </c>
      <c r="BE1448" s="192">
        <f>IF(N1448="základní",J1448,0)</f>
        <v>0</v>
      </c>
      <c r="BF1448" s="192">
        <f>IF(N1448="snížená",J1448,0)</f>
        <v>0</v>
      </c>
      <c r="BG1448" s="192">
        <f>IF(N1448="zákl. přenesená",J1448,0)</f>
        <v>0</v>
      </c>
      <c r="BH1448" s="192">
        <f>IF(N1448="sníž. přenesená",J1448,0)</f>
        <v>0</v>
      </c>
      <c r="BI1448" s="192">
        <f>IF(N1448="nulová",J1448,0)</f>
        <v>0</v>
      </c>
      <c r="BJ1448" s="19" t="s">
        <v>80</v>
      </c>
      <c r="BK1448" s="192">
        <f>ROUND(I1448*H1448,2)</f>
        <v>0</v>
      </c>
      <c r="BL1448" s="19" t="s">
        <v>178</v>
      </c>
      <c r="BM1448" s="191" t="s">
        <v>4279</v>
      </c>
    </row>
    <row r="1449" spans="1:65" s="13" customFormat="1" ht="11.25">
      <c r="B1449" s="193"/>
      <c r="C1449" s="194"/>
      <c r="D1449" s="195" t="s">
        <v>180</v>
      </c>
      <c r="E1449" s="196" t="s">
        <v>19</v>
      </c>
      <c r="F1449" s="197" t="s">
        <v>4280</v>
      </c>
      <c r="G1449" s="194"/>
      <c r="H1449" s="198">
        <v>6</v>
      </c>
      <c r="I1449" s="199"/>
      <c r="J1449" s="194"/>
      <c r="K1449" s="194"/>
      <c r="L1449" s="200"/>
      <c r="M1449" s="201"/>
      <c r="N1449" s="202"/>
      <c r="O1449" s="202"/>
      <c r="P1449" s="202"/>
      <c r="Q1449" s="202"/>
      <c r="R1449" s="202"/>
      <c r="S1449" s="202"/>
      <c r="T1449" s="203"/>
      <c r="AT1449" s="204" t="s">
        <v>180</v>
      </c>
      <c r="AU1449" s="204" t="s">
        <v>82</v>
      </c>
      <c r="AV1449" s="13" t="s">
        <v>82</v>
      </c>
      <c r="AW1449" s="13" t="s">
        <v>34</v>
      </c>
      <c r="AX1449" s="13" t="s">
        <v>80</v>
      </c>
      <c r="AY1449" s="204" t="s">
        <v>170</v>
      </c>
    </row>
    <row r="1450" spans="1:65" s="2" customFormat="1" ht="16.5" customHeight="1">
      <c r="A1450" s="36"/>
      <c r="B1450" s="37"/>
      <c r="C1450" s="216" t="s">
        <v>4281</v>
      </c>
      <c r="D1450" s="216" t="s">
        <v>192</v>
      </c>
      <c r="E1450" s="217" t="s">
        <v>4282</v>
      </c>
      <c r="F1450" s="218" t="s">
        <v>4283</v>
      </c>
      <c r="G1450" s="219" t="s">
        <v>310</v>
      </c>
      <c r="H1450" s="220">
        <v>6</v>
      </c>
      <c r="I1450" s="221"/>
      <c r="J1450" s="222">
        <f>ROUND(I1450*H1450,2)</f>
        <v>0</v>
      </c>
      <c r="K1450" s="218" t="s">
        <v>19</v>
      </c>
      <c r="L1450" s="223"/>
      <c r="M1450" s="224" t="s">
        <v>19</v>
      </c>
      <c r="N1450" s="225" t="s">
        <v>44</v>
      </c>
      <c r="O1450" s="66"/>
      <c r="P1450" s="189">
        <f>O1450*H1450</f>
        <v>0</v>
      </c>
      <c r="Q1450" s="189">
        <v>6.0000000000000001E-3</v>
      </c>
      <c r="R1450" s="189">
        <f>Q1450*H1450</f>
        <v>3.6000000000000004E-2</v>
      </c>
      <c r="S1450" s="189">
        <v>0</v>
      </c>
      <c r="T1450" s="190">
        <f>S1450*H1450</f>
        <v>0</v>
      </c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R1450" s="191" t="s">
        <v>195</v>
      </c>
      <c r="AT1450" s="191" t="s">
        <v>192</v>
      </c>
      <c r="AU1450" s="191" t="s">
        <v>82</v>
      </c>
      <c r="AY1450" s="19" t="s">
        <v>170</v>
      </c>
      <c r="BE1450" s="192">
        <f>IF(N1450="základní",J1450,0)</f>
        <v>0</v>
      </c>
      <c r="BF1450" s="192">
        <f>IF(N1450="snížená",J1450,0)</f>
        <v>0</v>
      </c>
      <c r="BG1450" s="192">
        <f>IF(N1450="zákl. přenesená",J1450,0)</f>
        <v>0</v>
      </c>
      <c r="BH1450" s="192">
        <f>IF(N1450="sníž. přenesená",J1450,0)</f>
        <v>0</v>
      </c>
      <c r="BI1450" s="192">
        <f>IF(N1450="nulová",J1450,0)</f>
        <v>0</v>
      </c>
      <c r="BJ1450" s="19" t="s">
        <v>80</v>
      </c>
      <c r="BK1450" s="192">
        <f>ROUND(I1450*H1450,2)</f>
        <v>0</v>
      </c>
      <c r="BL1450" s="19" t="s">
        <v>178</v>
      </c>
      <c r="BM1450" s="191" t="s">
        <v>4284</v>
      </c>
    </row>
    <row r="1451" spans="1:65" s="13" customFormat="1" ht="11.25">
      <c r="B1451" s="193"/>
      <c r="C1451" s="194"/>
      <c r="D1451" s="195" t="s">
        <v>180</v>
      </c>
      <c r="E1451" s="196" t="s">
        <v>19</v>
      </c>
      <c r="F1451" s="197" t="s">
        <v>4285</v>
      </c>
      <c r="G1451" s="194"/>
      <c r="H1451" s="198">
        <v>6</v>
      </c>
      <c r="I1451" s="199"/>
      <c r="J1451" s="194"/>
      <c r="K1451" s="194"/>
      <c r="L1451" s="200"/>
      <c r="M1451" s="201"/>
      <c r="N1451" s="202"/>
      <c r="O1451" s="202"/>
      <c r="P1451" s="202"/>
      <c r="Q1451" s="202"/>
      <c r="R1451" s="202"/>
      <c r="S1451" s="202"/>
      <c r="T1451" s="203"/>
      <c r="AT1451" s="204" t="s">
        <v>180</v>
      </c>
      <c r="AU1451" s="204" t="s">
        <v>82</v>
      </c>
      <c r="AV1451" s="13" t="s">
        <v>82</v>
      </c>
      <c r="AW1451" s="13" t="s">
        <v>34</v>
      </c>
      <c r="AX1451" s="13" t="s">
        <v>80</v>
      </c>
      <c r="AY1451" s="204" t="s">
        <v>170</v>
      </c>
    </row>
    <row r="1452" spans="1:65" s="2" customFormat="1" ht="16.5" customHeight="1">
      <c r="A1452" s="36"/>
      <c r="B1452" s="37"/>
      <c r="C1452" s="216" t="s">
        <v>4286</v>
      </c>
      <c r="D1452" s="216" t="s">
        <v>192</v>
      </c>
      <c r="E1452" s="217" t="s">
        <v>4287</v>
      </c>
      <c r="F1452" s="218" t="s">
        <v>4288</v>
      </c>
      <c r="G1452" s="219" t="s">
        <v>310</v>
      </c>
      <c r="H1452" s="220">
        <v>26</v>
      </c>
      <c r="I1452" s="221"/>
      <c r="J1452" s="222">
        <f>ROUND(I1452*H1452,2)</f>
        <v>0</v>
      </c>
      <c r="K1452" s="218" t="s">
        <v>177</v>
      </c>
      <c r="L1452" s="223"/>
      <c r="M1452" s="224" t="s">
        <v>19</v>
      </c>
      <c r="N1452" s="225" t="s">
        <v>44</v>
      </c>
      <c r="O1452" s="66"/>
      <c r="P1452" s="189">
        <f>O1452*H1452</f>
        <v>0</v>
      </c>
      <c r="Q1452" s="189">
        <v>7.0000000000000001E-3</v>
      </c>
      <c r="R1452" s="189">
        <f>Q1452*H1452</f>
        <v>0.182</v>
      </c>
      <c r="S1452" s="189">
        <v>0</v>
      </c>
      <c r="T1452" s="190">
        <f>S1452*H1452</f>
        <v>0</v>
      </c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R1452" s="191" t="s">
        <v>195</v>
      </c>
      <c r="AT1452" s="191" t="s">
        <v>192</v>
      </c>
      <c r="AU1452" s="191" t="s">
        <v>82</v>
      </c>
      <c r="AY1452" s="19" t="s">
        <v>170</v>
      </c>
      <c r="BE1452" s="192">
        <f>IF(N1452="základní",J1452,0)</f>
        <v>0</v>
      </c>
      <c r="BF1452" s="192">
        <f>IF(N1452="snížená",J1452,0)</f>
        <v>0</v>
      </c>
      <c r="BG1452" s="192">
        <f>IF(N1452="zákl. přenesená",J1452,0)</f>
        <v>0</v>
      </c>
      <c r="BH1452" s="192">
        <f>IF(N1452="sníž. přenesená",J1452,0)</f>
        <v>0</v>
      </c>
      <c r="BI1452" s="192">
        <f>IF(N1452="nulová",J1452,0)</f>
        <v>0</v>
      </c>
      <c r="BJ1452" s="19" t="s">
        <v>80</v>
      </c>
      <c r="BK1452" s="192">
        <f>ROUND(I1452*H1452,2)</f>
        <v>0</v>
      </c>
      <c r="BL1452" s="19" t="s">
        <v>178</v>
      </c>
      <c r="BM1452" s="191" t="s">
        <v>4289</v>
      </c>
    </row>
    <row r="1453" spans="1:65" s="13" customFormat="1" ht="11.25">
      <c r="B1453" s="193"/>
      <c r="C1453" s="194"/>
      <c r="D1453" s="195" t="s">
        <v>180</v>
      </c>
      <c r="E1453" s="196" t="s">
        <v>19</v>
      </c>
      <c r="F1453" s="197" t="s">
        <v>4290</v>
      </c>
      <c r="G1453" s="194"/>
      <c r="H1453" s="198">
        <v>26</v>
      </c>
      <c r="I1453" s="199"/>
      <c r="J1453" s="194"/>
      <c r="K1453" s="194"/>
      <c r="L1453" s="200"/>
      <c r="M1453" s="201"/>
      <c r="N1453" s="202"/>
      <c r="O1453" s="202"/>
      <c r="P1453" s="202"/>
      <c r="Q1453" s="202"/>
      <c r="R1453" s="202"/>
      <c r="S1453" s="202"/>
      <c r="T1453" s="203"/>
      <c r="AT1453" s="204" t="s">
        <v>180</v>
      </c>
      <c r="AU1453" s="204" t="s">
        <v>82</v>
      </c>
      <c r="AV1453" s="13" t="s">
        <v>82</v>
      </c>
      <c r="AW1453" s="13" t="s">
        <v>34</v>
      </c>
      <c r="AX1453" s="13" t="s">
        <v>80</v>
      </c>
      <c r="AY1453" s="204" t="s">
        <v>170</v>
      </c>
    </row>
    <row r="1454" spans="1:65" s="2" customFormat="1" ht="16.5" customHeight="1">
      <c r="A1454" s="36"/>
      <c r="B1454" s="37"/>
      <c r="C1454" s="216" t="s">
        <v>4291</v>
      </c>
      <c r="D1454" s="216" t="s">
        <v>192</v>
      </c>
      <c r="E1454" s="217" t="s">
        <v>4292</v>
      </c>
      <c r="F1454" s="218" t="s">
        <v>4293</v>
      </c>
      <c r="G1454" s="219" t="s">
        <v>310</v>
      </c>
      <c r="H1454" s="220">
        <v>1.5</v>
      </c>
      <c r="I1454" s="221"/>
      <c r="J1454" s="222">
        <f>ROUND(I1454*H1454,2)</f>
        <v>0</v>
      </c>
      <c r="K1454" s="218" t="s">
        <v>177</v>
      </c>
      <c r="L1454" s="223"/>
      <c r="M1454" s="224" t="s">
        <v>19</v>
      </c>
      <c r="N1454" s="225" t="s">
        <v>44</v>
      </c>
      <c r="O1454" s="66"/>
      <c r="P1454" s="189">
        <f>O1454*H1454</f>
        <v>0</v>
      </c>
      <c r="Q1454" s="189">
        <v>3.0000000000000001E-3</v>
      </c>
      <c r="R1454" s="189">
        <f>Q1454*H1454</f>
        <v>4.5000000000000005E-3</v>
      </c>
      <c r="S1454" s="189">
        <v>0</v>
      </c>
      <c r="T1454" s="190">
        <f>S1454*H1454</f>
        <v>0</v>
      </c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R1454" s="191" t="s">
        <v>195</v>
      </c>
      <c r="AT1454" s="191" t="s">
        <v>192</v>
      </c>
      <c r="AU1454" s="191" t="s">
        <v>82</v>
      </c>
      <c r="AY1454" s="19" t="s">
        <v>170</v>
      </c>
      <c r="BE1454" s="192">
        <f>IF(N1454="základní",J1454,0)</f>
        <v>0</v>
      </c>
      <c r="BF1454" s="192">
        <f>IF(N1454="snížená",J1454,0)</f>
        <v>0</v>
      </c>
      <c r="BG1454" s="192">
        <f>IF(N1454="zákl. přenesená",J1454,0)</f>
        <v>0</v>
      </c>
      <c r="BH1454" s="192">
        <f>IF(N1454="sníž. přenesená",J1454,0)</f>
        <v>0</v>
      </c>
      <c r="BI1454" s="192">
        <f>IF(N1454="nulová",J1454,0)</f>
        <v>0</v>
      </c>
      <c r="BJ1454" s="19" t="s">
        <v>80</v>
      </c>
      <c r="BK1454" s="192">
        <f>ROUND(I1454*H1454,2)</f>
        <v>0</v>
      </c>
      <c r="BL1454" s="19" t="s">
        <v>178</v>
      </c>
      <c r="BM1454" s="191" t="s">
        <v>4294</v>
      </c>
    </row>
    <row r="1455" spans="1:65" s="2" customFormat="1" ht="16.5" customHeight="1">
      <c r="A1455" s="36"/>
      <c r="B1455" s="37"/>
      <c r="C1455" s="216" t="s">
        <v>4295</v>
      </c>
      <c r="D1455" s="216" t="s">
        <v>192</v>
      </c>
      <c r="E1455" s="217" t="s">
        <v>4296</v>
      </c>
      <c r="F1455" s="218" t="s">
        <v>4297</v>
      </c>
      <c r="G1455" s="219" t="s">
        <v>310</v>
      </c>
      <c r="H1455" s="220">
        <v>15.2</v>
      </c>
      <c r="I1455" s="221"/>
      <c r="J1455" s="222">
        <f>ROUND(I1455*H1455,2)</f>
        <v>0</v>
      </c>
      <c r="K1455" s="218" t="s">
        <v>177</v>
      </c>
      <c r="L1455" s="223"/>
      <c r="M1455" s="224" t="s">
        <v>19</v>
      </c>
      <c r="N1455" s="225" t="s">
        <v>44</v>
      </c>
      <c r="O1455" s="66"/>
      <c r="P1455" s="189">
        <f>O1455*H1455</f>
        <v>0</v>
      </c>
      <c r="Q1455" s="189">
        <v>3.0000000000000001E-3</v>
      </c>
      <c r="R1455" s="189">
        <f>Q1455*H1455</f>
        <v>4.5600000000000002E-2</v>
      </c>
      <c r="S1455" s="189">
        <v>0</v>
      </c>
      <c r="T1455" s="190">
        <f>S1455*H1455</f>
        <v>0</v>
      </c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R1455" s="191" t="s">
        <v>195</v>
      </c>
      <c r="AT1455" s="191" t="s">
        <v>192</v>
      </c>
      <c r="AU1455" s="191" t="s">
        <v>82</v>
      </c>
      <c r="AY1455" s="19" t="s">
        <v>170</v>
      </c>
      <c r="BE1455" s="192">
        <f>IF(N1455="základní",J1455,0)</f>
        <v>0</v>
      </c>
      <c r="BF1455" s="192">
        <f>IF(N1455="snížená",J1455,0)</f>
        <v>0</v>
      </c>
      <c r="BG1455" s="192">
        <f>IF(N1455="zákl. přenesená",J1455,0)</f>
        <v>0</v>
      </c>
      <c r="BH1455" s="192">
        <f>IF(N1455="sníž. přenesená",J1455,0)</f>
        <v>0</v>
      </c>
      <c r="BI1455" s="192">
        <f>IF(N1455="nulová",J1455,0)</f>
        <v>0</v>
      </c>
      <c r="BJ1455" s="19" t="s">
        <v>80</v>
      </c>
      <c r="BK1455" s="192">
        <f>ROUND(I1455*H1455,2)</f>
        <v>0</v>
      </c>
      <c r="BL1455" s="19" t="s">
        <v>178</v>
      </c>
      <c r="BM1455" s="191" t="s">
        <v>4298</v>
      </c>
    </row>
    <row r="1456" spans="1:65" s="13" customFormat="1" ht="11.25">
      <c r="B1456" s="193"/>
      <c r="C1456" s="194"/>
      <c r="D1456" s="195" t="s">
        <v>180</v>
      </c>
      <c r="E1456" s="196" t="s">
        <v>19</v>
      </c>
      <c r="F1456" s="197" t="s">
        <v>4299</v>
      </c>
      <c r="G1456" s="194"/>
      <c r="H1456" s="198">
        <v>15.2</v>
      </c>
      <c r="I1456" s="199"/>
      <c r="J1456" s="194"/>
      <c r="K1456" s="194"/>
      <c r="L1456" s="200"/>
      <c r="M1456" s="201"/>
      <c r="N1456" s="202"/>
      <c r="O1456" s="202"/>
      <c r="P1456" s="202"/>
      <c r="Q1456" s="202"/>
      <c r="R1456" s="202"/>
      <c r="S1456" s="202"/>
      <c r="T1456" s="203"/>
      <c r="AT1456" s="204" t="s">
        <v>180</v>
      </c>
      <c r="AU1456" s="204" t="s">
        <v>82</v>
      </c>
      <c r="AV1456" s="13" t="s">
        <v>82</v>
      </c>
      <c r="AW1456" s="13" t="s">
        <v>34</v>
      </c>
      <c r="AX1456" s="13" t="s">
        <v>80</v>
      </c>
      <c r="AY1456" s="204" t="s">
        <v>170</v>
      </c>
    </row>
    <row r="1457" spans="1:65" s="2" customFormat="1" ht="24">
      <c r="A1457" s="36"/>
      <c r="B1457" s="37"/>
      <c r="C1457" s="180" t="s">
        <v>4300</v>
      </c>
      <c r="D1457" s="180" t="s">
        <v>173</v>
      </c>
      <c r="E1457" s="181" t="s">
        <v>4301</v>
      </c>
      <c r="F1457" s="182" t="s">
        <v>4302</v>
      </c>
      <c r="G1457" s="183" t="s">
        <v>176</v>
      </c>
      <c r="H1457" s="184">
        <v>1</v>
      </c>
      <c r="I1457" s="185"/>
      <c r="J1457" s="186">
        <f>ROUND(I1457*H1457,2)</f>
        <v>0</v>
      </c>
      <c r="K1457" s="182" t="s">
        <v>177</v>
      </c>
      <c r="L1457" s="41"/>
      <c r="M1457" s="187" t="s">
        <v>19</v>
      </c>
      <c r="N1457" s="188" t="s">
        <v>44</v>
      </c>
      <c r="O1457" s="66"/>
      <c r="P1457" s="189">
        <f>O1457*H1457</f>
        <v>0</v>
      </c>
      <c r="Q1457" s="189">
        <v>0</v>
      </c>
      <c r="R1457" s="189">
        <f>Q1457*H1457</f>
        <v>0</v>
      </c>
      <c r="S1457" s="189">
        <v>0</v>
      </c>
      <c r="T1457" s="190">
        <f>S1457*H1457</f>
        <v>0</v>
      </c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R1457" s="191" t="s">
        <v>261</v>
      </c>
      <c r="AT1457" s="191" t="s">
        <v>173</v>
      </c>
      <c r="AU1457" s="191" t="s">
        <v>82</v>
      </c>
      <c r="AY1457" s="19" t="s">
        <v>170</v>
      </c>
      <c r="BE1457" s="192">
        <f>IF(N1457="základní",J1457,0)</f>
        <v>0</v>
      </c>
      <c r="BF1457" s="192">
        <f>IF(N1457="snížená",J1457,0)</f>
        <v>0</v>
      </c>
      <c r="BG1457" s="192">
        <f>IF(N1457="zákl. přenesená",J1457,0)</f>
        <v>0</v>
      </c>
      <c r="BH1457" s="192">
        <f>IF(N1457="sníž. přenesená",J1457,0)</f>
        <v>0</v>
      </c>
      <c r="BI1457" s="192">
        <f>IF(N1457="nulová",J1457,0)</f>
        <v>0</v>
      </c>
      <c r="BJ1457" s="19" t="s">
        <v>80</v>
      </c>
      <c r="BK1457" s="192">
        <f>ROUND(I1457*H1457,2)</f>
        <v>0</v>
      </c>
      <c r="BL1457" s="19" t="s">
        <v>261</v>
      </c>
      <c r="BM1457" s="191" t="s">
        <v>4303</v>
      </c>
    </row>
    <row r="1458" spans="1:65" s="13" customFormat="1" ht="11.25">
      <c r="B1458" s="193"/>
      <c r="C1458" s="194"/>
      <c r="D1458" s="195" t="s">
        <v>180</v>
      </c>
      <c r="E1458" s="196" t="s">
        <v>19</v>
      </c>
      <c r="F1458" s="197" t="s">
        <v>4304</v>
      </c>
      <c r="G1458" s="194"/>
      <c r="H1458" s="198">
        <v>1</v>
      </c>
      <c r="I1458" s="199"/>
      <c r="J1458" s="194"/>
      <c r="K1458" s="194"/>
      <c r="L1458" s="200"/>
      <c r="M1458" s="201"/>
      <c r="N1458" s="202"/>
      <c r="O1458" s="202"/>
      <c r="P1458" s="202"/>
      <c r="Q1458" s="202"/>
      <c r="R1458" s="202"/>
      <c r="S1458" s="202"/>
      <c r="T1458" s="203"/>
      <c r="AT1458" s="204" t="s">
        <v>180</v>
      </c>
      <c r="AU1458" s="204" t="s">
        <v>82</v>
      </c>
      <c r="AV1458" s="13" t="s">
        <v>82</v>
      </c>
      <c r="AW1458" s="13" t="s">
        <v>34</v>
      </c>
      <c r="AX1458" s="13" t="s">
        <v>80</v>
      </c>
      <c r="AY1458" s="204" t="s">
        <v>170</v>
      </c>
    </row>
    <row r="1459" spans="1:65" s="2" customFormat="1" ht="16.5" customHeight="1">
      <c r="A1459" s="36"/>
      <c r="B1459" s="37"/>
      <c r="C1459" s="216" t="s">
        <v>4305</v>
      </c>
      <c r="D1459" s="216" t="s">
        <v>192</v>
      </c>
      <c r="E1459" s="217" t="s">
        <v>4306</v>
      </c>
      <c r="F1459" s="218" t="s">
        <v>4307</v>
      </c>
      <c r="G1459" s="219" t="s">
        <v>310</v>
      </c>
      <c r="H1459" s="220">
        <v>0.7</v>
      </c>
      <c r="I1459" s="221"/>
      <c r="J1459" s="222">
        <f t="shared" ref="J1459:J1464" si="80">ROUND(I1459*H1459,2)</f>
        <v>0</v>
      </c>
      <c r="K1459" s="218" t="s">
        <v>177</v>
      </c>
      <c r="L1459" s="223"/>
      <c r="M1459" s="224" t="s">
        <v>19</v>
      </c>
      <c r="N1459" s="225" t="s">
        <v>44</v>
      </c>
      <c r="O1459" s="66"/>
      <c r="P1459" s="189">
        <f t="shared" ref="P1459:P1464" si="81">O1459*H1459</f>
        <v>0</v>
      </c>
      <c r="Q1459" s="189">
        <v>1.0999999999999999E-2</v>
      </c>
      <c r="R1459" s="189">
        <f t="shared" ref="R1459:R1464" si="82">Q1459*H1459</f>
        <v>7.6999999999999994E-3</v>
      </c>
      <c r="S1459" s="189">
        <v>0</v>
      </c>
      <c r="T1459" s="190">
        <f t="shared" ref="T1459:T1464" si="83">S1459*H1459</f>
        <v>0</v>
      </c>
      <c r="U1459" s="36"/>
      <c r="V1459" s="36"/>
      <c r="W1459" s="36"/>
      <c r="X1459" s="36"/>
      <c r="Y1459" s="36"/>
      <c r="Z1459" s="36"/>
      <c r="AA1459" s="36"/>
      <c r="AB1459" s="36"/>
      <c r="AC1459" s="36"/>
      <c r="AD1459" s="36"/>
      <c r="AE1459" s="36"/>
      <c r="AR1459" s="191" t="s">
        <v>346</v>
      </c>
      <c r="AT1459" s="191" t="s">
        <v>192</v>
      </c>
      <c r="AU1459" s="191" t="s">
        <v>82</v>
      </c>
      <c r="AY1459" s="19" t="s">
        <v>170</v>
      </c>
      <c r="BE1459" s="192">
        <f t="shared" ref="BE1459:BE1464" si="84">IF(N1459="základní",J1459,0)</f>
        <v>0</v>
      </c>
      <c r="BF1459" s="192">
        <f t="shared" ref="BF1459:BF1464" si="85">IF(N1459="snížená",J1459,0)</f>
        <v>0</v>
      </c>
      <c r="BG1459" s="192">
        <f t="shared" ref="BG1459:BG1464" si="86">IF(N1459="zákl. přenesená",J1459,0)</f>
        <v>0</v>
      </c>
      <c r="BH1459" s="192">
        <f t="shared" ref="BH1459:BH1464" si="87">IF(N1459="sníž. přenesená",J1459,0)</f>
        <v>0</v>
      </c>
      <c r="BI1459" s="192">
        <f t="shared" ref="BI1459:BI1464" si="88">IF(N1459="nulová",J1459,0)</f>
        <v>0</v>
      </c>
      <c r="BJ1459" s="19" t="s">
        <v>80</v>
      </c>
      <c r="BK1459" s="192">
        <f t="shared" ref="BK1459:BK1464" si="89">ROUND(I1459*H1459,2)</f>
        <v>0</v>
      </c>
      <c r="BL1459" s="19" t="s">
        <v>261</v>
      </c>
      <c r="BM1459" s="191" t="s">
        <v>4308</v>
      </c>
    </row>
    <row r="1460" spans="1:65" s="2" customFormat="1" ht="16.5" customHeight="1">
      <c r="A1460" s="36"/>
      <c r="B1460" s="37"/>
      <c r="C1460" s="180" t="s">
        <v>4309</v>
      </c>
      <c r="D1460" s="180" t="s">
        <v>173</v>
      </c>
      <c r="E1460" s="181" t="s">
        <v>4310</v>
      </c>
      <c r="F1460" s="182" t="s">
        <v>4311</v>
      </c>
      <c r="G1460" s="183" t="s">
        <v>176</v>
      </c>
      <c r="H1460" s="184">
        <v>1</v>
      </c>
      <c r="I1460" s="185"/>
      <c r="J1460" s="186">
        <f t="shared" si="80"/>
        <v>0</v>
      </c>
      <c r="K1460" s="182" t="s">
        <v>177</v>
      </c>
      <c r="L1460" s="41"/>
      <c r="M1460" s="187" t="s">
        <v>19</v>
      </c>
      <c r="N1460" s="188" t="s">
        <v>44</v>
      </c>
      <c r="O1460" s="66"/>
      <c r="P1460" s="189">
        <f t="shared" si="81"/>
        <v>0</v>
      </c>
      <c r="Q1460" s="189">
        <v>0</v>
      </c>
      <c r="R1460" s="189">
        <f t="shared" si="82"/>
        <v>0</v>
      </c>
      <c r="S1460" s="189">
        <v>0</v>
      </c>
      <c r="T1460" s="190">
        <f t="shared" si="83"/>
        <v>0</v>
      </c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R1460" s="191" t="s">
        <v>261</v>
      </c>
      <c r="AT1460" s="191" t="s">
        <v>173</v>
      </c>
      <c r="AU1460" s="191" t="s">
        <v>82</v>
      </c>
      <c r="AY1460" s="19" t="s">
        <v>170</v>
      </c>
      <c r="BE1460" s="192">
        <f t="shared" si="84"/>
        <v>0</v>
      </c>
      <c r="BF1460" s="192">
        <f t="shared" si="85"/>
        <v>0</v>
      </c>
      <c r="BG1460" s="192">
        <f t="shared" si="86"/>
        <v>0</v>
      </c>
      <c r="BH1460" s="192">
        <f t="shared" si="87"/>
        <v>0</v>
      </c>
      <c r="BI1460" s="192">
        <f t="shared" si="88"/>
        <v>0</v>
      </c>
      <c r="BJ1460" s="19" t="s">
        <v>80</v>
      </c>
      <c r="BK1460" s="192">
        <f t="shared" si="89"/>
        <v>0</v>
      </c>
      <c r="BL1460" s="19" t="s">
        <v>261</v>
      </c>
      <c r="BM1460" s="191" t="s">
        <v>4312</v>
      </c>
    </row>
    <row r="1461" spans="1:65" s="2" customFormat="1" ht="16.5" customHeight="1">
      <c r="A1461" s="36"/>
      <c r="B1461" s="37"/>
      <c r="C1461" s="216" t="s">
        <v>4313</v>
      </c>
      <c r="D1461" s="216" t="s">
        <v>192</v>
      </c>
      <c r="E1461" s="217" t="s">
        <v>4314</v>
      </c>
      <c r="F1461" s="218" t="s">
        <v>4315</v>
      </c>
      <c r="G1461" s="219" t="s">
        <v>176</v>
      </c>
      <c r="H1461" s="220">
        <v>1</v>
      </c>
      <c r="I1461" s="221"/>
      <c r="J1461" s="222">
        <f t="shared" si="80"/>
        <v>0</v>
      </c>
      <c r="K1461" s="218" t="s">
        <v>19</v>
      </c>
      <c r="L1461" s="223"/>
      <c r="M1461" s="224" t="s">
        <v>19</v>
      </c>
      <c r="N1461" s="225" t="s">
        <v>44</v>
      </c>
      <c r="O1461" s="66"/>
      <c r="P1461" s="189">
        <f t="shared" si="81"/>
        <v>0</v>
      </c>
      <c r="Q1461" s="189">
        <v>2.0799999999999998E-3</v>
      </c>
      <c r="R1461" s="189">
        <f t="shared" si="82"/>
        <v>2.0799999999999998E-3</v>
      </c>
      <c r="S1461" s="189">
        <v>0</v>
      </c>
      <c r="T1461" s="190">
        <f t="shared" si="83"/>
        <v>0</v>
      </c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R1461" s="191" t="s">
        <v>346</v>
      </c>
      <c r="AT1461" s="191" t="s">
        <v>192</v>
      </c>
      <c r="AU1461" s="191" t="s">
        <v>82</v>
      </c>
      <c r="AY1461" s="19" t="s">
        <v>170</v>
      </c>
      <c r="BE1461" s="192">
        <f t="shared" si="84"/>
        <v>0</v>
      </c>
      <c r="BF1461" s="192">
        <f t="shared" si="85"/>
        <v>0</v>
      </c>
      <c r="BG1461" s="192">
        <f t="shared" si="86"/>
        <v>0</v>
      </c>
      <c r="BH1461" s="192">
        <f t="shared" si="87"/>
        <v>0</v>
      </c>
      <c r="BI1461" s="192">
        <f t="shared" si="88"/>
        <v>0</v>
      </c>
      <c r="BJ1461" s="19" t="s">
        <v>80</v>
      </c>
      <c r="BK1461" s="192">
        <f t="shared" si="89"/>
        <v>0</v>
      </c>
      <c r="BL1461" s="19" t="s">
        <v>261</v>
      </c>
      <c r="BM1461" s="191" t="s">
        <v>4316</v>
      </c>
    </row>
    <row r="1462" spans="1:65" s="2" customFormat="1" ht="16.5" customHeight="1">
      <c r="A1462" s="36"/>
      <c r="B1462" s="37"/>
      <c r="C1462" s="180" t="s">
        <v>4317</v>
      </c>
      <c r="D1462" s="180" t="s">
        <v>173</v>
      </c>
      <c r="E1462" s="181" t="s">
        <v>4318</v>
      </c>
      <c r="F1462" s="182" t="s">
        <v>4319</v>
      </c>
      <c r="G1462" s="183" t="s">
        <v>176</v>
      </c>
      <c r="H1462" s="184">
        <v>1</v>
      </c>
      <c r="I1462" s="185"/>
      <c r="J1462" s="186">
        <f t="shared" si="80"/>
        <v>0</v>
      </c>
      <c r="K1462" s="182" t="s">
        <v>177</v>
      </c>
      <c r="L1462" s="41"/>
      <c r="M1462" s="187" t="s">
        <v>19</v>
      </c>
      <c r="N1462" s="188" t="s">
        <v>44</v>
      </c>
      <c r="O1462" s="66"/>
      <c r="P1462" s="189">
        <f t="shared" si="81"/>
        <v>0</v>
      </c>
      <c r="Q1462" s="189">
        <v>0</v>
      </c>
      <c r="R1462" s="189">
        <f t="shared" si="82"/>
        <v>0</v>
      </c>
      <c r="S1462" s="189">
        <v>0</v>
      </c>
      <c r="T1462" s="190">
        <f t="shared" si="83"/>
        <v>0</v>
      </c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R1462" s="191" t="s">
        <v>261</v>
      </c>
      <c r="AT1462" s="191" t="s">
        <v>173</v>
      </c>
      <c r="AU1462" s="191" t="s">
        <v>82</v>
      </c>
      <c r="AY1462" s="19" t="s">
        <v>170</v>
      </c>
      <c r="BE1462" s="192">
        <f t="shared" si="84"/>
        <v>0</v>
      </c>
      <c r="BF1462" s="192">
        <f t="shared" si="85"/>
        <v>0</v>
      </c>
      <c r="BG1462" s="192">
        <f t="shared" si="86"/>
        <v>0</v>
      </c>
      <c r="BH1462" s="192">
        <f t="shared" si="87"/>
        <v>0</v>
      </c>
      <c r="BI1462" s="192">
        <f t="shared" si="88"/>
        <v>0</v>
      </c>
      <c r="BJ1462" s="19" t="s">
        <v>80</v>
      </c>
      <c r="BK1462" s="192">
        <f t="shared" si="89"/>
        <v>0</v>
      </c>
      <c r="BL1462" s="19" t="s">
        <v>261</v>
      </c>
      <c r="BM1462" s="191" t="s">
        <v>4320</v>
      </c>
    </row>
    <row r="1463" spans="1:65" s="2" customFormat="1" ht="16.5" customHeight="1">
      <c r="A1463" s="36"/>
      <c r="B1463" s="37"/>
      <c r="C1463" s="216" t="s">
        <v>4321</v>
      </c>
      <c r="D1463" s="216" t="s">
        <v>192</v>
      </c>
      <c r="E1463" s="217" t="s">
        <v>4322</v>
      </c>
      <c r="F1463" s="218" t="s">
        <v>4323</v>
      </c>
      <c r="G1463" s="219" t="s">
        <v>176</v>
      </c>
      <c r="H1463" s="220">
        <v>1</v>
      </c>
      <c r="I1463" s="221"/>
      <c r="J1463" s="222">
        <f t="shared" si="80"/>
        <v>0</v>
      </c>
      <c r="K1463" s="218" t="s">
        <v>19</v>
      </c>
      <c r="L1463" s="223"/>
      <c r="M1463" s="224" t="s">
        <v>19</v>
      </c>
      <c r="N1463" s="225" t="s">
        <v>44</v>
      </c>
      <c r="O1463" s="66"/>
      <c r="P1463" s="189">
        <f t="shared" si="81"/>
        <v>0</v>
      </c>
      <c r="Q1463" s="189">
        <v>3.2599999999999999E-3</v>
      </c>
      <c r="R1463" s="189">
        <f t="shared" si="82"/>
        <v>3.2599999999999999E-3</v>
      </c>
      <c r="S1463" s="189">
        <v>0</v>
      </c>
      <c r="T1463" s="190">
        <f t="shared" si="83"/>
        <v>0</v>
      </c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R1463" s="191" t="s">
        <v>346</v>
      </c>
      <c r="AT1463" s="191" t="s">
        <v>192</v>
      </c>
      <c r="AU1463" s="191" t="s">
        <v>82</v>
      </c>
      <c r="AY1463" s="19" t="s">
        <v>170</v>
      </c>
      <c r="BE1463" s="192">
        <f t="shared" si="84"/>
        <v>0</v>
      </c>
      <c r="BF1463" s="192">
        <f t="shared" si="85"/>
        <v>0</v>
      </c>
      <c r="BG1463" s="192">
        <f t="shared" si="86"/>
        <v>0</v>
      </c>
      <c r="BH1463" s="192">
        <f t="shared" si="87"/>
        <v>0</v>
      </c>
      <c r="BI1463" s="192">
        <f t="shared" si="88"/>
        <v>0</v>
      </c>
      <c r="BJ1463" s="19" t="s">
        <v>80</v>
      </c>
      <c r="BK1463" s="192">
        <f t="shared" si="89"/>
        <v>0</v>
      </c>
      <c r="BL1463" s="19" t="s">
        <v>261</v>
      </c>
      <c r="BM1463" s="191" t="s">
        <v>4324</v>
      </c>
    </row>
    <row r="1464" spans="1:65" s="2" customFormat="1" ht="16.5" customHeight="1">
      <c r="A1464" s="36"/>
      <c r="B1464" s="37"/>
      <c r="C1464" s="180" t="s">
        <v>4325</v>
      </c>
      <c r="D1464" s="180" t="s">
        <v>173</v>
      </c>
      <c r="E1464" s="181" t="s">
        <v>4326</v>
      </c>
      <c r="F1464" s="182" t="s">
        <v>4327</v>
      </c>
      <c r="G1464" s="183" t="s">
        <v>421</v>
      </c>
      <c r="H1464" s="184">
        <v>1</v>
      </c>
      <c r="I1464" s="185"/>
      <c r="J1464" s="186">
        <f t="shared" si="80"/>
        <v>0</v>
      </c>
      <c r="K1464" s="182" t="s">
        <v>19</v>
      </c>
      <c r="L1464" s="41"/>
      <c r="M1464" s="187" t="s">
        <v>19</v>
      </c>
      <c r="N1464" s="188" t="s">
        <v>44</v>
      </c>
      <c r="O1464" s="66"/>
      <c r="P1464" s="189">
        <f t="shared" si="81"/>
        <v>0</v>
      </c>
      <c r="Q1464" s="189">
        <v>0</v>
      </c>
      <c r="R1464" s="189">
        <f t="shared" si="82"/>
        <v>0</v>
      </c>
      <c r="S1464" s="189">
        <v>0</v>
      </c>
      <c r="T1464" s="190">
        <f t="shared" si="83"/>
        <v>0</v>
      </c>
      <c r="U1464" s="36"/>
      <c r="V1464" s="36"/>
      <c r="W1464" s="36"/>
      <c r="X1464" s="36"/>
      <c r="Y1464" s="36"/>
      <c r="Z1464" s="36"/>
      <c r="AA1464" s="36"/>
      <c r="AB1464" s="36"/>
      <c r="AC1464" s="36"/>
      <c r="AD1464" s="36"/>
      <c r="AE1464" s="36"/>
      <c r="AR1464" s="191" t="s">
        <v>261</v>
      </c>
      <c r="AT1464" s="191" t="s">
        <v>173</v>
      </c>
      <c r="AU1464" s="191" t="s">
        <v>82</v>
      </c>
      <c r="AY1464" s="19" t="s">
        <v>170</v>
      </c>
      <c r="BE1464" s="192">
        <f t="shared" si="84"/>
        <v>0</v>
      </c>
      <c r="BF1464" s="192">
        <f t="shared" si="85"/>
        <v>0</v>
      </c>
      <c r="BG1464" s="192">
        <f t="shared" si="86"/>
        <v>0</v>
      </c>
      <c r="BH1464" s="192">
        <f t="shared" si="87"/>
        <v>0</v>
      </c>
      <c r="BI1464" s="192">
        <f t="shared" si="88"/>
        <v>0</v>
      </c>
      <c r="BJ1464" s="19" t="s">
        <v>80</v>
      </c>
      <c r="BK1464" s="192">
        <f t="shared" si="89"/>
        <v>0</v>
      </c>
      <c r="BL1464" s="19" t="s">
        <v>261</v>
      </c>
      <c r="BM1464" s="191" t="s">
        <v>4328</v>
      </c>
    </row>
    <row r="1465" spans="1:65" s="13" customFormat="1" ht="11.25">
      <c r="B1465" s="193"/>
      <c r="C1465" s="194"/>
      <c r="D1465" s="195" t="s">
        <v>180</v>
      </c>
      <c r="E1465" s="196" t="s">
        <v>19</v>
      </c>
      <c r="F1465" s="197" t="s">
        <v>80</v>
      </c>
      <c r="G1465" s="194"/>
      <c r="H1465" s="198">
        <v>1</v>
      </c>
      <c r="I1465" s="199"/>
      <c r="J1465" s="194"/>
      <c r="K1465" s="194"/>
      <c r="L1465" s="200"/>
      <c r="M1465" s="201"/>
      <c r="N1465" s="202"/>
      <c r="O1465" s="202"/>
      <c r="P1465" s="202"/>
      <c r="Q1465" s="202"/>
      <c r="R1465" s="202"/>
      <c r="S1465" s="202"/>
      <c r="T1465" s="203"/>
      <c r="AT1465" s="204" t="s">
        <v>180</v>
      </c>
      <c r="AU1465" s="204" t="s">
        <v>82</v>
      </c>
      <c r="AV1465" s="13" t="s">
        <v>82</v>
      </c>
      <c r="AW1465" s="13" t="s">
        <v>34</v>
      </c>
      <c r="AX1465" s="13" t="s">
        <v>80</v>
      </c>
      <c r="AY1465" s="204" t="s">
        <v>170</v>
      </c>
    </row>
    <row r="1466" spans="1:65" s="2" customFormat="1" ht="16.5" customHeight="1">
      <c r="A1466" s="36"/>
      <c r="B1466" s="37"/>
      <c r="C1466" s="180" t="s">
        <v>4329</v>
      </c>
      <c r="D1466" s="180" t="s">
        <v>173</v>
      </c>
      <c r="E1466" s="181" t="s">
        <v>4330</v>
      </c>
      <c r="F1466" s="182" t="s">
        <v>4331</v>
      </c>
      <c r="G1466" s="183" t="s">
        <v>176</v>
      </c>
      <c r="H1466" s="184">
        <v>1</v>
      </c>
      <c r="I1466" s="185"/>
      <c r="J1466" s="186">
        <f>ROUND(I1466*H1466,2)</f>
        <v>0</v>
      </c>
      <c r="K1466" s="182" t="s">
        <v>19</v>
      </c>
      <c r="L1466" s="41"/>
      <c r="M1466" s="187" t="s">
        <v>19</v>
      </c>
      <c r="N1466" s="188" t="s">
        <v>44</v>
      </c>
      <c r="O1466" s="66"/>
      <c r="P1466" s="189">
        <f>O1466*H1466</f>
        <v>0</v>
      </c>
      <c r="Q1466" s="189">
        <v>0</v>
      </c>
      <c r="R1466" s="189">
        <f>Q1466*H1466</f>
        <v>0</v>
      </c>
      <c r="S1466" s="189">
        <v>0</v>
      </c>
      <c r="T1466" s="190">
        <f>S1466*H1466</f>
        <v>0</v>
      </c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R1466" s="191" t="s">
        <v>261</v>
      </c>
      <c r="AT1466" s="191" t="s">
        <v>173</v>
      </c>
      <c r="AU1466" s="191" t="s">
        <v>82</v>
      </c>
      <c r="AY1466" s="19" t="s">
        <v>170</v>
      </c>
      <c r="BE1466" s="192">
        <f>IF(N1466="základní",J1466,0)</f>
        <v>0</v>
      </c>
      <c r="BF1466" s="192">
        <f>IF(N1466="snížená",J1466,0)</f>
        <v>0</v>
      </c>
      <c r="BG1466" s="192">
        <f>IF(N1466="zákl. přenesená",J1466,0)</f>
        <v>0</v>
      </c>
      <c r="BH1466" s="192">
        <f>IF(N1466="sníž. přenesená",J1466,0)</f>
        <v>0</v>
      </c>
      <c r="BI1466" s="192">
        <f>IF(N1466="nulová",J1466,0)</f>
        <v>0</v>
      </c>
      <c r="BJ1466" s="19" t="s">
        <v>80</v>
      </c>
      <c r="BK1466" s="192">
        <f>ROUND(I1466*H1466,2)</f>
        <v>0</v>
      </c>
      <c r="BL1466" s="19" t="s">
        <v>261</v>
      </c>
      <c r="BM1466" s="191" t="s">
        <v>4332</v>
      </c>
    </row>
    <row r="1467" spans="1:65" s="2" customFormat="1" ht="16.5" customHeight="1">
      <c r="A1467" s="36"/>
      <c r="B1467" s="37"/>
      <c r="C1467" s="180" t="s">
        <v>4333</v>
      </c>
      <c r="D1467" s="180" t="s">
        <v>173</v>
      </c>
      <c r="E1467" s="181" t="s">
        <v>798</v>
      </c>
      <c r="F1467" s="182" t="s">
        <v>4334</v>
      </c>
      <c r="G1467" s="183" t="s">
        <v>421</v>
      </c>
      <c r="H1467" s="184">
        <v>18</v>
      </c>
      <c r="I1467" s="185"/>
      <c r="J1467" s="186">
        <f>ROUND(I1467*H1467,2)</f>
        <v>0</v>
      </c>
      <c r="K1467" s="182" t="s">
        <v>19</v>
      </c>
      <c r="L1467" s="41"/>
      <c r="M1467" s="187" t="s">
        <v>19</v>
      </c>
      <c r="N1467" s="188" t="s">
        <v>44</v>
      </c>
      <c r="O1467" s="66"/>
      <c r="P1467" s="189">
        <f>O1467*H1467</f>
        <v>0</v>
      </c>
      <c r="Q1467" s="189">
        <v>0</v>
      </c>
      <c r="R1467" s="189">
        <f>Q1467*H1467</f>
        <v>0</v>
      </c>
      <c r="S1467" s="189">
        <v>0</v>
      </c>
      <c r="T1467" s="190">
        <f>S1467*H1467</f>
        <v>0</v>
      </c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R1467" s="191" t="s">
        <v>261</v>
      </c>
      <c r="AT1467" s="191" t="s">
        <v>173</v>
      </c>
      <c r="AU1467" s="191" t="s">
        <v>82</v>
      </c>
      <c r="AY1467" s="19" t="s">
        <v>170</v>
      </c>
      <c r="BE1467" s="192">
        <f>IF(N1467="základní",J1467,0)</f>
        <v>0</v>
      </c>
      <c r="BF1467" s="192">
        <f>IF(N1467="snížená",J1467,0)</f>
        <v>0</v>
      </c>
      <c r="BG1467" s="192">
        <f>IF(N1467="zákl. přenesená",J1467,0)</f>
        <v>0</v>
      </c>
      <c r="BH1467" s="192">
        <f>IF(N1467="sníž. přenesená",J1467,0)</f>
        <v>0</v>
      </c>
      <c r="BI1467" s="192">
        <f>IF(N1467="nulová",J1467,0)</f>
        <v>0</v>
      </c>
      <c r="BJ1467" s="19" t="s">
        <v>80</v>
      </c>
      <c r="BK1467" s="192">
        <f>ROUND(I1467*H1467,2)</f>
        <v>0</v>
      </c>
      <c r="BL1467" s="19" t="s">
        <v>261</v>
      </c>
      <c r="BM1467" s="191" t="s">
        <v>4335</v>
      </c>
    </row>
    <row r="1468" spans="1:65" s="2" customFormat="1" ht="16.5" customHeight="1">
      <c r="A1468" s="36"/>
      <c r="B1468" s="37"/>
      <c r="C1468" s="180" t="s">
        <v>4336</v>
      </c>
      <c r="D1468" s="180" t="s">
        <v>173</v>
      </c>
      <c r="E1468" s="181" t="s">
        <v>4337</v>
      </c>
      <c r="F1468" s="182" t="s">
        <v>4338</v>
      </c>
      <c r="G1468" s="183" t="s">
        <v>217</v>
      </c>
      <c r="H1468" s="184">
        <v>24.08</v>
      </c>
      <c r="I1468" s="185"/>
      <c r="J1468" s="186">
        <f>ROUND(I1468*H1468,2)</f>
        <v>0</v>
      </c>
      <c r="K1468" s="182" t="s">
        <v>19</v>
      </c>
      <c r="L1468" s="41"/>
      <c r="M1468" s="187" t="s">
        <v>19</v>
      </c>
      <c r="N1468" s="188" t="s">
        <v>44</v>
      </c>
      <c r="O1468" s="66"/>
      <c r="P1468" s="189">
        <f>O1468*H1468</f>
        <v>0</v>
      </c>
      <c r="Q1468" s="189">
        <v>0</v>
      </c>
      <c r="R1468" s="189">
        <f>Q1468*H1468</f>
        <v>0</v>
      </c>
      <c r="S1468" s="189">
        <v>0</v>
      </c>
      <c r="T1468" s="190">
        <f>S1468*H1468</f>
        <v>0</v>
      </c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R1468" s="191" t="s">
        <v>261</v>
      </c>
      <c r="AT1468" s="191" t="s">
        <v>173</v>
      </c>
      <c r="AU1468" s="191" t="s">
        <v>82</v>
      </c>
      <c r="AY1468" s="19" t="s">
        <v>170</v>
      </c>
      <c r="BE1468" s="192">
        <f>IF(N1468="základní",J1468,0)</f>
        <v>0</v>
      </c>
      <c r="BF1468" s="192">
        <f>IF(N1468="snížená",J1468,0)</f>
        <v>0</v>
      </c>
      <c r="BG1468" s="192">
        <f>IF(N1468="zákl. přenesená",J1468,0)</f>
        <v>0</v>
      </c>
      <c r="BH1468" s="192">
        <f>IF(N1468="sníž. přenesená",J1468,0)</f>
        <v>0</v>
      </c>
      <c r="BI1468" s="192">
        <f>IF(N1468="nulová",J1468,0)</f>
        <v>0</v>
      </c>
      <c r="BJ1468" s="19" t="s">
        <v>80</v>
      </c>
      <c r="BK1468" s="192">
        <f>ROUND(I1468*H1468,2)</f>
        <v>0</v>
      </c>
      <c r="BL1468" s="19" t="s">
        <v>261</v>
      </c>
      <c r="BM1468" s="191" t="s">
        <v>4339</v>
      </c>
    </row>
    <row r="1469" spans="1:65" s="2" customFormat="1" ht="48.75">
      <c r="A1469" s="36"/>
      <c r="B1469" s="37"/>
      <c r="C1469" s="38"/>
      <c r="D1469" s="195" t="s">
        <v>363</v>
      </c>
      <c r="E1469" s="38"/>
      <c r="F1469" s="236" t="s">
        <v>4340</v>
      </c>
      <c r="G1469" s="38"/>
      <c r="H1469" s="38"/>
      <c r="I1469" s="237"/>
      <c r="J1469" s="38"/>
      <c r="K1469" s="38"/>
      <c r="L1469" s="41"/>
      <c r="M1469" s="238"/>
      <c r="N1469" s="239"/>
      <c r="O1469" s="66"/>
      <c r="P1469" s="66"/>
      <c r="Q1469" s="66"/>
      <c r="R1469" s="66"/>
      <c r="S1469" s="66"/>
      <c r="T1469" s="67"/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T1469" s="19" t="s">
        <v>363</v>
      </c>
      <c r="AU1469" s="19" t="s">
        <v>82</v>
      </c>
    </row>
    <row r="1470" spans="1:65" s="13" customFormat="1" ht="11.25">
      <c r="B1470" s="193"/>
      <c r="C1470" s="194"/>
      <c r="D1470" s="195" t="s">
        <v>180</v>
      </c>
      <c r="E1470" s="196" t="s">
        <v>19</v>
      </c>
      <c r="F1470" s="197" t="s">
        <v>4341</v>
      </c>
      <c r="G1470" s="194"/>
      <c r="H1470" s="198">
        <v>14</v>
      </c>
      <c r="I1470" s="199"/>
      <c r="J1470" s="194"/>
      <c r="K1470" s="194"/>
      <c r="L1470" s="200"/>
      <c r="M1470" s="201"/>
      <c r="N1470" s="202"/>
      <c r="O1470" s="202"/>
      <c r="P1470" s="202"/>
      <c r="Q1470" s="202"/>
      <c r="R1470" s="202"/>
      <c r="S1470" s="202"/>
      <c r="T1470" s="203"/>
      <c r="AT1470" s="204" t="s">
        <v>180</v>
      </c>
      <c r="AU1470" s="204" t="s">
        <v>82</v>
      </c>
      <c r="AV1470" s="13" t="s">
        <v>82</v>
      </c>
      <c r="AW1470" s="13" t="s">
        <v>34</v>
      </c>
      <c r="AX1470" s="13" t="s">
        <v>73</v>
      </c>
      <c r="AY1470" s="204" t="s">
        <v>170</v>
      </c>
    </row>
    <row r="1471" spans="1:65" s="13" customFormat="1" ht="11.25">
      <c r="B1471" s="193"/>
      <c r="C1471" s="194"/>
      <c r="D1471" s="195" t="s">
        <v>180</v>
      </c>
      <c r="E1471" s="196" t="s">
        <v>19</v>
      </c>
      <c r="F1471" s="197" t="s">
        <v>4342</v>
      </c>
      <c r="G1471" s="194"/>
      <c r="H1471" s="198">
        <v>10.08</v>
      </c>
      <c r="I1471" s="199"/>
      <c r="J1471" s="194"/>
      <c r="K1471" s="194"/>
      <c r="L1471" s="200"/>
      <c r="M1471" s="201"/>
      <c r="N1471" s="202"/>
      <c r="O1471" s="202"/>
      <c r="P1471" s="202"/>
      <c r="Q1471" s="202"/>
      <c r="R1471" s="202"/>
      <c r="S1471" s="202"/>
      <c r="T1471" s="203"/>
      <c r="AT1471" s="204" t="s">
        <v>180</v>
      </c>
      <c r="AU1471" s="204" t="s">
        <v>82</v>
      </c>
      <c r="AV1471" s="13" t="s">
        <v>82</v>
      </c>
      <c r="AW1471" s="13" t="s">
        <v>34</v>
      </c>
      <c r="AX1471" s="13" t="s">
        <v>73</v>
      </c>
      <c r="AY1471" s="204" t="s">
        <v>170</v>
      </c>
    </row>
    <row r="1472" spans="1:65" s="14" customFormat="1" ht="11.25">
      <c r="B1472" s="205"/>
      <c r="C1472" s="206"/>
      <c r="D1472" s="195" t="s">
        <v>180</v>
      </c>
      <c r="E1472" s="207" t="s">
        <v>19</v>
      </c>
      <c r="F1472" s="208" t="s">
        <v>182</v>
      </c>
      <c r="G1472" s="206"/>
      <c r="H1472" s="209">
        <v>24.08</v>
      </c>
      <c r="I1472" s="210"/>
      <c r="J1472" s="206"/>
      <c r="K1472" s="206"/>
      <c r="L1472" s="211"/>
      <c r="M1472" s="212"/>
      <c r="N1472" s="213"/>
      <c r="O1472" s="213"/>
      <c r="P1472" s="213"/>
      <c r="Q1472" s="213"/>
      <c r="R1472" s="213"/>
      <c r="S1472" s="213"/>
      <c r="T1472" s="214"/>
      <c r="AT1472" s="215" t="s">
        <v>180</v>
      </c>
      <c r="AU1472" s="215" t="s">
        <v>82</v>
      </c>
      <c r="AV1472" s="14" t="s">
        <v>178</v>
      </c>
      <c r="AW1472" s="14" t="s">
        <v>34</v>
      </c>
      <c r="AX1472" s="14" t="s">
        <v>80</v>
      </c>
      <c r="AY1472" s="215" t="s">
        <v>170</v>
      </c>
    </row>
    <row r="1473" spans="1:65" s="2" customFormat="1" ht="16.5" customHeight="1">
      <c r="A1473" s="36"/>
      <c r="B1473" s="37"/>
      <c r="C1473" s="180" t="s">
        <v>4343</v>
      </c>
      <c r="D1473" s="180" t="s">
        <v>173</v>
      </c>
      <c r="E1473" s="181" t="s">
        <v>4344</v>
      </c>
      <c r="F1473" s="182" t="s">
        <v>4345</v>
      </c>
      <c r="G1473" s="183" t="s">
        <v>421</v>
      </c>
      <c r="H1473" s="184">
        <v>1</v>
      </c>
      <c r="I1473" s="185"/>
      <c r="J1473" s="186">
        <f>ROUND(I1473*H1473,2)</f>
        <v>0</v>
      </c>
      <c r="K1473" s="182" t="s">
        <v>19</v>
      </c>
      <c r="L1473" s="41"/>
      <c r="M1473" s="187" t="s">
        <v>19</v>
      </c>
      <c r="N1473" s="188" t="s">
        <v>44</v>
      </c>
      <c r="O1473" s="66"/>
      <c r="P1473" s="189">
        <f>O1473*H1473</f>
        <v>0</v>
      </c>
      <c r="Q1473" s="189">
        <v>0</v>
      </c>
      <c r="R1473" s="189">
        <f>Q1473*H1473</f>
        <v>0</v>
      </c>
      <c r="S1473" s="189">
        <v>0</v>
      </c>
      <c r="T1473" s="190">
        <f>S1473*H1473</f>
        <v>0</v>
      </c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R1473" s="191" t="s">
        <v>261</v>
      </c>
      <c r="AT1473" s="191" t="s">
        <v>173</v>
      </c>
      <c r="AU1473" s="191" t="s">
        <v>82</v>
      </c>
      <c r="AY1473" s="19" t="s">
        <v>170</v>
      </c>
      <c r="BE1473" s="192">
        <f>IF(N1473="základní",J1473,0)</f>
        <v>0</v>
      </c>
      <c r="BF1473" s="192">
        <f>IF(N1473="snížená",J1473,0)</f>
        <v>0</v>
      </c>
      <c r="BG1473" s="192">
        <f>IF(N1473="zákl. přenesená",J1473,0)</f>
        <v>0</v>
      </c>
      <c r="BH1473" s="192">
        <f>IF(N1473="sníž. přenesená",J1473,0)</f>
        <v>0</v>
      </c>
      <c r="BI1473" s="192">
        <f>IF(N1473="nulová",J1473,0)</f>
        <v>0</v>
      </c>
      <c r="BJ1473" s="19" t="s">
        <v>80</v>
      </c>
      <c r="BK1473" s="192">
        <f>ROUND(I1473*H1473,2)</f>
        <v>0</v>
      </c>
      <c r="BL1473" s="19" t="s">
        <v>261</v>
      </c>
      <c r="BM1473" s="191" t="s">
        <v>4346</v>
      </c>
    </row>
    <row r="1474" spans="1:65" s="2" customFormat="1" ht="24">
      <c r="A1474" s="36"/>
      <c r="B1474" s="37"/>
      <c r="C1474" s="180" t="s">
        <v>4347</v>
      </c>
      <c r="D1474" s="180" t="s">
        <v>173</v>
      </c>
      <c r="E1474" s="181" t="s">
        <v>4348</v>
      </c>
      <c r="F1474" s="182" t="s">
        <v>4349</v>
      </c>
      <c r="G1474" s="183" t="s">
        <v>190</v>
      </c>
      <c r="H1474" s="184">
        <v>13.976000000000001</v>
      </c>
      <c r="I1474" s="185"/>
      <c r="J1474" s="186">
        <f>ROUND(I1474*H1474,2)</f>
        <v>0</v>
      </c>
      <c r="K1474" s="182" t="s">
        <v>177</v>
      </c>
      <c r="L1474" s="41"/>
      <c r="M1474" s="187" t="s">
        <v>19</v>
      </c>
      <c r="N1474" s="188" t="s">
        <v>44</v>
      </c>
      <c r="O1474" s="66"/>
      <c r="P1474" s="189">
        <f>O1474*H1474</f>
        <v>0</v>
      </c>
      <c r="Q1474" s="189">
        <v>0</v>
      </c>
      <c r="R1474" s="189">
        <f>Q1474*H1474</f>
        <v>0</v>
      </c>
      <c r="S1474" s="189">
        <v>0</v>
      </c>
      <c r="T1474" s="190">
        <f>S1474*H1474</f>
        <v>0</v>
      </c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R1474" s="191" t="s">
        <v>261</v>
      </c>
      <c r="AT1474" s="191" t="s">
        <v>173</v>
      </c>
      <c r="AU1474" s="191" t="s">
        <v>82</v>
      </c>
      <c r="AY1474" s="19" t="s">
        <v>170</v>
      </c>
      <c r="BE1474" s="192">
        <f>IF(N1474="základní",J1474,0)</f>
        <v>0</v>
      </c>
      <c r="BF1474" s="192">
        <f>IF(N1474="snížená",J1474,0)</f>
        <v>0</v>
      </c>
      <c r="BG1474" s="192">
        <f>IF(N1474="zákl. přenesená",J1474,0)</f>
        <v>0</v>
      </c>
      <c r="BH1474" s="192">
        <f>IF(N1474="sníž. přenesená",J1474,0)</f>
        <v>0</v>
      </c>
      <c r="BI1474" s="192">
        <f>IF(N1474="nulová",J1474,0)</f>
        <v>0</v>
      </c>
      <c r="BJ1474" s="19" t="s">
        <v>80</v>
      </c>
      <c r="BK1474" s="192">
        <f>ROUND(I1474*H1474,2)</f>
        <v>0</v>
      </c>
      <c r="BL1474" s="19" t="s">
        <v>261</v>
      </c>
      <c r="BM1474" s="191" t="s">
        <v>4350</v>
      </c>
    </row>
    <row r="1475" spans="1:65" s="12" customFormat="1" ht="22.9" customHeight="1">
      <c r="B1475" s="164"/>
      <c r="C1475" s="165"/>
      <c r="D1475" s="166" t="s">
        <v>72</v>
      </c>
      <c r="E1475" s="178" t="s">
        <v>805</v>
      </c>
      <c r="F1475" s="178" t="s">
        <v>806</v>
      </c>
      <c r="G1475" s="165"/>
      <c r="H1475" s="165"/>
      <c r="I1475" s="168"/>
      <c r="J1475" s="179">
        <f>BK1475</f>
        <v>0</v>
      </c>
      <c r="K1475" s="165"/>
      <c r="L1475" s="170"/>
      <c r="M1475" s="171"/>
      <c r="N1475" s="172"/>
      <c r="O1475" s="172"/>
      <c r="P1475" s="173">
        <f>SUM(P1476:P1511)</f>
        <v>0</v>
      </c>
      <c r="Q1475" s="172"/>
      <c r="R1475" s="173">
        <f>SUM(R1476:R1511)</f>
        <v>0.22854350000000001</v>
      </c>
      <c r="S1475" s="172"/>
      <c r="T1475" s="174">
        <f>SUM(T1476:T1511)</f>
        <v>0</v>
      </c>
      <c r="AR1475" s="175" t="s">
        <v>82</v>
      </c>
      <c r="AT1475" s="176" t="s">
        <v>72</v>
      </c>
      <c r="AU1475" s="176" t="s">
        <v>80</v>
      </c>
      <c r="AY1475" s="175" t="s">
        <v>170</v>
      </c>
      <c r="BK1475" s="177">
        <f>SUM(BK1476:BK1511)</f>
        <v>0</v>
      </c>
    </row>
    <row r="1476" spans="1:65" s="2" customFormat="1" ht="21.75" customHeight="1">
      <c r="A1476" s="36"/>
      <c r="B1476" s="37"/>
      <c r="C1476" s="180" t="s">
        <v>4351</v>
      </c>
      <c r="D1476" s="180" t="s">
        <v>173</v>
      </c>
      <c r="E1476" s="181" t="s">
        <v>4352</v>
      </c>
      <c r="F1476" s="182" t="s">
        <v>4353</v>
      </c>
      <c r="G1476" s="183" t="s">
        <v>4354</v>
      </c>
      <c r="H1476" s="184">
        <v>449.24</v>
      </c>
      <c r="I1476" s="185"/>
      <c r="J1476" s="186">
        <f>ROUND(I1476*H1476,2)</f>
        <v>0</v>
      </c>
      <c r="K1476" s="182" t="s">
        <v>19</v>
      </c>
      <c r="L1476" s="41"/>
      <c r="M1476" s="187" t="s">
        <v>19</v>
      </c>
      <c r="N1476" s="188" t="s">
        <v>44</v>
      </c>
      <c r="O1476" s="66"/>
      <c r="P1476" s="189">
        <f>O1476*H1476</f>
        <v>0</v>
      </c>
      <c r="Q1476" s="189">
        <v>0</v>
      </c>
      <c r="R1476" s="189">
        <f>Q1476*H1476</f>
        <v>0</v>
      </c>
      <c r="S1476" s="189">
        <v>0</v>
      </c>
      <c r="T1476" s="190">
        <f>S1476*H1476</f>
        <v>0</v>
      </c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R1476" s="191" t="s">
        <v>261</v>
      </c>
      <c r="AT1476" s="191" t="s">
        <v>173</v>
      </c>
      <c r="AU1476" s="191" t="s">
        <v>82</v>
      </c>
      <c r="AY1476" s="19" t="s">
        <v>170</v>
      </c>
      <c r="BE1476" s="192">
        <f>IF(N1476="základní",J1476,0)</f>
        <v>0</v>
      </c>
      <c r="BF1476" s="192">
        <f>IF(N1476="snížená",J1476,0)</f>
        <v>0</v>
      </c>
      <c r="BG1476" s="192">
        <f>IF(N1476="zákl. přenesená",J1476,0)</f>
        <v>0</v>
      </c>
      <c r="BH1476" s="192">
        <f>IF(N1476="sníž. přenesená",J1476,0)</f>
        <v>0</v>
      </c>
      <c r="BI1476" s="192">
        <f>IF(N1476="nulová",J1476,0)</f>
        <v>0</v>
      </c>
      <c r="BJ1476" s="19" t="s">
        <v>80</v>
      </c>
      <c r="BK1476" s="192">
        <f>ROUND(I1476*H1476,2)</f>
        <v>0</v>
      </c>
      <c r="BL1476" s="19" t="s">
        <v>261</v>
      </c>
      <c r="BM1476" s="191" t="s">
        <v>4355</v>
      </c>
    </row>
    <row r="1477" spans="1:65" s="2" customFormat="1" ht="29.25">
      <c r="A1477" s="36"/>
      <c r="B1477" s="37"/>
      <c r="C1477" s="38"/>
      <c r="D1477" s="195" t="s">
        <v>363</v>
      </c>
      <c r="E1477" s="38"/>
      <c r="F1477" s="236" t="s">
        <v>4356</v>
      </c>
      <c r="G1477" s="38"/>
      <c r="H1477" s="38"/>
      <c r="I1477" s="237"/>
      <c r="J1477" s="38"/>
      <c r="K1477" s="38"/>
      <c r="L1477" s="41"/>
      <c r="M1477" s="238"/>
      <c r="N1477" s="239"/>
      <c r="O1477" s="66"/>
      <c r="P1477" s="66"/>
      <c r="Q1477" s="66"/>
      <c r="R1477" s="66"/>
      <c r="S1477" s="66"/>
      <c r="T1477" s="67"/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T1477" s="19" t="s">
        <v>363</v>
      </c>
      <c r="AU1477" s="19" t="s">
        <v>82</v>
      </c>
    </row>
    <row r="1478" spans="1:65" s="2" customFormat="1" ht="16.5" customHeight="1">
      <c r="A1478" s="36"/>
      <c r="B1478" s="37"/>
      <c r="C1478" s="180" t="s">
        <v>4357</v>
      </c>
      <c r="D1478" s="180" t="s">
        <v>173</v>
      </c>
      <c r="E1478" s="181" t="s">
        <v>4358</v>
      </c>
      <c r="F1478" s="182" t="s">
        <v>4359</v>
      </c>
      <c r="G1478" s="183" t="s">
        <v>310</v>
      </c>
      <c r="H1478" s="184">
        <v>3.85</v>
      </c>
      <c r="I1478" s="185"/>
      <c r="J1478" s="186">
        <f>ROUND(I1478*H1478,2)</f>
        <v>0</v>
      </c>
      <c r="K1478" s="182" t="s">
        <v>19</v>
      </c>
      <c r="L1478" s="41"/>
      <c r="M1478" s="187" t="s">
        <v>19</v>
      </c>
      <c r="N1478" s="188" t="s">
        <v>44</v>
      </c>
      <c r="O1478" s="66"/>
      <c r="P1478" s="189">
        <f>O1478*H1478</f>
        <v>0</v>
      </c>
      <c r="Q1478" s="189">
        <v>0</v>
      </c>
      <c r="R1478" s="189">
        <f>Q1478*H1478</f>
        <v>0</v>
      </c>
      <c r="S1478" s="189">
        <v>0</v>
      </c>
      <c r="T1478" s="190">
        <f>S1478*H1478</f>
        <v>0</v>
      </c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R1478" s="191" t="s">
        <v>261</v>
      </c>
      <c r="AT1478" s="191" t="s">
        <v>173</v>
      </c>
      <c r="AU1478" s="191" t="s">
        <v>82</v>
      </c>
      <c r="AY1478" s="19" t="s">
        <v>170</v>
      </c>
      <c r="BE1478" s="192">
        <f>IF(N1478="základní",J1478,0)</f>
        <v>0</v>
      </c>
      <c r="BF1478" s="192">
        <f>IF(N1478="snížená",J1478,0)</f>
        <v>0</v>
      </c>
      <c r="BG1478" s="192">
        <f>IF(N1478="zákl. přenesená",J1478,0)</f>
        <v>0</v>
      </c>
      <c r="BH1478" s="192">
        <f>IF(N1478="sníž. přenesená",J1478,0)</f>
        <v>0</v>
      </c>
      <c r="BI1478" s="192">
        <f>IF(N1478="nulová",J1478,0)</f>
        <v>0</v>
      </c>
      <c r="BJ1478" s="19" t="s">
        <v>80</v>
      </c>
      <c r="BK1478" s="192">
        <f>ROUND(I1478*H1478,2)</f>
        <v>0</v>
      </c>
      <c r="BL1478" s="19" t="s">
        <v>261</v>
      </c>
      <c r="BM1478" s="191" t="s">
        <v>4360</v>
      </c>
    </row>
    <row r="1479" spans="1:65" s="2" customFormat="1" ht="29.25">
      <c r="A1479" s="36"/>
      <c r="B1479" s="37"/>
      <c r="C1479" s="38"/>
      <c r="D1479" s="195" t="s">
        <v>363</v>
      </c>
      <c r="E1479" s="38"/>
      <c r="F1479" s="236" t="s">
        <v>4361</v>
      </c>
      <c r="G1479" s="38"/>
      <c r="H1479" s="38"/>
      <c r="I1479" s="237"/>
      <c r="J1479" s="38"/>
      <c r="K1479" s="38"/>
      <c r="L1479" s="41"/>
      <c r="M1479" s="238"/>
      <c r="N1479" s="239"/>
      <c r="O1479" s="66"/>
      <c r="P1479" s="66"/>
      <c r="Q1479" s="66"/>
      <c r="R1479" s="66"/>
      <c r="S1479" s="66"/>
      <c r="T1479" s="67"/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T1479" s="19" t="s">
        <v>363</v>
      </c>
      <c r="AU1479" s="19" t="s">
        <v>82</v>
      </c>
    </row>
    <row r="1480" spans="1:65" s="2" customFormat="1" ht="16.5" customHeight="1">
      <c r="A1480" s="36"/>
      <c r="B1480" s="37"/>
      <c r="C1480" s="180" t="s">
        <v>4362</v>
      </c>
      <c r="D1480" s="180" t="s">
        <v>173</v>
      </c>
      <c r="E1480" s="181" t="s">
        <v>4363</v>
      </c>
      <c r="F1480" s="182" t="s">
        <v>4364</v>
      </c>
      <c r="G1480" s="183" t="s">
        <v>545</v>
      </c>
      <c r="H1480" s="184">
        <v>1</v>
      </c>
      <c r="I1480" s="185"/>
      <c r="J1480" s="186">
        <f>ROUND(I1480*H1480,2)</f>
        <v>0</v>
      </c>
      <c r="K1480" s="182" t="s">
        <v>19</v>
      </c>
      <c r="L1480" s="41"/>
      <c r="M1480" s="187" t="s">
        <v>19</v>
      </c>
      <c r="N1480" s="188" t="s">
        <v>44</v>
      </c>
      <c r="O1480" s="66"/>
      <c r="P1480" s="189">
        <f>O1480*H1480</f>
        <v>0</v>
      </c>
      <c r="Q1480" s="189">
        <v>1.3999999999999999E-4</v>
      </c>
      <c r="R1480" s="189">
        <f>Q1480*H1480</f>
        <v>1.3999999999999999E-4</v>
      </c>
      <c r="S1480" s="189">
        <v>0</v>
      </c>
      <c r="T1480" s="190">
        <f>S1480*H1480</f>
        <v>0</v>
      </c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R1480" s="191" t="s">
        <v>261</v>
      </c>
      <c r="AT1480" s="191" t="s">
        <v>173</v>
      </c>
      <c r="AU1480" s="191" t="s">
        <v>82</v>
      </c>
      <c r="AY1480" s="19" t="s">
        <v>170</v>
      </c>
      <c r="BE1480" s="192">
        <f>IF(N1480="základní",J1480,0)</f>
        <v>0</v>
      </c>
      <c r="BF1480" s="192">
        <f>IF(N1480="snížená",J1480,0)</f>
        <v>0</v>
      </c>
      <c r="BG1480" s="192">
        <f>IF(N1480="zákl. přenesená",J1480,0)</f>
        <v>0</v>
      </c>
      <c r="BH1480" s="192">
        <f>IF(N1480="sníž. přenesená",J1480,0)</f>
        <v>0</v>
      </c>
      <c r="BI1480" s="192">
        <f>IF(N1480="nulová",J1480,0)</f>
        <v>0</v>
      </c>
      <c r="BJ1480" s="19" t="s">
        <v>80</v>
      </c>
      <c r="BK1480" s="192">
        <f>ROUND(I1480*H1480,2)</f>
        <v>0</v>
      </c>
      <c r="BL1480" s="19" t="s">
        <v>261</v>
      </c>
      <c r="BM1480" s="191" t="s">
        <v>4365</v>
      </c>
    </row>
    <row r="1481" spans="1:65" s="2" customFormat="1" ht="19.5">
      <c r="A1481" s="36"/>
      <c r="B1481" s="37"/>
      <c r="C1481" s="38"/>
      <c r="D1481" s="195" t="s">
        <v>363</v>
      </c>
      <c r="E1481" s="38"/>
      <c r="F1481" s="236" t="s">
        <v>4366</v>
      </c>
      <c r="G1481" s="38"/>
      <c r="H1481" s="38"/>
      <c r="I1481" s="237"/>
      <c r="J1481" s="38"/>
      <c r="K1481" s="38"/>
      <c r="L1481" s="41"/>
      <c r="M1481" s="238"/>
      <c r="N1481" s="239"/>
      <c r="O1481" s="66"/>
      <c r="P1481" s="66"/>
      <c r="Q1481" s="66"/>
      <c r="R1481" s="66"/>
      <c r="S1481" s="66"/>
      <c r="T1481" s="67"/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T1481" s="19" t="s">
        <v>363</v>
      </c>
      <c r="AU1481" s="19" t="s">
        <v>82</v>
      </c>
    </row>
    <row r="1482" spans="1:65" s="2" customFormat="1" ht="16.5" customHeight="1">
      <c r="A1482" s="36"/>
      <c r="B1482" s="37"/>
      <c r="C1482" s="180" t="s">
        <v>4367</v>
      </c>
      <c r="D1482" s="180" t="s">
        <v>173</v>
      </c>
      <c r="E1482" s="181" t="s">
        <v>4368</v>
      </c>
      <c r="F1482" s="182" t="s">
        <v>4369</v>
      </c>
      <c r="G1482" s="183" t="s">
        <v>545</v>
      </c>
      <c r="H1482" s="184">
        <v>1</v>
      </c>
      <c r="I1482" s="185"/>
      <c r="J1482" s="186">
        <f>ROUND(I1482*H1482,2)</f>
        <v>0</v>
      </c>
      <c r="K1482" s="182" t="s">
        <v>19</v>
      </c>
      <c r="L1482" s="41"/>
      <c r="M1482" s="187" t="s">
        <v>19</v>
      </c>
      <c r="N1482" s="188" t="s">
        <v>44</v>
      </c>
      <c r="O1482" s="66"/>
      <c r="P1482" s="189">
        <f>O1482*H1482</f>
        <v>0</v>
      </c>
      <c r="Q1482" s="189">
        <v>1.3999999999999999E-4</v>
      </c>
      <c r="R1482" s="189">
        <f>Q1482*H1482</f>
        <v>1.3999999999999999E-4</v>
      </c>
      <c r="S1482" s="189">
        <v>0</v>
      </c>
      <c r="T1482" s="190">
        <f>S1482*H1482</f>
        <v>0</v>
      </c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R1482" s="191" t="s">
        <v>261</v>
      </c>
      <c r="AT1482" s="191" t="s">
        <v>173</v>
      </c>
      <c r="AU1482" s="191" t="s">
        <v>82</v>
      </c>
      <c r="AY1482" s="19" t="s">
        <v>170</v>
      </c>
      <c r="BE1482" s="192">
        <f>IF(N1482="základní",J1482,0)</f>
        <v>0</v>
      </c>
      <c r="BF1482" s="192">
        <f>IF(N1482="snížená",J1482,0)</f>
        <v>0</v>
      </c>
      <c r="BG1482" s="192">
        <f>IF(N1482="zákl. přenesená",J1482,0)</f>
        <v>0</v>
      </c>
      <c r="BH1482" s="192">
        <f>IF(N1482="sníž. přenesená",J1482,0)</f>
        <v>0</v>
      </c>
      <c r="BI1482" s="192">
        <f>IF(N1482="nulová",J1482,0)</f>
        <v>0</v>
      </c>
      <c r="BJ1482" s="19" t="s">
        <v>80</v>
      </c>
      <c r="BK1482" s="192">
        <f>ROUND(I1482*H1482,2)</f>
        <v>0</v>
      </c>
      <c r="BL1482" s="19" t="s">
        <v>261</v>
      </c>
      <c r="BM1482" s="191" t="s">
        <v>4370</v>
      </c>
    </row>
    <row r="1483" spans="1:65" s="2" customFormat="1" ht="39">
      <c r="A1483" s="36"/>
      <c r="B1483" s="37"/>
      <c r="C1483" s="38"/>
      <c r="D1483" s="195" t="s">
        <v>363</v>
      </c>
      <c r="E1483" s="38"/>
      <c r="F1483" s="236" t="s">
        <v>4371</v>
      </c>
      <c r="G1483" s="38"/>
      <c r="H1483" s="38"/>
      <c r="I1483" s="237"/>
      <c r="J1483" s="38"/>
      <c r="K1483" s="38"/>
      <c r="L1483" s="41"/>
      <c r="M1483" s="238"/>
      <c r="N1483" s="239"/>
      <c r="O1483" s="66"/>
      <c r="P1483" s="66"/>
      <c r="Q1483" s="66"/>
      <c r="R1483" s="66"/>
      <c r="S1483" s="66"/>
      <c r="T1483" s="67"/>
      <c r="U1483" s="36"/>
      <c r="V1483" s="36"/>
      <c r="W1483" s="36"/>
      <c r="X1483" s="36"/>
      <c r="Y1483" s="36"/>
      <c r="Z1483" s="36"/>
      <c r="AA1483" s="36"/>
      <c r="AB1483" s="36"/>
      <c r="AC1483" s="36"/>
      <c r="AD1483" s="36"/>
      <c r="AE1483" s="36"/>
      <c r="AT1483" s="19" t="s">
        <v>363</v>
      </c>
      <c r="AU1483" s="19" t="s">
        <v>82</v>
      </c>
    </row>
    <row r="1484" spans="1:65" s="2" customFormat="1" ht="16.5" customHeight="1">
      <c r="A1484" s="36"/>
      <c r="B1484" s="37"/>
      <c r="C1484" s="180" t="s">
        <v>4372</v>
      </c>
      <c r="D1484" s="180" t="s">
        <v>173</v>
      </c>
      <c r="E1484" s="181" t="s">
        <v>4373</v>
      </c>
      <c r="F1484" s="182" t="s">
        <v>4374</v>
      </c>
      <c r="G1484" s="183" t="s">
        <v>421</v>
      </c>
      <c r="H1484" s="184">
        <v>1</v>
      </c>
      <c r="I1484" s="185"/>
      <c r="J1484" s="186">
        <f>ROUND(I1484*H1484,2)</f>
        <v>0</v>
      </c>
      <c r="K1484" s="182" t="s">
        <v>19</v>
      </c>
      <c r="L1484" s="41"/>
      <c r="M1484" s="187" t="s">
        <v>19</v>
      </c>
      <c r="N1484" s="188" t="s">
        <v>44</v>
      </c>
      <c r="O1484" s="66"/>
      <c r="P1484" s="189">
        <f>O1484*H1484</f>
        <v>0</v>
      </c>
      <c r="Q1484" s="189">
        <v>1.3999999999999999E-4</v>
      </c>
      <c r="R1484" s="189">
        <f>Q1484*H1484</f>
        <v>1.3999999999999999E-4</v>
      </c>
      <c r="S1484" s="189">
        <v>0</v>
      </c>
      <c r="T1484" s="190">
        <f>S1484*H1484</f>
        <v>0</v>
      </c>
      <c r="U1484" s="36"/>
      <c r="V1484" s="36"/>
      <c r="W1484" s="36"/>
      <c r="X1484" s="36"/>
      <c r="Y1484" s="36"/>
      <c r="Z1484" s="36"/>
      <c r="AA1484" s="36"/>
      <c r="AB1484" s="36"/>
      <c r="AC1484" s="36"/>
      <c r="AD1484" s="36"/>
      <c r="AE1484" s="36"/>
      <c r="AR1484" s="191" t="s">
        <v>261</v>
      </c>
      <c r="AT1484" s="191" t="s">
        <v>173</v>
      </c>
      <c r="AU1484" s="191" t="s">
        <v>82</v>
      </c>
      <c r="AY1484" s="19" t="s">
        <v>170</v>
      </c>
      <c r="BE1484" s="192">
        <f>IF(N1484="základní",J1484,0)</f>
        <v>0</v>
      </c>
      <c r="BF1484" s="192">
        <f>IF(N1484="snížená",J1484,0)</f>
        <v>0</v>
      </c>
      <c r="BG1484" s="192">
        <f>IF(N1484="zákl. přenesená",J1484,0)</f>
        <v>0</v>
      </c>
      <c r="BH1484" s="192">
        <f>IF(N1484="sníž. přenesená",J1484,0)</f>
        <v>0</v>
      </c>
      <c r="BI1484" s="192">
        <f>IF(N1484="nulová",J1484,0)</f>
        <v>0</v>
      </c>
      <c r="BJ1484" s="19" t="s">
        <v>80</v>
      </c>
      <c r="BK1484" s="192">
        <f>ROUND(I1484*H1484,2)</f>
        <v>0</v>
      </c>
      <c r="BL1484" s="19" t="s">
        <v>261</v>
      </c>
      <c r="BM1484" s="191" t="s">
        <v>4375</v>
      </c>
    </row>
    <row r="1485" spans="1:65" s="2" customFormat="1" ht="16.5" customHeight="1">
      <c r="A1485" s="36"/>
      <c r="B1485" s="37"/>
      <c r="C1485" s="180" t="s">
        <v>4376</v>
      </c>
      <c r="D1485" s="180" t="s">
        <v>173</v>
      </c>
      <c r="E1485" s="181" t="s">
        <v>4377</v>
      </c>
      <c r="F1485" s="182" t="s">
        <v>4378</v>
      </c>
      <c r="G1485" s="183" t="s">
        <v>4354</v>
      </c>
      <c r="H1485" s="184">
        <v>259.89999999999998</v>
      </c>
      <c r="I1485" s="185"/>
      <c r="J1485" s="186">
        <f>ROUND(I1485*H1485,2)</f>
        <v>0</v>
      </c>
      <c r="K1485" s="182" t="s">
        <v>177</v>
      </c>
      <c r="L1485" s="41"/>
      <c r="M1485" s="187" t="s">
        <v>19</v>
      </c>
      <c r="N1485" s="188" t="s">
        <v>44</v>
      </c>
      <c r="O1485" s="66"/>
      <c r="P1485" s="189">
        <f>O1485*H1485</f>
        <v>0</v>
      </c>
      <c r="Q1485" s="189">
        <v>5.0000000000000002E-5</v>
      </c>
      <c r="R1485" s="189">
        <f>Q1485*H1485</f>
        <v>1.2995E-2</v>
      </c>
      <c r="S1485" s="189">
        <v>0</v>
      </c>
      <c r="T1485" s="190">
        <f>S1485*H1485</f>
        <v>0</v>
      </c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R1485" s="191" t="s">
        <v>261</v>
      </c>
      <c r="AT1485" s="191" t="s">
        <v>173</v>
      </c>
      <c r="AU1485" s="191" t="s">
        <v>82</v>
      </c>
      <c r="AY1485" s="19" t="s">
        <v>170</v>
      </c>
      <c r="BE1485" s="192">
        <f>IF(N1485="základní",J1485,0)</f>
        <v>0</v>
      </c>
      <c r="BF1485" s="192">
        <f>IF(N1485="snížená",J1485,0)</f>
        <v>0</v>
      </c>
      <c r="BG1485" s="192">
        <f>IF(N1485="zákl. přenesená",J1485,0)</f>
        <v>0</v>
      </c>
      <c r="BH1485" s="192">
        <f>IF(N1485="sníž. přenesená",J1485,0)</f>
        <v>0</v>
      </c>
      <c r="BI1485" s="192">
        <f>IF(N1485="nulová",J1485,0)</f>
        <v>0</v>
      </c>
      <c r="BJ1485" s="19" t="s">
        <v>80</v>
      </c>
      <c r="BK1485" s="192">
        <f>ROUND(I1485*H1485,2)</f>
        <v>0</v>
      </c>
      <c r="BL1485" s="19" t="s">
        <v>261</v>
      </c>
      <c r="BM1485" s="191" t="s">
        <v>4379</v>
      </c>
    </row>
    <row r="1486" spans="1:65" s="2" customFormat="1" ht="29.25">
      <c r="A1486" s="36"/>
      <c r="B1486" s="37"/>
      <c r="C1486" s="38"/>
      <c r="D1486" s="195" t="s">
        <v>363</v>
      </c>
      <c r="E1486" s="38"/>
      <c r="F1486" s="236" t="s">
        <v>4356</v>
      </c>
      <c r="G1486" s="38"/>
      <c r="H1486" s="38"/>
      <c r="I1486" s="237"/>
      <c r="J1486" s="38"/>
      <c r="K1486" s="38"/>
      <c r="L1486" s="41"/>
      <c r="M1486" s="238"/>
      <c r="N1486" s="239"/>
      <c r="O1486" s="66"/>
      <c r="P1486" s="66"/>
      <c r="Q1486" s="66"/>
      <c r="R1486" s="66"/>
      <c r="S1486" s="66"/>
      <c r="T1486" s="67"/>
      <c r="U1486" s="36"/>
      <c r="V1486" s="36"/>
      <c r="W1486" s="36"/>
      <c r="X1486" s="36"/>
      <c r="Y1486" s="36"/>
      <c r="Z1486" s="36"/>
      <c r="AA1486" s="36"/>
      <c r="AB1486" s="36"/>
      <c r="AC1486" s="36"/>
      <c r="AD1486" s="36"/>
      <c r="AE1486" s="36"/>
      <c r="AT1486" s="19" t="s">
        <v>363</v>
      </c>
      <c r="AU1486" s="19" t="s">
        <v>82</v>
      </c>
    </row>
    <row r="1487" spans="1:65" s="2" customFormat="1" ht="16.5" customHeight="1">
      <c r="A1487" s="36"/>
      <c r="B1487" s="37"/>
      <c r="C1487" s="180" t="s">
        <v>4380</v>
      </c>
      <c r="D1487" s="180" t="s">
        <v>173</v>
      </c>
      <c r="E1487" s="181" t="s">
        <v>4381</v>
      </c>
      <c r="F1487" s="182" t="s">
        <v>4382</v>
      </c>
      <c r="G1487" s="183" t="s">
        <v>4354</v>
      </c>
      <c r="H1487" s="184">
        <v>47.86</v>
      </c>
      <c r="I1487" s="185"/>
      <c r="J1487" s="186">
        <f>ROUND(I1487*H1487,2)</f>
        <v>0</v>
      </c>
      <c r="K1487" s="182" t="s">
        <v>19</v>
      </c>
      <c r="L1487" s="41"/>
      <c r="M1487" s="187" t="s">
        <v>19</v>
      </c>
      <c r="N1487" s="188" t="s">
        <v>44</v>
      </c>
      <c r="O1487" s="66"/>
      <c r="P1487" s="189">
        <f>O1487*H1487</f>
        <v>0</v>
      </c>
      <c r="Q1487" s="189">
        <v>5.0000000000000002E-5</v>
      </c>
      <c r="R1487" s="189">
        <f>Q1487*H1487</f>
        <v>2.3930000000000002E-3</v>
      </c>
      <c r="S1487" s="189">
        <v>0</v>
      </c>
      <c r="T1487" s="190">
        <f>S1487*H1487</f>
        <v>0</v>
      </c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R1487" s="191" t="s">
        <v>261</v>
      </c>
      <c r="AT1487" s="191" t="s">
        <v>173</v>
      </c>
      <c r="AU1487" s="191" t="s">
        <v>82</v>
      </c>
      <c r="AY1487" s="19" t="s">
        <v>170</v>
      </c>
      <c r="BE1487" s="192">
        <f>IF(N1487="základní",J1487,0)</f>
        <v>0</v>
      </c>
      <c r="BF1487" s="192">
        <f>IF(N1487="snížená",J1487,0)</f>
        <v>0</v>
      </c>
      <c r="BG1487" s="192">
        <f>IF(N1487="zákl. přenesená",J1487,0)</f>
        <v>0</v>
      </c>
      <c r="BH1487" s="192">
        <f>IF(N1487="sníž. přenesená",J1487,0)</f>
        <v>0</v>
      </c>
      <c r="BI1487" s="192">
        <f>IF(N1487="nulová",J1487,0)</f>
        <v>0</v>
      </c>
      <c r="BJ1487" s="19" t="s">
        <v>80</v>
      </c>
      <c r="BK1487" s="192">
        <f>ROUND(I1487*H1487,2)</f>
        <v>0</v>
      </c>
      <c r="BL1487" s="19" t="s">
        <v>261</v>
      </c>
      <c r="BM1487" s="191" t="s">
        <v>4383</v>
      </c>
    </row>
    <row r="1488" spans="1:65" s="2" customFormat="1" ht="29.25">
      <c r="A1488" s="36"/>
      <c r="B1488" s="37"/>
      <c r="C1488" s="38"/>
      <c r="D1488" s="195" t="s">
        <v>363</v>
      </c>
      <c r="E1488" s="38"/>
      <c r="F1488" s="236" t="s">
        <v>4356</v>
      </c>
      <c r="G1488" s="38"/>
      <c r="H1488" s="38"/>
      <c r="I1488" s="237"/>
      <c r="J1488" s="38"/>
      <c r="K1488" s="38"/>
      <c r="L1488" s="41"/>
      <c r="M1488" s="238"/>
      <c r="N1488" s="239"/>
      <c r="O1488" s="66"/>
      <c r="P1488" s="66"/>
      <c r="Q1488" s="66"/>
      <c r="R1488" s="66"/>
      <c r="S1488" s="66"/>
      <c r="T1488" s="67"/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T1488" s="19" t="s">
        <v>363</v>
      </c>
      <c r="AU1488" s="19" t="s">
        <v>82</v>
      </c>
    </row>
    <row r="1489" spans="1:65" s="2" customFormat="1" ht="16.5" customHeight="1">
      <c r="A1489" s="36"/>
      <c r="B1489" s="37"/>
      <c r="C1489" s="180" t="s">
        <v>4384</v>
      </c>
      <c r="D1489" s="180" t="s">
        <v>173</v>
      </c>
      <c r="E1489" s="181" t="s">
        <v>4385</v>
      </c>
      <c r="F1489" s="182" t="s">
        <v>4386</v>
      </c>
      <c r="G1489" s="183" t="s">
        <v>310</v>
      </c>
      <c r="H1489" s="184">
        <v>24.35</v>
      </c>
      <c r="I1489" s="185"/>
      <c r="J1489" s="186">
        <f>ROUND(I1489*H1489,2)</f>
        <v>0</v>
      </c>
      <c r="K1489" s="182" t="s">
        <v>177</v>
      </c>
      <c r="L1489" s="41"/>
      <c r="M1489" s="187" t="s">
        <v>19</v>
      </c>
      <c r="N1489" s="188" t="s">
        <v>44</v>
      </c>
      <c r="O1489" s="66"/>
      <c r="P1489" s="189">
        <f>O1489*H1489</f>
        <v>0</v>
      </c>
      <c r="Q1489" s="189">
        <v>0</v>
      </c>
      <c r="R1489" s="189">
        <f>Q1489*H1489</f>
        <v>0</v>
      </c>
      <c r="S1489" s="189">
        <v>0</v>
      </c>
      <c r="T1489" s="190">
        <f>S1489*H1489</f>
        <v>0</v>
      </c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R1489" s="191" t="s">
        <v>261</v>
      </c>
      <c r="AT1489" s="191" t="s">
        <v>173</v>
      </c>
      <c r="AU1489" s="191" t="s">
        <v>82</v>
      </c>
      <c r="AY1489" s="19" t="s">
        <v>170</v>
      </c>
      <c r="BE1489" s="192">
        <f>IF(N1489="základní",J1489,0)</f>
        <v>0</v>
      </c>
      <c r="BF1489" s="192">
        <f>IF(N1489="snížená",J1489,0)</f>
        <v>0</v>
      </c>
      <c r="BG1489" s="192">
        <f>IF(N1489="zákl. přenesená",J1489,0)</f>
        <v>0</v>
      </c>
      <c r="BH1489" s="192">
        <f>IF(N1489="sníž. přenesená",J1489,0)</f>
        <v>0</v>
      </c>
      <c r="BI1489" s="192">
        <f>IF(N1489="nulová",J1489,0)</f>
        <v>0</v>
      </c>
      <c r="BJ1489" s="19" t="s">
        <v>80</v>
      </c>
      <c r="BK1489" s="192">
        <f>ROUND(I1489*H1489,2)</f>
        <v>0</v>
      </c>
      <c r="BL1489" s="19" t="s">
        <v>261</v>
      </c>
      <c r="BM1489" s="191" t="s">
        <v>4387</v>
      </c>
    </row>
    <row r="1490" spans="1:65" s="2" customFormat="1" ht="16.5" customHeight="1">
      <c r="A1490" s="36"/>
      <c r="B1490" s="37"/>
      <c r="C1490" s="216" t="s">
        <v>4388</v>
      </c>
      <c r="D1490" s="216" t="s">
        <v>192</v>
      </c>
      <c r="E1490" s="217" t="s">
        <v>4389</v>
      </c>
      <c r="F1490" s="218" t="s">
        <v>4390</v>
      </c>
      <c r="G1490" s="219" t="s">
        <v>310</v>
      </c>
      <c r="H1490" s="220">
        <v>24.35</v>
      </c>
      <c r="I1490" s="221"/>
      <c r="J1490" s="222">
        <f>ROUND(I1490*H1490,2)</f>
        <v>0</v>
      </c>
      <c r="K1490" s="218" t="s">
        <v>177</v>
      </c>
      <c r="L1490" s="223"/>
      <c r="M1490" s="224" t="s">
        <v>19</v>
      </c>
      <c r="N1490" s="225" t="s">
        <v>44</v>
      </c>
      <c r="O1490" s="66"/>
      <c r="P1490" s="189">
        <f>O1490*H1490</f>
        <v>0</v>
      </c>
      <c r="Q1490" s="189">
        <v>5.8999999999999999E-3</v>
      </c>
      <c r="R1490" s="189">
        <f>Q1490*H1490</f>
        <v>0.14366500000000001</v>
      </c>
      <c r="S1490" s="189">
        <v>0</v>
      </c>
      <c r="T1490" s="190">
        <f>S1490*H1490</f>
        <v>0</v>
      </c>
      <c r="U1490" s="36"/>
      <c r="V1490" s="36"/>
      <c r="W1490" s="36"/>
      <c r="X1490" s="36"/>
      <c r="Y1490" s="36"/>
      <c r="Z1490" s="36"/>
      <c r="AA1490" s="36"/>
      <c r="AB1490" s="36"/>
      <c r="AC1490" s="36"/>
      <c r="AD1490" s="36"/>
      <c r="AE1490" s="36"/>
      <c r="AR1490" s="191" t="s">
        <v>346</v>
      </c>
      <c r="AT1490" s="191" t="s">
        <v>192</v>
      </c>
      <c r="AU1490" s="191" t="s">
        <v>82</v>
      </c>
      <c r="AY1490" s="19" t="s">
        <v>170</v>
      </c>
      <c r="BE1490" s="192">
        <f>IF(N1490="základní",J1490,0)</f>
        <v>0</v>
      </c>
      <c r="BF1490" s="192">
        <f>IF(N1490="snížená",J1490,0)</f>
        <v>0</v>
      </c>
      <c r="BG1490" s="192">
        <f>IF(N1490="zákl. přenesená",J1490,0)</f>
        <v>0</v>
      </c>
      <c r="BH1490" s="192">
        <f>IF(N1490="sníž. přenesená",J1490,0)</f>
        <v>0</v>
      </c>
      <c r="BI1490" s="192">
        <f>IF(N1490="nulová",J1490,0)</f>
        <v>0</v>
      </c>
      <c r="BJ1490" s="19" t="s">
        <v>80</v>
      </c>
      <c r="BK1490" s="192">
        <f>ROUND(I1490*H1490,2)</f>
        <v>0</v>
      </c>
      <c r="BL1490" s="19" t="s">
        <v>261</v>
      </c>
      <c r="BM1490" s="191" t="s">
        <v>4391</v>
      </c>
    </row>
    <row r="1491" spans="1:65" s="2" customFormat="1" ht="29.25">
      <c r="A1491" s="36"/>
      <c r="B1491" s="37"/>
      <c r="C1491" s="38"/>
      <c r="D1491" s="195" t="s">
        <v>363</v>
      </c>
      <c r="E1491" s="38"/>
      <c r="F1491" s="236" t="s">
        <v>4356</v>
      </c>
      <c r="G1491" s="38"/>
      <c r="H1491" s="38"/>
      <c r="I1491" s="237"/>
      <c r="J1491" s="38"/>
      <c r="K1491" s="38"/>
      <c r="L1491" s="41"/>
      <c r="M1491" s="238"/>
      <c r="N1491" s="239"/>
      <c r="O1491" s="66"/>
      <c r="P1491" s="66"/>
      <c r="Q1491" s="66"/>
      <c r="R1491" s="66"/>
      <c r="S1491" s="66"/>
      <c r="T1491" s="67"/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T1491" s="19" t="s">
        <v>363</v>
      </c>
      <c r="AU1491" s="19" t="s">
        <v>82</v>
      </c>
    </row>
    <row r="1492" spans="1:65" s="2" customFormat="1" ht="24">
      <c r="A1492" s="36"/>
      <c r="B1492" s="37"/>
      <c r="C1492" s="180" t="s">
        <v>4392</v>
      </c>
      <c r="D1492" s="180" t="s">
        <v>173</v>
      </c>
      <c r="E1492" s="181" t="s">
        <v>4393</v>
      </c>
      <c r="F1492" s="182" t="s">
        <v>4394</v>
      </c>
      <c r="G1492" s="183" t="s">
        <v>176</v>
      </c>
      <c r="H1492" s="184">
        <v>81</v>
      </c>
      <c r="I1492" s="185"/>
      <c r="J1492" s="186">
        <f>ROUND(I1492*H1492,2)</f>
        <v>0</v>
      </c>
      <c r="K1492" s="182" t="s">
        <v>177</v>
      </c>
      <c r="L1492" s="41"/>
      <c r="M1492" s="187" t="s">
        <v>19</v>
      </c>
      <c r="N1492" s="188" t="s">
        <v>44</v>
      </c>
      <c r="O1492" s="66"/>
      <c r="P1492" s="189">
        <f>O1492*H1492</f>
        <v>0</v>
      </c>
      <c r="Q1492" s="189">
        <v>0</v>
      </c>
      <c r="R1492" s="189">
        <f>Q1492*H1492</f>
        <v>0</v>
      </c>
      <c r="S1492" s="189">
        <v>0</v>
      </c>
      <c r="T1492" s="190">
        <f>S1492*H1492</f>
        <v>0</v>
      </c>
      <c r="U1492" s="36"/>
      <c r="V1492" s="36"/>
      <c r="W1492" s="36"/>
      <c r="X1492" s="36"/>
      <c r="Y1492" s="36"/>
      <c r="Z1492" s="36"/>
      <c r="AA1492" s="36"/>
      <c r="AB1492" s="36"/>
      <c r="AC1492" s="36"/>
      <c r="AD1492" s="36"/>
      <c r="AE1492" s="36"/>
      <c r="AR1492" s="191" t="s">
        <v>261</v>
      </c>
      <c r="AT1492" s="191" t="s">
        <v>173</v>
      </c>
      <c r="AU1492" s="191" t="s">
        <v>82</v>
      </c>
      <c r="AY1492" s="19" t="s">
        <v>170</v>
      </c>
      <c r="BE1492" s="192">
        <f>IF(N1492="základní",J1492,0)</f>
        <v>0</v>
      </c>
      <c r="BF1492" s="192">
        <f>IF(N1492="snížená",J1492,0)</f>
        <v>0</v>
      </c>
      <c r="BG1492" s="192">
        <f>IF(N1492="zákl. přenesená",J1492,0)</f>
        <v>0</v>
      </c>
      <c r="BH1492" s="192">
        <f>IF(N1492="sníž. přenesená",J1492,0)</f>
        <v>0</v>
      </c>
      <c r="BI1492" s="192">
        <f>IF(N1492="nulová",J1492,0)</f>
        <v>0</v>
      </c>
      <c r="BJ1492" s="19" t="s">
        <v>80</v>
      </c>
      <c r="BK1492" s="192">
        <f>ROUND(I1492*H1492,2)</f>
        <v>0</v>
      </c>
      <c r="BL1492" s="19" t="s">
        <v>261</v>
      </c>
      <c r="BM1492" s="191" t="s">
        <v>4395</v>
      </c>
    </row>
    <row r="1493" spans="1:65" s="2" customFormat="1" ht="19.5">
      <c r="A1493" s="36"/>
      <c r="B1493" s="37"/>
      <c r="C1493" s="38"/>
      <c r="D1493" s="195" t="s">
        <v>363</v>
      </c>
      <c r="E1493" s="38"/>
      <c r="F1493" s="236" t="s">
        <v>4396</v>
      </c>
      <c r="G1493" s="38"/>
      <c r="H1493" s="38"/>
      <c r="I1493" s="237"/>
      <c r="J1493" s="38"/>
      <c r="K1493" s="38"/>
      <c r="L1493" s="41"/>
      <c r="M1493" s="238"/>
      <c r="N1493" s="239"/>
      <c r="O1493" s="66"/>
      <c r="P1493" s="66"/>
      <c r="Q1493" s="66"/>
      <c r="R1493" s="66"/>
      <c r="S1493" s="66"/>
      <c r="T1493" s="67"/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T1493" s="19" t="s">
        <v>363</v>
      </c>
      <c r="AU1493" s="19" t="s">
        <v>82</v>
      </c>
    </row>
    <row r="1494" spans="1:65" s="2" customFormat="1" ht="16.5" customHeight="1">
      <c r="A1494" s="36"/>
      <c r="B1494" s="37"/>
      <c r="C1494" s="216" t="s">
        <v>4397</v>
      </c>
      <c r="D1494" s="216" t="s">
        <v>192</v>
      </c>
      <c r="E1494" s="217" t="s">
        <v>4398</v>
      </c>
      <c r="F1494" s="218" t="s">
        <v>4399</v>
      </c>
      <c r="G1494" s="219" t="s">
        <v>176</v>
      </c>
      <c r="H1494" s="220">
        <v>59</v>
      </c>
      <c r="I1494" s="221"/>
      <c r="J1494" s="222">
        <f>ROUND(I1494*H1494,2)</f>
        <v>0</v>
      </c>
      <c r="K1494" s="218" t="s">
        <v>177</v>
      </c>
      <c r="L1494" s="223"/>
      <c r="M1494" s="224" t="s">
        <v>19</v>
      </c>
      <c r="N1494" s="225" t="s">
        <v>44</v>
      </c>
      <c r="O1494" s="66"/>
      <c r="P1494" s="189">
        <f>O1494*H1494</f>
        <v>0</v>
      </c>
      <c r="Q1494" s="189">
        <v>7.6999999999999996E-4</v>
      </c>
      <c r="R1494" s="189">
        <f>Q1494*H1494</f>
        <v>4.5429999999999998E-2</v>
      </c>
      <c r="S1494" s="189">
        <v>0</v>
      </c>
      <c r="T1494" s="190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191" t="s">
        <v>346</v>
      </c>
      <c r="AT1494" s="191" t="s">
        <v>192</v>
      </c>
      <c r="AU1494" s="191" t="s">
        <v>82</v>
      </c>
      <c r="AY1494" s="19" t="s">
        <v>170</v>
      </c>
      <c r="BE1494" s="192">
        <f>IF(N1494="základní",J1494,0)</f>
        <v>0</v>
      </c>
      <c r="BF1494" s="192">
        <f>IF(N1494="snížená",J1494,0)</f>
        <v>0</v>
      </c>
      <c r="BG1494" s="192">
        <f>IF(N1494="zákl. přenesená",J1494,0)</f>
        <v>0</v>
      </c>
      <c r="BH1494" s="192">
        <f>IF(N1494="sníž. přenesená",J1494,0)</f>
        <v>0</v>
      </c>
      <c r="BI1494" s="192">
        <f>IF(N1494="nulová",J1494,0)</f>
        <v>0</v>
      </c>
      <c r="BJ1494" s="19" t="s">
        <v>80</v>
      </c>
      <c r="BK1494" s="192">
        <f>ROUND(I1494*H1494,2)</f>
        <v>0</v>
      </c>
      <c r="BL1494" s="19" t="s">
        <v>261</v>
      </c>
      <c r="BM1494" s="191" t="s">
        <v>4400</v>
      </c>
    </row>
    <row r="1495" spans="1:65" s="13" customFormat="1" ht="11.25">
      <c r="B1495" s="193"/>
      <c r="C1495" s="194"/>
      <c r="D1495" s="195" t="s">
        <v>180</v>
      </c>
      <c r="E1495" s="196" t="s">
        <v>19</v>
      </c>
      <c r="F1495" s="197" t="s">
        <v>4401</v>
      </c>
      <c r="G1495" s="194"/>
      <c r="H1495" s="198">
        <v>38</v>
      </c>
      <c r="I1495" s="199"/>
      <c r="J1495" s="194"/>
      <c r="K1495" s="194"/>
      <c r="L1495" s="200"/>
      <c r="M1495" s="201"/>
      <c r="N1495" s="202"/>
      <c r="O1495" s="202"/>
      <c r="P1495" s="202"/>
      <c r="Q1495" s="202"/>
      <c r="R1495" s="202"/>
      <c r="S1495" s="202"/>
      <c r="T1495" s="203"/>
      <c r="AT1495" s="204" t="s">
        <v>180</v>
      </c>
      <c r="AU1495" s="204" t="s">
        <v>82</v>
      </c>
      <c r="AV1495" s="13" t="s">
        <v>82</v>
      </c>
      <c r="AW1495" s="13" t="s">
        <v>34</v>
      </c>
      <c r="AX1495" s="13" t="s">
        <v>73</v>
      </c>
      <c r="AY1495" s="204" t="s">
        <v>170</v>
      </c>
    </row>
    <row r="1496" spans="1:65" s="13" customFormat="1" ht="11.25">
      <c r="B1496" s="193"/>
      <c r="C1496" s="194"/>
      <c r="D1496" s="195" t="s">
        <v>180</v>
      </c>
      <c r="E1496" s="196" t="s">
        <v>19</v>
      </c>
      <c r="F1496" s="197" t="s">
        <v>4402</v>
      </c>
      <c r="G1496" s="194"/>
      <c r="H1496" s="198">
        <v>21</v>
      </c>
      <c r="I1496" s="199"/>
      <c r="J1496" s="194"/>
      <c r="K1496" s="194"/>
      <c r="L1496" s="200"/>
      <c r="M1496" s="201"/>
      <c r="N1496" s="202"/>
      <c r="O1496" s="202"/>
      <c r="P1496" s="202"/>
      <c r="Q1496" s="202"/>
      <c r="R1496" s="202"/>
      <c r="S1496" s="202"/>
      <c r="T1496" s="203"/>
      <c r="AT1496" s="204" t="s">
        <v>180</v>
      </c>
      <c r="AU1496" s="204" t="s">
        <v>82</v>
      </c>
      <c r="AV1496" s="13" t="s">
        <v>82</v>
      </c>
      <c r="AW1496" s="13" t="s">
        <v>34</v>
      </c>
      <c r="AX1496" s="13" t="s">
        <v>73</v>
      </c>
      <c r="AY1496" s="204" t="s">
        <v>170</v>
      </c>
    </row>
    <row r="1497" spans="1:65" s="14" customFormat="1" ht="11.25">
      <c r="B1497" s="205"/>
      <c r="C1497" s="206"/>
      <c r="D1497" s="195" t="s">
        <v>180</v>
      </c>
      <c r="E1497" s="207" t="s">
        <v>19</v>
      </c>
      <c r="F1497" s="208" t="s">
        <v>182</v>
      </c>
      <c r="G1497" s="206"/>
      <c r="H1497" s="209">
        <v>59</v>
      </c>
      <c r="I1497" s="210"/>
      <c r="J1497" s="206"/>
      <c r="K1497" s="206"/>
      <c r="L1497" s="211"/>
      <c r="M1497" s="212"/>
      <c r="N1497" s="213"/>
      <c r="O1497" s="213"/>
      <c r="P1497" s="213"/>
      <c r="Q1497" s="213"/>
      <c r="R1497" s="213"/>
      <c r="S1497" s="213"/>
      <c r="T1497" s="214"/>
      <c r="AT1497" s="215" t="s">
        <v>180</v>
      </c>
      <c r="AU1497" s="215" t="s">
        <v>82</v>
      </c>
      <c r="AV1497" s="14" t="s">
        <v>178</v>
      </c>
      <c r="AW1497" s="14" t="s">
        <v>34</v>
      </c>
      <c r="AX1497" s="14" t="s">
        <v>80</v>
      </c>
      <c r="AY1497" s="215" t="s">
        <v>170</v>
      </c>
    </row>
    <row r="1498" spans="1:65" s="2" customFormat="1" ht="16.5" customHeight="1">
      <c r="A1498" s="36"/>
      <c r="B1498" s="37"/>
      <c r="C1498" s="216" t="s">
        <v>4403</v>
      </c>
      <c r="D1498" s="216" t="s">
        <v>192</v>
      </c>
      <c r="E1498" s="217" t="s">
        <v>4404</v>
      </c>
      <c r="F1498" s="218" t="s">
        <v>4405</v>
      </c>
      <c r="G1498" s="219" t="s">
        <v>176</v>
      </c>
      <c r="H1498" s="220">
        <v>8</v>
      </c>
      <c r="I1498" s="221"/>
      <c r="J1498" s="222">
        <f>ROUND(I1498*H1498,2)</f>
        <v>0</v>
      </c>
      <c r="K1498" s="218" t="s">
        <v>19</v>
      </c>
      <c r="L1498" s="223"/>
      <c r="M1498" s="224" t="s">
        <v>19</v>
      </c>
      <c r="N1498" s="225" t="s">
        <v>44</v>
      </c>
      <c r="O1498" s="66"/>
      <c r="P1498" s="189">
        <f>O1498*H1498</f>
        <v>0</v>
      </c>
      <c r="Q1498" s="189">
        <v>7.6999999999999996E-4</v>
      </c>
      <c r="R1498" s="189">
        <f>Q1498*H1498</f>
        <v>6.1599999999999997E-3</v>
      </c>
      <c r="S1498" s="189">
        <v>0</v>
      </c>
      <c r="T1498" s="190">
        <f>S1498*H1498</f>
        <v>0</v>
      </c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R1498" s="191" t="s">
        <v>346</v>
      </c>
      <c r="AT1498" s="191" t="s">
        <v>192</v>
      </c>
      <c r="AU1498" s="191" t="s">
        <v>82</v>
      </c>
      <c r="AY1498" s="19" t="s">
        <v>170</v>
      </c>
      <c r="BE1498" s="192">
        <f>IF(N1498="základní",J1498,0)</f>
        <v>0</v>
      </c>
      <c r="BF1498" s="192">
        <f>IF(N1498="snížená",J1498,0)</f>
        <v>0</v>
      </c>
      <c r="BG1498" s="192">
        <f>IF(N1498="zákl. přenesená",J1498,0)</f>
        <v>0</v>
      </c>
      <c r="BH1498" s="192">
        <f>IF(N1498="sníž. přenesená",J1498,0)</f>
        <v>0</v>
      </c>
      <c r="BI1498" s="192">
        <f>IF(N1498="nulová",J1498,0)</f>
        <v>0</v>
      </c>
      <c r="BJ1498" s="19" t="s">
        <v>80</v>
      </c>
      <c r="BK1498" s="192">
        <f>ROUND(I1498*H1498,2)</f>
        <v>0</v>
      </c>
      <c r="BL1498" s="19" t="s">
        <v>261</v>
      </c>
      <c r="BM1498" s="191" t="s">
        <v>4406</v>
      </c>
    </row>
    <row r="1499" spans="1:65" s="13" customFormat="1" ht="11.25">
      <c r="B1499" s="193"/>
      <c r="C1499" s="194"/>
      <c r="D1499" s="195" t="s">
        <v>180</v>
      </c>
      <c r="E1499" s="196" t="s">
        <v>19</v>
      </c>
      <c r="F1499" s="197" t="s">
        <v>4407</v>
      </c>
      <c r="G1499" s="194"/>
      <c r="H1499" s="198">
        <v>8</v>
      </c>
      <c r="I1499" s="199"/>
      <c r="J1499" s="194"/>
      <c r="K1499" s="194"/>
      <c r="L1499" s="200"/>
      <c r="M1499" s="201"/>
      <c r="N1499" s="202"/>
      <c r="O1499" s="202"/>
      <c r="P1499" s="202"/>
      <c r="Q1499" s="202"/>
      <c r="R1499" s="202"/>
      <c r="S1499" s="202"/>
      <c r="T1499" s="203"/>
      <c r="AT1499" s="204" t="s">
        <v>180</v>
      </c>
      <c r="AU1499" s="204" t="s">
        <v>82</v>
      </c>
      <c r="AV1499" s="13" t="s">
        <v>82</v>
      </c>
      <c r="AW1499" s="13" t="s">
        <v>34</v>
      </c>
      <c r="AX1499" s="13" t="s">
        <v>73</v>
      </c>
      <c r="AY1499" s="204" t="s">
        <v>170</v>
      </c>
    </row>
    <row r="1500" spans="1:65" s="14" customFormat="1" ht="11.25">
      <c r="B1500" s="205"/>
      <c r="C1500" s="206"/>
      <c r="D1500" s="195" t="s">
        <v>180</v>
      </c>
      <c r="E1500" s="207" t="s">
        <v>19</v>
      </c>
      <c r="F1500" s="208" t="s">
        <v>182</v>
      </c>
      <c r="G1500" s="206"/>
      <c r="H1500" s="209">
        <v>8</v>
      </c>
      <c r="I1500" s="210"/>
      <c r="J1500" s="206"/>
      <c r="K1500" s="206"/>
      <c r="L1500" s="211"/>
      <c r="M1500" s="212"/>
      <c r="N1500" s="213"/>
      <c r="O1500" s="213"/>
      <c r="P1500" s="213"/>
      <c r="Q1500" s="213"/>
      <c r="R1500" s="213"/>
      <c r="S1500" s="213"/>
      <c r="T1500" s="214"/>
      <c r="AT1500" s="215" t="s">
        <v>180</v>
      </c>
      <c r="AU1500" s="215" t="s">
        <v>82</v>
      </c>
      <c r="AV1500" s="14" t="s">
        <v>178</v>
      </c>
      <c r="AW1500" s="14" t="s">
        <v>34</v>
      </c>
      <c r="AX1500" s="14" t="s">
        <v>80</v>
      </c>
      <c r="AY1500" s="215" t="s">
        <v>170</v>
      </c>
    </row>
    <row r="1501" spans="1:65" s="2" customFormat="1" ht="16.5" customHeight="1">
      <c r="A1501" s="36"/>
      <c r="B1501" s="37"/>
      <c r="C1501" s="216" t="s">
        <v>4408</v>
      </c>
      <c r="D1501" s="216" t="s">
        <v>192</v>
      </c>
      <c r="E1501" s="217" t="s">
        <v>4409</v>
      </c>
      <c r="F1501" s="218" t="s">
        <v>4410</v>
      </c>
      <c r="G1501" s="219" t="s">
        <v>176</v>
      </c>
      <c r="H1501" s="220">
        <v>12</v>
      </c>
      <c r="I1501" s="221"/>
      <c r="J1501" s="222">
        <f>ROUND(I1501*H1501,2)</f>
        <v>0</v>
      </c>
      <c r="K1501" s="218" t="s">
        <v>19</v>
      </c>
      <c r="L1501" s="223"/>
      <c r="M1501" s="224" t="s">
        <v>19</v>
      </c>
      <c r="N1501" s="225" t="s">
        <v>44</v>
      </c>
      <c r="O1501" s="66"/>
      <c r="P1501" s="189">
        <f>O1501*H1501</f>
        <v>0</v>
      </c>
      <c r="Q1501" s="189">
        <v>7.6999999999999996E-4</v>
      </c>
      <c r="R1501" s="189">
        <f>Q1501*H1501</f>
        <v>9.2399999999999999E-3</v>
      </c>
      <c r="S1501" s="189">
        <v>0</v>
      </c>
      <c r="T1501" s="190">
        <f>S1501*H1501</f>
        <v>0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191" t="s">
        <v>346</v>
      </c>
      <c r="AT1501" s="191" t="s">
        <v>192</v>
      </c>
      <c r="AU1501" s="191" t="s">
        <v>82</v>
      </c>
      <c r="AY1501" s="19" t="s">
        <v>170</v>
      </c>
      <c r="BE1501" s="192">
        <f>IF(N1501="základní",J1501,0)</f>
        <v>0</v>
      </c>
      <c r="BF1501" s="192">
        <f>IF(N1501="snížená",J1501,0)</f>
        <v>0</v>
      </c>
      <c r="BG1501" s="192">
        <f>IF(N1501="zákl. přenesená",J1501,0)</f>
        <v>0</v>
      </c>
      <c r="BH1501" s="192">
        <f>IF(N1501="sníž. přenesená",J1501,0)</f>
        <v>0</v>
      </c>
      <c r="BI1501" s="192">
        <f>IF(N1501="nulová",J1501,0)</f>
        <v>0</v>
      </c>
      <c r="BJ1501" s="19" t="s">
        <v>80</v>
      </c>
      <c r="BK1501" s="192">
        <f>ROUND(I1501*H1501,2)</f>
        <v>0</v>
      </c>
      <c r="BL1501" s="19" t="s">
        <v>261</v>
      </c>
      <c r="BM1501" s="191" t="s">
        <v>4411</v>
      </c>
    </row>
    <row r="1502" spans="1:65" s="13" customFormat="1" ht="11.25">
      <c r="B1502" s="193"/>
      <c r="C1502" s="194"/>
      <c r="D1502" s="195" t="s">
        <v>180</v>
      </c>
      <c r="E1502" s="196" t="s">
        <v>19</v>
      </c>
      <c r="F1502" s="197" t="s">
        <v>4412</v>
      </c>
      <c r="G1502" s="194"/>
      <c r="H1502" s="198">
        <v>12</v>
      </c>
      <c r="I1502" s="199"/>
      <c r="J1502" s="194"/>
      <c r="K1502" s="194"/>
      <c r="L1502" s="200"/>
      <c r="M1502" s="201"/>
      <c r="N1502" s="202"/>
      <c r="O1502" s="202"/>
      <c r="P1502" s="202"/>
      <c r="Q1502" s="202"/>
      <c r="R1502" s="202"/>
      <c r="S1502" s="202"/>
      <c r="T1502" s="203"/>
      <c r="AT1502" s="204" t="s">
        <v>180</v>
      </c>
      <c r="AU1502" s="204" t="s">
        <v>82</v>
      </c>
      <c r="AV1502" s="13" t="s">
        <v>82</v>
      </c>
      <c r="AW1502" s="13" t="s">
        <v>34</v>
      </c>
      <c r="AX1502" s="13" t="s">
        <v>73</v>
      </c>
      <c r="AY1502" s="204" t="s">
        <v>170</v>
      </c>
    </row>
    <row r="1503" spans="1:65" s="14" customFormat="1" ht="11.25">
      <c r="B1503" s="205"/>
      <c r="C1503" s="206"/>
      <c r="D1503" s="195" t="s">
        <v>180</v>
      </c>
      <c r="E1503" s="207" t="s">
        <v>19</v>
      </c>
      <c r="F1503" s="208" t="s">
        <v>182</v>
      </c>
      <c r="G1503" s="206"/>
      <c r="H1503" s="209">
        <v>12</v>
      </c>
      <c r="I1503" s="210"/>
      <c r="J1503" s="206"/>
      <c r="K1503" s="206"/>
      <c r="L1503" s="211"/>
      <c r="M1503" s="212"/>
      <c r="N1503" s="213"/>
      <c r="O1503" s="213"/>
      <c r="P1503" s="213"/>
      <c r="Q1503" s="213"/>
      <c r="R1503" s="213"/>
      <c r="S1503" s="213"/>
      <c r="T1503" s="214"/>
      <c r="AT1503" s="215" t="s">
        <v>180</v>
      </c>
      <c r="AU1503" s="215" t="s">
        <v>82</v>
      </c>
      <c r="AV1503" s="14" t="s">
        <v>178</v>
      </c>
      <c r="AW1503" s="14" t="s">
        <v>34</v>
      </c>
      <c r="AX1503" s="14" t="s">
        <v>80</v>
      </c>
      <c r="AY1503" s="215" t="s">
        <v>170</v>
      </c>
    </row>
    <row r="1504" spans="1:65" s="2" customFormat="1" ht="16.5" customHeight="1">
      <c r="A1504" s="36"/>
      <c r="B1504" s="37"/>
      <c r="C1504" s="216" t="s">
        <v>4413</v>
      </c>
      <c r="D1504" s="216" t="s">
        <v>192</v>
      </c>
      <c r="E1504" s="217" t="s">
        <v>4414</v>
      </c>
      <c r="F1504" s="218" t="s">
        <v>4415</v>
      </c>
      <c r="G1504" s="219" t="s">
        <v>176</v>
      </c>
      <c r="H1504" s="220">
        <v>2</v>
      </c>
      <c r="I1504" s="221"/>
      <c r="J1504" s="222">
        <f>ROUND(I1504*H1504,2)</f>
        <v>0</v>
      </c>
      <c r="K1504" s="218" t="s">
        <v>19</v>
      </c>
      <c r="L1504" s="223"/>
      <c r="M1504" s="224" t="s">
        <v>19</v>
      </c>
      <c r="N1504" s="225" t="s">
        <v>44</v>
      </c>
      <c r="O1504" s="66"/>
      <c r="P1504" s="189">
        <f>O1504*H1504</f>
        <v>0</v>
      </c>
      <c r="Q1504" s="189">
        <v>7.6999999999999996E-4</v>
      </c>
      <c r="R1504" s="189">
        <f>Q1504*H1504</f>
        <v>1.5399999999999999E-3</v>
      </c>
      <c r="S1504" s="189">
        <v>0</v>
      </c>
      <c r="T1504" s="190">
        <f>S1504*H1504</f>
        <v>0</v>
      </c>
      <c r="U1504" s="36"/>
      <c r="V1504" s="36"/>
      <c r="W1504" s="36"/>
      <c r="X1504" s="36"/>
      <c r="Y1504" s="36"/>
      <c r="Z1504" s="36"/>
      <c r="AA1504" s="36"/>
      <c r="AB1504" s="36"/>
      <c r="AC1504" s="36"/>
      <c r="AD1504" s="36"/>
      <c r="AE1504" s="36"/>
      <c r="AR1504" s="191" t="s">
        <v>346</v>
      </c>
      <c r="AT1504" s="191" t="s">
        <v>192</v>
      </c>
      <c r="AU1504" s="191" t="s">
        <v>82</v>
      </c>
      <c r="AY1504" s="19" t="s">
        <v>170</v>
      </c>
      <c r="BE1504" s="192">
        <f>IF(N1504="základní",J1504,0)</f>
        <v>0</v>
      </c>
      <c r="BF1504" s="192">
        <f>IF(N1504="snížená",J1504,0)</f>
        <v>0</v>
      </c>
      <c r="BG1504" s="192">
        <f>IF(N1504="zákl. přenesená",J1504,0)</f>
        <v>0</v>
      </c>
      <c r="BH1504" s="192">
        <f>IF(N1504="sníž. přenesená",J1504,0)</f>
        <v>0</v>
      </c>
      <c r="BI1504" s="192">
        <f>IF(N1504="nulová",J1504,0)</f>
        <v>0</v>
      </c>
      <c r="BJ1504" s="19" t="s">
        <v>80</v>
      </c>
      <c r="BK1504" s="192">
        <f>ROUND(I1504*H1504,2)</f>
        <v>0</v>
      </c>
      <c r="BL1504" s="19" t="s">
        <v>261</v>
      </c>
      <c r="BM1504" s="191" t="s">
        <v>4416</v>
      </c>
    </row>
    <row r="1505" spans="1:65" s="13" customFormat="1" ht="11.25">
      <c r="B1505" s="193"/>
      <c r="C1505" s="194"/>
      <c r="D1505" s="195" t="s">
        <v>180</v>
      </c>
      <c r="E1505" s="196" t="s">
        <v>19</v>
      </c>
      <c r="F1505" s="197" t="s">
        <v>4417</v>
      </c>
      <c r="G1505" s="194"/>
      <c r="H1505" s="198">
        <v>2</v>
      </c>
      <c r="I1505" s="199"/>
      <c r="J1505" s="194"/>
      <c r="K1505" s="194"/>
      <c r="L1505" s="200"/>
      <c r="M1505" s="201"/>
      <c r="N1505" s="202"/>
      <c r="O1505" s="202"/>
      <c r="P1505" s="202"/>
      <c r="Q1505" s="202"/>
      <c r="R1505" s="202"/>
      <c r="S1505" s="202"/>
      <c r="T1505" s="203"/>
      <c r="AT1505" s="204" t="s">
        <v>180</v>
      </c>
      <c r="AU1505" s="204" t="s">
        <v>82</v>
      </c>
      <c r="AV1505" s="13" t="s">
        <v>82</v>
      </c>
      <c r="AW1505" s="13" t="s">
        <v>34</v>
      </c>
      <c r="AX1505" s="13" t="s">
        <v>73</v>
      </c>
      <c r="AY1505" s="204" t="s">
        <v>170</v>
      </c>
    </row>
    <row r="1506" spans="1:65" s="14" customFormat="1" ht="11.25">
      <c r="B1506" s="205"/>
      <c r="C1506" s="206"/>
      <c r="D1506" s="195" t="s">
        <v>180</v>
      </c>
      <c r="E1506" s="207" t="s">
        <v>19</v>
      </c>
      <c r="F1506" s="208" t="s">
        <v>182</v>
      </c>
      <c r="G1506" s="206"/>
      <c r="H1506" s="209">
        <v>2</v>
      </c>
      <c r="I1506" s="210"/>
      <c r="J1506" s="206"/>
      <c r="K1506" s="206"/>
      <c r="L1506" s="211"/>
      <c r="M1506" s="212"/>
      <c r="N1506" s="213"/>
      <c r="O1506" s="213"/>
      <c r="P1506" s="213"/>
      <c r="Q1506" s="213"/>
      <c r="R1506" s="213"/>
      <c r="S1506" s="213"/>
      <c r="T1506" s="214"/>
      <c r="AT1506" s="215" t="s">
        <v>180</v>
      </c>
      <c r="AU1506" s="215" t="s">
        <v>82</v>
      </c>
      <c r="AV1506" s="14" t="s">
        <v>178</v>
      </c>
      <c r="AW1506" s="14" t="s">
        <v>34</v>
      </c>
      <c r="AX1506" s="14" t="s">
        <v>80</v>
      </c>
      <c r="AY1506" s="215" t="s">
        <v>170</v>
      </c>
    </row>
    <row r="1507" spans="1:65" s="2" customFormat="1" ht="24">
      <c r="A1507" s="36"/>
      <c r="B1507" s="37"/>
      <c r="C1507" s="180" t="s">
        <v>4418</v>
      </c>
      <c r="D1507" s="180" t="s">
        <v>173</v>
      </c>
      <c r="E1507" s="181" t="s">
        <v>4419</v>
      </c>
      <c r="F1507" s="182" t="s">
        <v>4420</v>
      </c>
      <c r="G1507" s="183" t="s">
        <v>176</v>
      </c>
      <c r="H1507" s="184">
        <v>3</v>
      </c>
      <c r="I1507" s="185"/>
      <c r="J1507" s="186">
        <f>ROUND(I1507*H1507,2)</f>
        <v>0</v>
      </c>
      <c r="K1507" s="182" t="s">
        <v>177</v>
      </c>
      <c r="L1507" s="41"/>
      <c r="M1507" s="187" t="s">
        <v>19</v>
      </c>
      <c r="N1507" s="188" t="s">
        <v>44</v>
      </c>
      <c r="O1507" s="66"/>
      <c r="P1507" s="189">
        <f>O1507*H1507</f>
        <v>0</v>
      </c>
      <c r="Q1507" s="189">
        <v>0</v>
      </c>
      <c r="R1507" s="189">
        <f>Q1507*H1507</f>
        <v>0</v>
      </c>
      <c r="S1507" s="189">
        <v>0</v>
      </c>
      <c r="T1507" s="190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191" t="s">
        <v>261</v>
      </c>
      <c r="AT1507" s="191" t="s">
        <v>173</v>
      </c>
      <c r="AU1507" s="191" t="s">
        <v>82</v>
      </c>
      <c r="AY1507" s="19" t="s">
        <v>170</v>
      </c>
      <c r="BE1507" s="192">
        <f>IF(N1507="základní",J1507,0)</f>
        <v>0</v>
      </c>
      <c r="BF1507" s="192">
        <f>IF(N1507="snížená",J1507,0)</f>
        <v>0</v>
      </c>
      <c r="BG1507" s="192">
        <f>IF(N1507="zákl. přenesená",J1507,0)</f>
        <v>0</v>
      </c>
      <c r="BH1507" s="192">
        <f>IF(N1507="sníž. přenesená",J1507,0)</f>
        <v>0</v>
      </c>
      <c r="BI1507" s="192">
        <f>IF(N1507="nulová",J1507,0)</f>
        <v>0</v>
      </c>
      <c r="BJ1507" s="19" t="s">
        <v>80</v>
      </c>
      <c r="BK1507" s="192">
        <f>ROUND(I1507*H1507,2)</f>
        <v>0</v>
      </c>
      <c r="BL1507" s="19" t="s">
        <v>261</v>
      </c>
      <c r="BM1507" s="191" t="s">
        <v>4421</v>
      </c>
    </row>
    <row r="1508" spans="1:65" s="2" customFormat="1" ht="16.5" customHeight="1">
      <c r="A1508" s="36"/>
      <c r="B1508" s="37"/>
      <c r="C1508" s="216" t="s">
        <v>4422</v>
      </c>
      <c r="D1508" s="216" t="s">
        <v>192</v>
      </c>
      <c r="E1508" s="217" t="s">
        <v>4423</v>
      </c>
      <c r="F1508" s="218" t="s">
        <v>4424</v>
      </c>
      <c r="G1508" s="219" t="s">
        <v>310</v>
      </c>
      <c r="H1508" s="220">
        <v>44.67</v>
      </c>
      <c r="I1508" s="221"/>
      <c r="J1508" s="222">
        <f>ROUND(I1508*H1508,2)</f>
        <v>0</v>
      </c>
      <c r="K1508" s="218" t="s">
        <v>177</v>
      </c>
      <c r="L1508" s="223"/>
      <c r="M1508" s="224" t="s">
        <v>19</v>
      </c>
      <c r="N1508" s="225" t="s">
        <v>44</v>
      </c>
      <c r="O1508" s="66"/>
      <c r="P1508" s="189">
        <f>O1508*H1508</f>
        <v>0</v>
      </c>
      <c r="Q1508" s="189">
        <v>1.4999999999999999E-4</v>
      </c>
      <c r="R1508" s="189">
        <f>Q1508*H1508</f>
        <v>6.7004999999999999E-3</v>
      </c>
      <c r="S1508" s="189">
        <v>0</v>
      </c>
      <c r="T1508" s="190">
        <f>S1508*H1508</f>
        <v>0</v>
      </c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R1508" s="191" t="s">
        <v>346</v>
      </c>
      <c r="AT1508" s="191" t="s">
        <v>192</v>
      </c>
      <c r="AU1508" s="191" t="s">
        <v>82</v>
      </c>
      <c r="AY1508" s="19" t="s">
        <v>170</v>
      </c>
      <c r="BE1508" s="192">
        <f>IF(N1508="základní",J1508,0)</f>
        <v>0</v>
      </c>
      <c r="BF1508" s="192">
        <f>IF(N1508="snížená",J1508,0)</f>
        <v>0</v>
      </c>
      <c r="BG1508" s="192">
        <f>IF(N1508="zákl. přenesená",J1508,0)</f>
        <v>0</v>
      </c>
      <c r="BH1508" s="192">
        <f>IF(N1508="sníž. přenesená",J1508,0)</f>
        <v>0</v>
      </c>
      <c r="BI1508" s="192">
        <f>IF(N1508="nulová",J1508,0)</f>
        <v>0</v>
      </c>
      <c r="BJ1508" s="19" t="s">
        <v>80</v>
      </c>
      <c r="BK1508" s="192">
        <f>ROUND(I1508*H1508,2)</f>
        <v>0</v>
      </c>
      <c r="BL1508" s="19" t="s">
        <v>261</v>
      </c>
      <c r="BM1508" s="191" t="s">
        <v>4425</v>
      </c>
    </row>
    <row r="1509" spans="1:65" s="13" customFormat="1" ht="11.25">
      <c r="B1509" s="193"/>
      <c r="C1509" s="194"/>
      <c r="D1509" s="195" t="s">
        <v>180</v>
      </c>
      <c r="E1509" s="196" t="s">
        <v>19</v>
      </c>
      <c r="F1509" s="197" t="s">
        <v>4426</v>
      </c>
      <c r="G1509" s="194"/>
      <c r="H1509" s="198">
        <v>44.67</v>
      </c>
      <c r="I1509" s="199"/>
      <c r="J1509" s="194"/>
      <c r="K1509" s="194"/>
      <c r="L1509" s="200"/>
      <c r="M1509" s="201"/>
      <c r="N1509" s="202"/>
      <c r="O1509" s="202"/>
      <c r="P1509" s="202"/>
      <c r="Q1509" s="202"/>
      <c r="R1509" s="202"/>
      <c r="S1509" s="202"/>
      <c r="T1509" s="203"/>
      <c r="AT1509" s="204" t="s">
        <v>180</v>
      </c>
      <c r="AU1509" s="204" t="s">
        <v>82</v>
      </c>
      <c r="AV1509" s="13" t="s">
        <v>82</v>
      </c>
      <c r="AW1509" s="13" t="s">
        <v>34</v>
      </c>
      <c r="AX1509" s="13" t="s">
        <v>80</v>
      </c>
      <c r="AY1509" s="204" t="s">
        <v>170</v>
      </c>
    </row>
    <row r="1510" spans="1:65" s="2" customFormat="1" ht="16.5" customHeight="1">
      <c r="A1510" s="36"/>
      <c r="B1510" s="37"/>
      <c r="C1510" s="180" t="s">
        <v>4427</v>
      </c>
      <c r="D1510" s="180" t="s">
        <v>173</v>
      </c>
      <c r="E1510" s="181" t="s">
        <v>4428</v>
      </c>
      <c r="F1510" s="182" t="s">
        <v>4429</v>
      </c>
      <c r="G1510" s="183" t="s">
        <v>176</v>
      </c>
      <c r="H1510" s="184">
        <v>21</v>
      </c>
      <c r="I1510" s="185"/>
      <c r="J1510" s="186">
        <f>ROUND(I1510*H1510,2)</f>
        <v>0</v>
      </c>
      <c r="K1510" s="182" t="s">
        <v>19</v>
      </c>
      <c r="L1510" s="41"/>
      <c r="M1510" s="187" t="s">
        <v>19</v>
      </c>
      <c r="N1510" s="188" t="s">
        <v>44</v>
      </c>
      <c r="O1510" s="66"/>
      <c r="P1510" s="189">
        <f>O1510*H1510</f>
        <v>0</v>
      </c>
      <c r="Q1510" s="189">
        <v>0</v>
      </c>
      <c r="R1510" s="189">
        <f>Q1510*H1510</f>
        <v>0</v>
      </c>
      <c r="S1510" s="189">
        <v>0</v>
      </c>
      <c r="T1510" s="190">
        <f>S1510*H1510</f>
        <v>0</v>
      </c>
      <c r="U1510" s="36"/>
      <c r="V1510" s="36"/>
      <c r="W1510" s="36"/>
      <c r="X1510" s="36"/>
      <c r="Y1510" s="36"/>
      <c r="Z1510" s="36"/>
      <c r="AA1510" s="36"/>
      <c r="AB1510" s="36"/>
      <c r="AC1510" s="36"/>
      <c r="AD1510" s="36"/>
      <c r="AE1510" s="36"/>
      <c r="AR1510" s="191" t="s">
        <v>261</v>
      </c>
      <c r="AT1510" s="191" t="s">
        <v>173</v>
      </c>
      <c r="AU1510" s="191" t="s">
        <v>82</v>
      </c>
      <c r="AY1510" s="19" t="s">
        <v>170</v>
      </c>
      <c r="BE1510" s="192">
        <f>IF(N1510="základní",J1510,0)</f>
        <v>0</v>
      </c>
      <c r="BF1510" s="192">
        <f>IF(N1510="snížená",J1510,0)</f>
        <v>0</v>
      </c>
      <c r="BG1510" s="192">
        <f>IF(N1510="zákl. přenesená",J1510,0)</f>
        <v>0</v>
      </c>
      <c r="BH1510" s="192">
        <f>IF(N1510="sníž. přenesená",J1510,0)</f>
        <v>0</v>
      </c>
      <c r="BI1510" s="192">
        <f>IF(N1510="nulová",J1510,0)</f>
        <v>0</v>
      </c>
      <c r="BJ1510" s="19" t="s">
        <v>80</v>
      </c>
      <c r="BK1510" s="192">
        <f>ROUND(I1510*H1510,2)</f>
        <v>0</v>
      </c>
      <c r="BL1510" s="19" t="s">
        <v>261</v>
      </c>
      <c r="BM1510" s="191" t="s">
        <v>4430</v>
      </c>
    </row>
    <row r="1511" spans="1:65" s="2" customFormat="1" ht="24">
      <c r="A1511" s="36"/>
      <c r="B1511" s="37"/>
      <c r="C1511" s="180" t="s">
        <v>4431</v>
      </c>
      <c r="D1511" s="180" t="s">
        <v>173</v>
      </c>
      <c r="E1511" s="181" t="s">
        <v>4432</v>
      </c>
      <c r="F1511" s="182" t="s">
        <v>4433</v>
      </c>
      <c r="G1511" s="183" t="s">
        <v>190</v>
      </c>
      <c r="H1511" s="184">
        <v>0.22900000000000001</v>
      </c>
      <c r="I1511" s="185"/>
      <c r="J1511" s="186">
        <f>ROUND(I1511*H1511,2)</f>
        <v>0</v>
      </c>
      <c r="K1511" s="182" t="s">
        <v>177</v>
      </c>
      <c r="L1511" s="41"/>
      <c r="M1511" s="187" t="s">
        <v>19</v>
      </c>
      <c r="N1511" s="188" t="s">
        <v>44</v>
      </c>
      <c r="O1511" s="66"/>
      <c r="P1511" s="189">
        <f>O1511*H1511</f>
        <v>0</v>
      </c>
      <c r="Q1511" s="189">
        <v>0</v>
      </c>
      <c r="R1511" s="189">
        <f>Q1511*H1511</f>
        <v>0</v>
      </c>
      <c r="S1511" s="189">
        <v>0</v>
      </c>
      <c r="T1511" s="190">
        <f>S1511*H1511</f>
        <v>0</v>
      </c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R1511" s="191" t="s">
        <v>261</v>
      </c>
      <c r="AT1511" s="191" t="s">
        <v>173</v>
      </c>
      <c r="AU1511" s="191" t="s">
        <v>82</v>
      </c>
      <c r="AY1511" s="19" t="s">
        <v>170</v>
      </c>
      <c r="BE1511" s="192">
        <f>IF(N1511="základní",J1511,0)</f>
        <v>0</v>
      </c>
      <c r="BF1511" s="192">
        <f>IF(N1511="snížená",J1511,0)</f>
        <v>0</v>
      </c>
      <c r="BG1511" s="192">
        <f>IF(N1511="zákl. přenesená",J1511,0)</f>
        <v>0</v>
      </c>
      <c r="BH1511" s="192">
        <f>IF(N1511="sníž. přenesená",J1511,0)</f>
        <v>0</v>
      </c>
      <c r="BI1511" s="192">
        <f>IF(N1511="nulová",J1511,0)</f>
        <v>0</v>
      </c>
      <c r="BJ1511" s="19" t="s">
        <v>80</v>
      </c>
      <c r="BK1511" s="192">
        <f>ROUND(I1511*H1511,2)</f>
        <v>0</v>
      </c>
      <c r="BL1511" s="19" t="s">
        <v>261</v>
      </c>
      <c r="BM1511" s="191" t="s">
        <v>4434</v>
      </c>
    </row>
    <row r="1512" spans="1:65" s="12" customFormat="1" ht="22.9" customHeight="1">
      <c r="B1512" s="164"/>
      <c r="C1512" s="165"/>
      <c r="D1512" s="166" t="s">
        <v>72</v>
      </c>
      <c r="E1512" s="178" t="s">
        <v>820</v>
      </c>
      <c r="F1512" s="178" t="s">
        <v>821</v>
      </c>
      <c r="G1512" s="165"/>
      <c r="H1512" s="165"/>
      <c r="I1512" s="168"/>
      <c r="J1512" s="179">
        <f>BK1512</f>
        <v>0</v>
      </c>
      <c r="K1512" s="165"/>
      <c r="L1512" s="170"/>
      <c r="M1512" s="171"/>
      <c r="N1512" s="172"/>
      <c r="O1512" s="172"/>
      <c r="P1512" s="173">
        <f>SUM(P1513:P1544)</f>
        <v>0</v>
      </c>
      <c r="Q1512" s="172"/>
      <c r="R1512" s="173">
        <f>SUM(R1513:R1544)</f>
        <v>7.0415698100000004</v>
      </c>
      <c r="S1512" s="172"/>
      <c r="T1512" s="174">
        <f>SUM(T1513:T1544)</f>
        <v>5.7547990000000002</v>
      </c>
      <c r="AR1512" s="175" t="s">
        <v>82</v>
      </c>
      <c r="AT1512" s="176" t="s">
        <v>72</v>
      </c>
      <c r="AU1512" s="176" t="s">
        <v>80</v>
      </c>
      <c r="AY1512" s="175" t="s">
        <v>170</v>
      </c>
      <c r="BK1512" s="177">
        <f>SUM(BK1513:BK1544)</f>
        <v>0</v>
      </c>
    </row>
    <row r="1513" spans="1:65" s="2" customFormat="1" ht="21.75" customHeight="1">
      <c r="A1513" s="36"/>
      <c r="B1513" s="37"/>
      <c r="C1513" s="180" t="s">
        <v>4435</v>
      </c>
      <c r="D1513" s="180" t="s">
        <v>173</v>
      </c>
      <c r="E1513" s="181" t="s">
        <v>4436</v>
      </c>
      <c r="F1513" s="182" t="s">
        <v>4437</v>
      </c>
      <c r="G1513" s="183" t="s">
        <v>217</v>
      </c>
      <c r="H1513" s="184">
        <v>204.91</v>
      </c>
      <c r="I1513" s="185"/>
      <c r="J1513" s="186">
        <f>ROUND(I1513*H1513,2)</f>
        <v>0</v>
      </c>
      <c r="K1513" s="182" t="s">
        <v>177</v>
      </c>
      <c r="L1513" s="41"/>
      <c r="M1513" s="187" t="s">
        <v>19</v>
      </c>
      <c r="N1513" s="188" t="s">
        <v>44</v>
      </c>
      <c r="O1513" s="66"/>
      <c r="P1513" s="189">
        <f>O1513*H1513</f>
        <v>0</v>
      </c>
      <c r="Q1513" s="189">
        <v>4.5500000000000002E-3</v>
      </c>
      <c r="R1513" s="189">
        <f>Q1513*H1513</f>
        <v>0.93234050000000002</v>
      </c>
      <c r="S1513" s="189">
        <v>0</v>
      </c>
      <c r="T1513" s="190">
        <f>S1513*H1513</f>
        <v>0</v>
      </c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R1513" s="191" t="s">
        <v>261</v>
      </c>
      <c r="AT1513" s="191" t="s">
        <v>173</v>
      </c>
      <c r="AU1513" s="191" t="s">
        <v>82</v>
      </c>
      <c r="AY1513" s="19" t="s">
        <v>170</v>
      </c>
      <c r="BE1513" s="192">
        <f>IF(N1513="základní",J1513,0)</f>
        <v>0</v>
      </c>
      <c r="BF1513" s="192">
        <f>IF(N1513="snížená",J1513,0)</f>
        <v>0</v>
      </c>
      <c r="BG1513" s="192">
        <f>IF(N1513="zákl. přenesená",J1513,0)</f>
        <v>0</v>
      </c>
      <c r="BH1513" s="192">
        <f>IF(N1513="sníž. přenesená",J1513,0)</f>
        <v>0</v>
      </c>
      <c r="BI1513" s="192">
        <f>IF(N1513="nulová",J1513,0)</f>
        <v>0</v>
      </c>
      <c r="BJ1513" s="19" t="s">
        <v>80</v>
      </c>
      <c r="BK1513" s="192">
        <f>ROUND(I1513*H1513,2)</f>
        <v>0</v>
      </c>
      <c r="BL1513" s="19" t="s">
        <v>261</v>
      </c>
      <c r="BM1513" s="191" t="s">
        <v>4438</v>
      </c>
    </row>
    <row r="1514" spans="1:65" s="13" customFormat="1" ht="11.25">
      <c r="B1514" s="193"/>
      <c r="C1514" s="194"/>
      <c r="D1514" s="195" t="s">
        <v>180</v>
      </c>
      <c r="E1514" s="196" t="s">
        <v>19</v>
      </c>
      <c r="F1514" s="197" t="s">
        <v>4439</v>
      </c>
      <c r="G1514" s="194"/>
      <c r="H1514" s="198">
        <v>204.91</v>
      </c>
      <c r="I1514" s="199"/>
      <c r="J1514" s="194"/>
      <c r="K1514" s="194"/>
      <c r="L1514" s="200"/>
      <c r="M1514" s="201"/>
      <c r="N1514" s="202"/>
      <c r="O1514" s="202"/>
      <c r="P1514" s="202"/>
      <c r="Q1514" s="202"/>
      <c r="R1514" s="202"/>
      <c r="S1514" s="202"/>
      <c r="T1514" s="203"/>
      <c r="AT1514" s="204" t="s">
        <v>180</v>
      </c>
      <c r="AU1514" s="204" t="s">
        <v>82</v>
      </c>
      <c r="AV1514" s="13" t="s">
        <v>82</v>
      </c>
      <c r="AW1514" s="13" t="s">
        <v>34</v>
      </c>
      <c r="AX1514" s="13" t="s">
        <v>80</v>
      </c>
      <c r="AY1514" s="204" t="s">
        <v>170</v>
      </c>
    </row>
    <row r="1515" spans="1:65" s="2" customFormat="1" ht="24">
      <c r="A1515" s="36"/>
      <c r="B1515" s="37"/>
      <c r="C1515" s="180" t="s">
        <v>4440</v>
      </c>
      <c r="D1515" s="180" t="s">
        <v>173</v>
      </c>
      <c r="E1515" s="181" t="s">
        <v>4441</v>
      </c>
      <c r="F1515" s="182" t="s">
        <v>4442</v>
      </c>
      <c r="G1515" s="183" t="s">
        <v>310</v>
      </c>
      <c r="H1515" s="184">
        <v>30.36</v>
      </c>
      <c r="I1515" s="185"/>
      <c r="J1515" s="186">
        <f>ROUND(I1515*H1515,2)</f>
        <v>0</v>
      </c>
      <c r="K1515" s="182" t="s">
        <v>177</v>
      </c>
      <c r="L1515" s="41"/>
      <c r="M1515" s="187" t="s">
        <v>19</v>
      </c>
      <c r="N1515" s="188" t="s">
        <v>44</v>
      </c>
      <c r="O1515" s="66"/>
      <c r="P1515" s="189">
        <f>O1515*H1515</f>
        <v>0</v>
      </c>
      <c r="Q1515" s="189">
        <v>3.4000000000000002E-4</v>
      </c>
      <c r="R1515" s="189">
        <f>Q1515*H1515</f>
        <v>1.0322400000000001E-2</v>
      </c>
      <c r="S1515" s="189">
        <v>0</v>
      </c>
      <c r="T1515" s="190">
        <f>S1515*H1515</f>
        <v>0</v>
      </c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R1515" s="191" t="s">
        <v>261</v>
      </c>
      <c r="AT1515" s="191" t="s">
        <v>173</v>
      </c>
      <c r="AU1515" s="191" t="s">
        <v>82</v>
      </c>
      <c r="AY1515" s="19" t="s">
        <v>170</v>
      </c>
      <c r="BE1515" s="192">
        <f>IF(N1515="základní",J1515,0)</f>
        <v>0</v>
      </c>
      <c r="BF1515" s="192">
        <f>IF(N1515="snížená",J1515,0)</f>
        <v>0</v>
      </c>
      <c r="BG1515" s="192">
        <f>IF(N1515="zákl. přenesená",J1515,0)</f>
        <v>0</v>
      </c>
      <c r="BH1515" s="192">
        <f>IF(N1515="sníž. přenesená",J1515,0)</f>
        <v>0</v>
      </c>
      <c r="BI1515" s="192">
        <f>IF(N1515="nulová",J1515,0)</f>
        <v>0</v>
      </c>
      <c r="BJ1515" s="19" t="s">
        <v>80</v>
      </c>
      <c r="BK1515" s="192">
        <f>ROUND(I1515*H1515,2)</f>
        <v>0</v>
      </c>
      <c r="BL1515" s="19" t="s">
        <v>261</v>
      </c>
      <c r="BM1515" s="191" t="s">
        <v>4443</v>
      </c>
    </row>
    <row r="1516" spans="1:65" s="2" customFormat="1" ht="16.5" customHeight="1">
      <c r="A1516" s="36"/>
      <c r="B1516" s="37"/>
      <c r="C1516" s="216" t="s">
        <v>4444</v>
      </c>
      <c r="D1516" s="216" t="s">
        <v>192</v>
      </c>
      <c r="E1516" s="217" t="s">
        <v>4445</v>
      </c>
      <c r="F1516" s="218" t="s">
        <v>4446</v>
      </c>
      <c r="G1516" s="219" t="s">
        <v>310</v>
      </c>
      <c r="H1516" s="220">
        <v>33.396000000000001</v>
      </c>
      <c r="I1516" s="221"/>
      <c r="J1516" s="222">
        <f>ROUND(I1516*H1516,2)</f>
        <v>0</v>
      </c>
      <c r="K1516" s="218" t="s">
        <v>177</v>
      </c>
      <c r="L1516" s="223"/>
      <c r="M1516" s="224" t="s">
        <v>19</v>
      </c>
      <c r="N1516" s="225" t="s">
        <v>44</v>
      </c>
      <c r="O1516" s="66"/>
      <c r="P1516" s="189">
        <f>O1516*H1516</f>
        <v>0</v>
      </c>
      <c r="Q1516" s="189">
        <v>3.8999999999999999E-4</v>
      </c>
      <c r="R1516" s="189">
        <f>Q1516*H1516</f>
        <v>1.302444E-2</v>
      </c>
      <c r="S1516" s="189">
        <v>0</v>
      </c>
      <c r="T1516" s="190">
        <f>S1516*H1516</f>
        <v>0</v>
      </c>
      <c r="U1516" s="36"/>
      <c r="V1516" s="36"/>
      <c r="W1516" s="36"/>
      <c r="X1516" s="36"/>
      <c r="Y1516" s="36"/>
      <c r="Z1516" s="36"/>
      <c r="AA1516" s="36"/>
      <c r="AB1516" s="36"/>
      <c r="AC1516" s="36"/>
      <c r="AD1516" s="36"/>
      <c r="AE1516" s="36"/>
      <c r="AR1516" s="191" t="s">
        <v>346</v>
      </c>
      <c r="AT1516" s="191" t="s">
        <v>192</v>
      </c>
      <c r="AU1516" s="191" t="s">
        <v>82</v>
      </c>
      <c r="AY1516" s="19" t="s">
        <v>170</v>
      </c>
      <c r="BE1516" s="192">
        <f>IF(N1516="základní",J1516,0)</f>
        <v>0</v>
      </c>
      <c r="BF1516" s="192">
        <f>IF(N1516="snížená",J1516,0)</f>
        <v>0</v>
      </c>
      <c r="BG1516" s="192">
        <f>IF(N1516="zákl. přenesená",J1516,0)</f>
        <v>0</v>
      </c>
      <c r="BH1516" s="192">
        <f>IF(N1516="sníž. přenesená",J1516,0)</f>
        <v>0</v>
      </c>
      <c r="BI1516" s="192">
        <f>IF(N1516="nulová",J1516,0)</f>
        <v>0</v>
      </c>
      <c r="BJ1516" s="19" t="s">
        <v>80</v>
      </c>
      <c r="BK1516" s="192">
        <f>ROUND(I1516*H1516,2)</f>
        <v>0</v>
      </c>
      <c r="BL1516" s="19" t="s">
        <v>261</v>
      </c>
      <c r="BM1516" s="191" t="s">
        <v>4447</v>
      </c>
    </row>
    <row r="1517" spans="1:65" s="2" customFormat="1" ht="19.5">
      <c r="A1517" s="36"/>
      <c r="B1517" s="37"/>
      <c r="C1517" s="38"/>
      <c r="D1517" s="195" t="s">
        <v>363</v>
      </c>
      <c r="E1517" s="38"/>
      <c r="F1517" s="236" t="s">
        <v>4448</v>
      </c>
      <c r="G1517" s="38"/>
      <c r="H1517" s="38"/>
      <c r="I1517" s="237"/>
      <c r="J1517" s="38"/>
      <c r="K1517" s="38"/>
      <c r="L1517" s="41"/>
      <c r="M1517" s="238"/>
      <c r="N1517" s="239"/>
      <c r="O1517" s="66"/>
      <c r="P1517" s="66"/>
      <c r="Q1517" s="66"/>
      <c r="R1517" s="66"/>
      <c r="S1517" s="66"/>
      <c r="T1517" s="67"/>
      <c r="U1517" s="36"/>
      <c r="V1517" s="36"/>
      <c r="W1517" s="36"/>
      <c r="X1517" s="36"/>
      <c r="Y1517" s="36"/>
      <c r="Z1517" s="36"/>
      <c r="AA1517" s="36"/>
      <c r="AB1517" s="36"/>
      <c r="AC1517" s="36"/>
      <c r="AD1517" s="36"/>
      <c r="AE1517" s="36"/>
      <c r="AT1517" s="19" t="s">
        <v>363</v>
      </c>
      <c r="AU1517" s="19" t="s">
        <v>82</v>
      </c>
    </row>
    <row r="1518" spans="1:65" s="13" customFormat="1" ht="11.25">
      <c r="B1518" s="193"/>
      <c r="C1518" s="194"/>
      <c r="D1518" s="195" t="s">
        <v>180</v>
      </c>
      <c r="E1518" s="196" t="s">
        <v>19</v>
      </c>
      <c r="F1518" s="197" t="s">
        <v>4449</v>
      </c>
      <c r="G1518" s="194"/>
      <c r="H1518" s="198">
        <v>30.36</v>
      </c>
      <c r="I1518" s="199"/>
      <c r="J1518" s="194"/>
      <c r="K1518" s="194"/>
      <c r="L1518" s="200"/>
      <c r="M1518" s="201"/>
      <c r="N1518" s="202"/>
      <c r="O1518" s="202"/>
      <c r="P1518" s="202"/>
      <c r="Q1518" s="202"/>
      <c r="R1518" s="202"/>
      <c r="S1518" s="202"/>
      <c r="T1518" s="203"/>
      <c r="AT1518" s="204" t="s">
        <v>180</v>
      </c>
      <c r="AU1518" s="204" t="s">
        <v>82</v>
      </c>
      <c r="AV1518" s="13" t="s">
        <v>82</v>
      </c>
      <c r="AW1518" s="13" t="s">
        <v>34</v>
      </c>
      <c r="AX1518" s="13" t="s">
        <v>80</v>
      </c>
      <c r="AY1518" s="204" t="s">
        <v>170</v>
      </c>
    </row>
    <row r="1519" spans="1:65" s="13" customFormat="1" ht="11.25">
      <c r="B1519" s="193"/>
      <c r="C1519" s="194"/>
      <c r="D1519" s="195" t="s">
        <v>180</v>
      </c>
      <c r="E1519" s="194"/>
      <c r="F1519" s="197" t="s">
        <v>4450</v>
      </c>
      <c r="G1519" s="194"/>
      <c r="H1519" s="198">
        <v>33.396000000000001</v>
      </c>
      <c r="I1519" s="199"/>
      <c r="J1519" s="194"/>
      <c r="K1519" s="194"/>
      <c r="L1519" s="200"/>
      <c r="M1519" s="201"/>
      <c r="N1519" s="202"/>
      <c r="O1519" s="202"/>
      <c r="P1519" s="202"/>
      <c r="Q1519" s="202"/>
      <c r="R1519" s="202"/>
      <c r="S1519" s="202"/>
      <c r="T1519" s="203"/>
      <c r="AT1519" s="204" t="s">
        <v>180</v>
      </c>
      <c r="AU1519" s="204" t="s">
        <v>82</v>
      </c>
      <c r="AV1519" s="13" t="s">
        <v>82</v>
      </c>
      <c r="AW1519" s="13" t="s">
        <v>4</v>
      </c>
      <c r="AX1519" s="13" t="s">
        <v>80</v>
      </c>
      <c r="AY1519" s="204" t="s">
        <v>170</v>
      </c>
    </row>
    <row r="1520" spans="1:65" s="2" customFormat="1" ht="24">
      <c r="A1520" s="36"/>
      <c r="B1520" s="37"/>
      <c r="C1520" s="180" t="s">
        <v>4451</v>
      </c>
      <c r="D1520" s="180" t="s">
        <v>173</v>
      </c>
      <c r="E1520" s="181" t="s">
        <v>4452</v>
      </c>
      <c r="F1520" s="182" t="s">
        <v>4453</v>
      </c>
      <c r="G1520" s="183" t="s">
        <v>310</v>
      </c>
      <c r="H1520" s="184">
        <v>30.36</v>
      </c>
      <c r="I1520" s="185"/>
      <c r="J1520" s="186">
        <f>ROUND(I1520*H1520,2)</f>
        <v>0</v>
      </c>
      <c r="K1520" s="182" t="s">
        <v>177</v>
      </c>
      <c r="L1520" s="41"/>
      <c r="M1520" s="187" t="s">
        <v>19</v>
      </c>
      <c r="N1520" s="188" t="s">
        <v>44</v>
      </c>
      <c r="O1520" s="66"/>
      <c r="P1520" s="189">
        <f>O1520*H1520</f>
        <v>0</v>
      </c>
      <c r="Q1520" s="189">
        <v>1.5299999999999999E-3</v>
      </c>
      <c r="R1520" s="189">
        <f>Q1520*H1520</f>
        <v>4.6450799999999993E-2</v>
      </c>
      <c r="S1520" s="189">
        <v>0</v>
      </c>
      <c r="T1520" s="190">
        <f>S1520*H1520</f>
        <v>0</v>
      </c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R1520" s="191" t="s">
        <v>261</v>
      </c>
      <c r="AT1520" s="191" t="s">
        <v>173</v>
      </c>
      <c r="AU1520" s="191" t="s">
        <v>82</v>
      </c>
      <c r="AY1520" s="19" t="s">
        <v>170</v>
      </c>
      <c r="BE1520" s="192">
        <f>IF(N1520="základní",J1520,0)</f>
        <v>0</v>
      </c>
      <c r="BF1520" s="192">
        <f>IF(N1520="snížená",J1520,0)</f>
        <v>0</v>
      </c>
      <c r="BG1520" s="192">
        <f>IF(N1520="zákl. přenesená",J1520,0)</f>
        <v>0</v>
      </c>
      <c r="BH1520" s="192">
        <f>IF(N1520="sníž. přenesená",J1520,0)</f>
        <v>0</v>
      </c>
      <c r="BI1520" s="192">
        <f>IF(N1520="nulová",J1520,0)</f>
        <v>0</v>
      </c>
      <c r="BJ1520" s="19" t="s">
        <v>80</v>
      </c>
      <c r="BK1520" s="192">
        <f>ROUND(I1520*H1520,2)</f>
        <v>0</v>
      </c>
      <c r="BL1520" s="19" t="s">
        <v>261</v>
      </c>
      <c r="BM1520" s="191" t="s">
        <v>4454</v>
      </c>
    </row>
    <row r="1521" spans="1:65" s="2" customFormat="1" ht="16.5" customHeight="1">
      <c r="A1521" s="36"/>
      <c r="B1521" s="37"/>
      <c r="C1521" s="216" t="s">
        <v>4455</v>
      </c>
      <c r="D1521" s="216" t="s">
        <v>192</v>
      </c>
      <c r="E1521" s="217" t="s">
        <v>4456</v>
      </c>
      <c r="F1521" s="218" t="s">
        <v>4457</v>
      </c>
      <c r="G1521" s="219" t="s">
        <v>176</v>
      </c>
      <c r="H1521" s="220">
        <v>55.771000000000001</v>
      </c>
      <c r="I1521" s="221"/>
      <c r="J1521" s="222">
        <f>ROUND(I1521*H1521,2)</f>
        <v>0</v>
      </c>
      <c r="K1521" s="218" t="s">
        <v>177</v>
      </c>
      <c r="L1521" s="223"/>
      <c r="M1521" s="224" t="s">
        <v>19</v>
      </c>
      <c r="N1521" s="225" t="s">
        <v>44</v>
      </c>
      <c r="O1521" s="66"/>
      <c r="P1521" s="189">
        <f>O1521*H1521</f>
        <v>0</v>
      </c>
      <c r="Q1521" s="189">
        <v>4.0000000000000001E-3</v>
      </c>
      <c r="R1521" s="189">
        <f>Q1521*H1521</f>
        <v>0.223084</v>
      </c>
      <c r="S1521" s="189">
        <v>0</v>
      </c>
      <c r="T1521" s="190">
        <f>S1521*H1521</f>
        <v>0</v>
      </c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R1521" s="191" t="s">
        <v>346</v>
      </c>
      <c r="AT1521" s="191" t="s">
        <v>192</v>
      </c>
      <c r="AU1521" s="191" t="s">
        <v>82</v>
      </c>
      <c r="AY1521" s="19" t="s">
        <v>170</v>
      </c>
      <c r="BE1521" s="192">
        <f>IF(N1521="základní",J1521,0)</f>
        <v>0</v>
      </c>
      <c r="BF1521" s="192">
        <f>IF(N1521="snížená",J1521,0)</f>
        <v>0</v>
      </c>
      <c r="BG1521" s="192">
        <f>IF(N1521="zákl. přenesená",J1521,0)</f>
        <v>0</v>
      </c>
      <c r="BH1521" s="192">
        <f>IF(N1521="sníž. přenesená",J1521,0)</f>
        <v>0</v>
      </c>
      <c r="BI1521" s="192">
        <f>IF(N1521="nulová",J1521,0)</f>
        <v>0</v>
      </c>
      <c r="BJ1521" s="19" t="s">
        <v>80</v>
      </c>
      <c r="BK1521" s="192">
        <f>ROUND(I1521*H1521,2)</f>
        <v>0</v>
      </c>
      <c r="BL1521" s="19" t="s">
        <v>261</v>
      </c>
      <c r="BM1521" s="191" t="s">
        <v>4458</v>
      </c>
    </row>
    <row r="1522" spans="1:65" s="13" customFormat="1" ht="11.25">
      <c r="B1522" s="193"/>
      <c r="C1522" s="194"/>
      <c r="D1522" s="195" t="s">
        <v>180</v>
      </c>
      <c r="E1522" s="194"/>
      <c r="F1522" s="197" t="s">
        <v>4459</v>
      </c>
      <c r="G1522" s="194"/>
      <c r="H1522" s="198">
        <v>55.771000000000001</v>
      </c>
      <c r="I1522" s="199"/>
      <c r="J1522" s="194"/>
      <c r="K1522" s="194"/>
      <c r="L1522" s="200"/>
      <c r="M1522" s="201"/>
      <c r="N1522" s="202"/>
      <c r="O1522" s="202"/>
      <c r="P1522" s="202"/>
      <c r="Q1522" s="202"/>
      <c r="R1522" s="202"/>
      <c r="S1522" s="202"/>
      <c r="T1522" s="203"/>
      <c r="AT1522" s="204" t="s">
        <v>180</v>
      </c>
      <c r="AU1522" s="204" t="s">
        <v>82</v>
      </c>
      <c r="AV1522" s="13" t="s">
        <v>82</v>
      </c>
      <c r="AW1522" s="13" t="s">
        <v>4</v>
      </c>
      <c r="AX1522" s="13" t="s">
        <v>80</v>
      </c>
      <c r="AY1522" s="204" t="s">
        <v>170</v>
      </c>
    </row>
    <row r="1523" spans="1:65" s="2" customFormat="1" ht="24">
      <c r="A1523" s="36"/>
      <c r="B1523" s="37"/>
      <c r="C1523" s="180" t="s">
        <v>4460</v>
      </c>
      <c r="D1523" s="180" t="s">
        <v>173</v>
      </c>
      <c r="E1523" s="181" t="s">
        <v>4461</v>
      </c>
      <c r="F1523" s="182" t="s">
        <v>4462</v>
      </c>
      <c r="G1523" s="183" t="s">
        <v>310</v>
      </c>
      <c r="H1523" s="184">
        <v>30.36</v>
      </c>
      <c r="I1523" s="185"/>
      <c r="J1523" s="186">
        <f>ROUND(I1523*H1523,2)</f>
        <v>0</v>
      </c>
      <c r="K1523" s="182" t="s">
        <v>177</v>
      </c>
      <c r="L1523" s="41"/>
      <c r="M1523" s="187" t="s">
        <v>19</v>
      </c>
      <c r="N1523" s="188" t="s">
        <v>44</v>
      </c>
      <c r="O1523" s="66"/>
      <c r="P1523" s="189">
        <f>O1523*H1523</f>
        <v>0</v>
      </c>
      <c r="Q1523" s="189">
        <v>1.0200000000000001E-3</v>
      </c>
      <c r="R1523" s="189">
        <f>Q1523*H1523</f>
        <v>3.09672E-2</v>
      </c>
      <c r="S1523" s="189">
        <v>0</v>
      </c>
      <c r="T1523" s="190">
        <f>S1523*H1523</f>
        <v>0</v>
      </c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R1523" s="191" t="s">
        <v>261</v>
      </c>
      <c r="AT1523" s="191" t="s">
        <v>173</v>
      </c>
      <c r="AU1523" s="191" t="s">
        <v>82</v>
      </c>
      <c r="AY1523" s="19" t="s">
        <v>170</v>
      </c>
      <c r="BE1523" s="192">
        <f>IF(N1523="základní",J1523,0)</f>
        <v>0</v>
      </c>
      <c r="BF1523" s="192">
        <f>IF(N1523="snížená",J1523,0)</f>
        <v>0</v>
      </c>
      <c r="BG1523" s="192">
        <f>IF(N1523="zákl. přenesená",J1523,0)</f>
        <v>0</v>
      </c>
      <c r="BH1523" s="192">
        <f>IF(N1523="sníž. přenesená",J1523,0)</f>
        <v>0</v>
      </c>
      <c r="BI1523" s="192">
        <f>IF(N1523="nulová",J1523,0)</f>
        <v>0</v>
      </c>
      <c r="BJ1523" s="19" t="s">
        <v>80</v>
      </c>
      <c r="BK1523" s="192">
        <f>ROUND(I1523*H1523,2)</f>
        <v>0</v>
      </c>
      <c r="BL1523" s="19" t="s">
        <v>261</v>
      </c>
      <c r="BM1523" s="191" t="s">
        <v>4463</v>
      </c>
    </row>
    <row r="1524" spans="1:65" s="2" customFormat="1" ht="16.5" customHeight="1">
      <c r="A1524" s="36"/>
      <c r="B1524" s="37"/>
      <c r="C1524" s="216" t="s">
        <v>4464</v>
      </c>
      <c r="D1524" s="216" t="s">
        <v>192</v>
      </c>
      <c r="E1524" s="217" t="s">
        <v>4465</v>
      </c>
      <c r="F1524" s="218" t="s">
        <v>4466</v>
      </c>
      <c r="G1524" s="219" t="s">
        <v>310</v>
      </c>
      <c r="H1524" s="220">
        <v>30.36</v>
      </c>
      <c r="I1524" s="221"/>
      <c r="J1524" s="222">
        <f>ROUND(I1524*H1524,2)</f>
        <v>0</v>
      </c>
      <c r="K1524" s="218" t="s">
        <v>19</v>
      </c>
      <c r="L1524" s="223"/>
      <c r="M1524" s="224" t="s">
        <v>19</v>
      </c>
      <c r="N1524" s="225" t="s">
        <v>44</v>
      </c>
      <c r="O1524" s="66"/>
      <c r="P1524" s="189">
        <f>O1524*H1524</f>
        <v>0</v>
      </c>
      <c r="Q1524" s="189">
        <v>2.0999999999999999E-3</v>
      </c>
      <c r="R1524" s="189">
        <f>Q1524*H1524</f>
        <v>6.3755999999999993E-2</v>
      </c>
      <c r="S1524" s="189">
        <v>0</v>
      </c>
      <c r="T1524" s="190">
        <f>S1524*H1524</f>
        <v>0</v>
      </c>
      <c r="U1524" s="36"/>
      <c r="V1524" s="36"/>
      <c r="W1524" s="36"/>
      <c r="X1524" s="36"/>
      <c r="Y1524" s="36"/>
      <c r="Z1524" s="36"/>
      <c r="AA1524" s="36"/>
      <c r="AB1524" s="36"/>
      <c r="AC1524" s="36"/>
      <c r="AD1524" s="36"/>
      <c r="AE1524" s="36"/>
      <c r="AR1524" s="191" t="s">
        <v>346</v>
      </c>
      <c r="AT1524" s="191" t="s">
        <v>192</v>
      </c>
      <c r="AU1524" s="191" t="s">
        <v>82</v>
      </c>
      <c r="AY1524" s="19" t="s">
        <v>170</v>
      </c>
      <c r="BE1524" s="192">
        <f>IF(N1524="základní",J1524,0)</f>
        <v>0</v>
      </c>
      <c r="BF1524" s="192">
        <f>IF(N1524="snížená",J1524,0)</f>
        <v>0</v>
      </c>
      <c r="BG1524" s="192">
        <f>IF(N1524="zákl. přenesená",J1524,0)</f>
        <v>0</v>
      </c>
      <c r="BH1524" s="192">
        <f>IF(N1524="sníž. přenesená",J1524,0)</f>
        <v>0</v>
      </c>
      <c r="BI1524" s="192">
        <f>IF(N1524="nulová",J1524,0)</f>
        <v>0</v>
      </c>
      <c r="BJ1524" s="19" t="s">
        <v>80</v>
      </c>
      <c r="BK1524" s="192">
        <f>ROUND(I1524*H1524,2)</f>
        <v>0</v>
      </c>
      <c r="BL1524" s="19" t="s">
        <v>261</v>
      </c>
      <c r="BM1524" s="191" t="s">
        <v>4467</v>
      </c>
    </row>
    <row r="1525" spans="1:65" s="2" customFormat="1" ht="16.5" customHeight="1">
      <c r="A1525" s="36"/>
      <c r="B1525" s="37"/>
      <c r="C1525" s="180" t="s">
        <v>4468</v>
      </c>
      <c r="D1525" s="180" t="s">
        <v>173</v>
      </c>
      <c r="E1525" s="181" t="s">
        <v>832</v>
      </c>
      <c r="F1525" s="182" t="s">
        <v>833</v>
      </c>
      <c r="G1525" s="183" t="s">
        <v>310</v>
      </c>
      <c r="H1525" s="184">
        <v>46</v>
      </c>
      <c r="I1525" s="185"/>
      <c r="J1525" s="186">
        <f>ROUND(I1525*H1525,2)</f>
        <v>0</v>
      </c>
      <c r="K1525" s="182" t="s">
        <v>177</v>
      </c>
      <c r="L1525" s="41"/>
      <c r="M1525" s="187" t="s">
        <v>19</v>
      </c>
      <c r="N1525" s="188" t="s">
        <v>44</v>
      </c>
      <c r="O1525" s="66"/>
      <c r="P1525" s="189">
        <f>O1525*H1525</f>
        <v>0</v>
      </c>
      <c r="Q1525" s="189">
        <v>0</v>
      </c>
      <c r="R1525" s="189">
        <f>Q1525*H1525</f>
        <v>0</v>
      </c>
      <c r="S1525" s="189">
        <v>1.174E-2</v>
      </c>
      <c r="T1525" s="190">
        <f>S1525*H1525</f>
        <v>0.54004000000000008</v>
      </c>
      <c r="U1525" s="36"/>
      <c r="V1525" s="36"/>
      <c r="W1525" s="36"/>
      <c r="X1525" s="36"/>
      <c r="Y1525" s="36"/>
      <c r="Z1525" s="36"/>
      <c r="AA1525" s="36"/>
      <c r="AB1525" s="36"/>
      <c r="AC1525" s="36"/>
      <c r="AD1525" s="36"/>
      <c r="AE1525" s="36"/>
      <c r="AR1525" s="191" t="s">
        <v>261</v>
      </c>
      <c r="AT1525" s="191" t="s">
        <v>173</v>
      </c>
      <c r="AU1525" s="191" t="s">
        <v>82</v>
      </c>
      <c r="AY1525" s="19" t="s">
        <v>170</v>
      </c>
      <c r="BE1525" s="192">
        <f>IF(N1525="základní",J1525,0)</f>
        <v>0</v>
      </c>
      <c r="BF1525" s="192">
        <f>IF(N1525="snížená",J1525,0)</f>
        <v>0</v>
      </c>
      <c r="BG1525" s="192">
        <f>IF(N1525="zákl. přenesená",J1525,0)</f>
        <v>0</v>
      </c>
      <c r="BH1525" s="192">
        <f>IF(N1525="sníž. přenesená",J1525,0)</f>
        <v>0</v>
      </c>
      <c r="BI1525" s="192">
        <f>IF(N1525="nulová",J1525,0)</f>
        <v>0</v>
      </c>
      <c r="BJ1525" s="19" t="s">
        <v>80</v>
      </c>
      <c r="BK1525" s="192">
        <f>ROUND(I1525*H1525,2)</f>
        <v>0</v>
      </c>
      <c r="BL1525" s="19" t="s">
        <v>261</v>
      </c>
      <c r="BM1525" s="191" t="s">
        <v>4469</v>
      </c>
    </row>
    <row r="1526" spans="1:65" s="2" customFormat="1" ht="16.5" customHeight="1">
      <c r="A1526" s="36"/>
      <c r="B1526" s="37"/>
      <c r="C1526" s="180" t="s">
        <v>4470</v>
      </c>
      <c r="D1526" s="180" t="s">
        <v>173</v>
      </c>
      <c r="E1526" s="181" t="s">
        <v>845</v>
      </c>
      <c r="F1526" s="182" t="s">
        <v>846</v>
      </c>
      <c r="G1526" s="183" t="s">
        <v>217</v>
      </c>
      <c r="H1526" s="184">
        <v>62.7</v>
      </c>
      <c r="I1526" s="185"/>
      <c r="J1526" s="186">
        <f>ROUND(I1526*H1526,2)</f>
        <v>0</v>
      </c>
      <c r="K1526" s="182" t="s">
        <v>177</v>
      </c>
      <c r="L1526" s="41"/>
      <c r="M1526" s="187" t="s">
        <v>19</v>
      </c>
      <c r="N1526" s="188" t="s">
        <v>44</v>
      </c>
      <c r="O1526" s="66"/>
      <c r="P1526" s="189">
        <f>O1526*H1526</f>
        <v>0</v>
      </c>
      <c r="Q1526" s="189">
        <v>0</v>
      </c>
      <c r="R1526" s="189">
        <f>Q1526*H1526</f>
        <v>0</v>
      </c>
      <c r="S1526" s="189">
        <v>8.3169999999999994E-2</v>
      </c>
      <c r="T1526" s="190">
        <f>S1526*H1526</f>
        <v>5.2147589999999999</v>
      </c>
      <c r="U1526" s="36"/>
      <c r="V1526" s="36"/>
      <c r="W1526" s="36"/>
      <c r="X1526" s="36"/>
      <c r="Y1526" s="36"/>
      <c r="Z1526" s="36"/>
      <c r="AA1526" s="36"/>
      <c r="AB1526" s="36"/>
      <c r="AC1526" s="36"/>
      <c r="AD1526" s="36"/>
      <c r="AE1526" s="36"/>
      <c r="AR1526" s="191" t="s">
        <v>261</v>
      </c>
      <c r="AT1526" s="191" t="s">
        <v>173</v>
      </c>
      <c r="AU1526" s="191" t="s">
        <v>82</v>
      </c>
      <c r="AY1526" s="19" t="s">
        <v>170</v>
      </c>
      <c r="BE1526" s="192">
        <f>IF(N1526="základní",J1526,0)</f>
        <v>0</v>
      </c>
      <c r="BF1526" s="192">
        <f>IF(N1526="snížená",J1526,0)</f>
        <v>0</v>
      </c>
      <c r="BG1526" s="192">
        <f>IF(N1526="zákl. přenesená",J1526,0)</f>
        <v>0</v>
      </c>
      <c r="BH1526" s="192">
        <f>IF(N1526="sníž. přenesená",J1526,0)</f>
        <v>0</v>
      </c>
      <c r="BI1526" s="192">
        <f>IF(N1526="nulová",J1526,0)</f>
        <v>0</v>
      </c>
      <c r="BJ1526" s="19" t="s">
        <v>80</v>
      </c>
      <c r="BK1526" s="192">
        <f>ROUND(I1526*H1526,2)</f>
        <v>0</v>
      </c>
      <c r="BL1526" s="19" t="s">
        <v>261</v>
      </c>
      <c r="BM1526" s="191" t="s">
        <v>4471</v>
      </c>
    </row>
    <row r="1527" spans="1:65" s="13" customFormat="1" ht="11.25">
      <c r="B1527" s="193"/>
      <c r="C1527" s="194"/>
      <c r="D1527" s="195" t="s">
        <v>180</v>
      </c>
      <c r="E1527" s="196" t="s">
        <v>19</v>
      </c>
      <c r="F1527" s="197" t="s">
        <v>4472</v>
      </c>
      <c r="G1527" s="194"/>
      <c r="H1527" s="198">
        <v>31.7</v>
      </c>
      <c r="I1527" s="199"/>
      <c r="J1527" s="194"/>
      <c r="K1527" s="194"/>
      <c r="L1527" s="200"/>
      <c r="M1527" s="201"/>
      <c r="N1527" s="202"/>
      <c r="O1527" s="202"/>
      <c r="P1527" s="202"/>
      <c r="Q1527" s="202"/>
      <c r="R1527" s="202"/>
      <c r="S1527" s="202"/>
      <c r="T1527" s="203"/>
      <c r="AT1527" s="204" t="s">
        <v>180</v>
      </c>
      <c r="AU1527" s="204" t="s">
        <v>82</v>
      </c>
      <c r="AV1527" s="13" t="s">
        <v>82</v>
      </c>
      <c r="AW1527" s="13" t="s">
        <v>34</v>
      </c>
      <c r="AX1527" s="13" t="s">
        <v>73</v>
      </c>
      <c r="AY1527" s="204" t="s">
        <v>170</v>
      </c>
    </row>
    <row r="1528" spans="1:65" s="13" customFormat="1" ht="11.25">
      <c r="B1528" s="193"/>
      <c r="C1528" s="194"/>
      <c r="D1528" s="195" t="s">
        <v>180</v>
      </c>
      <c r="E1528" s="196" t="s">
        <v>19</v>
      </c>
      <c r="F1528" s="197" t="s">
        <v>4473</v>
      </c>
      <c r="G1528" s="194"/>
      <c r="H1528" s="198">
        <v>31</v>
      </c>
      <c r="I1528" s="199"/>
      <c r="J1528" s="194"/>
      <c r="K1528" s="194"/>
      <c r="L1528" s="200"/>
      <c r="M1528" s="201"/>
      <c r="N1528" s="202"/>
      <c r="O1528" s="202"/>
      <c r="P1528" s="202"/>
      <c r="Q1528" s="202"/>
      <c r="R1528" s="202"/>
      <c r="S1528" s="202"/>
      <c r="T1528" s="203"/>
      <c r="AT1528" s="204" t="s">
        <v>180</v>
      </c>
      <c r="AU1528" s="204" t="s">
        <v>82</v>
      </c>
      <c r="AV1528" s="13" t="s">
        <v>82</v>
      </c>
      <c r="AW1528" s="13" t="s">
        <v>34</v>
      </c>
      <c r="AX1528" s="13" t="s">
        <v>73</v>
      </c>
      <c r="AY1528" s="204" t="s">
        <v>170</v>
      </c>
    </row>
    <row r="1529" spans="1:65" s="14" customFormat="1" ht="11.25">
      <c r="B1529" s="205"/>
      <c r="C1529" s="206"/>
      <c r="D1529" s="195" t="s">
        <v>180</v>
      </c>
      <c r="E1529" s="207" t="s">
        <v>19</v>
      </c>
      <c r="F1529" s="208" t="s">
        <v>182</v>
      </c>
      <c r="G1529" s="206"/>
      <c r="H1529" s="209">
        <v>62.7</v>
      </c>
      <c r="I1529" s="210"/>
      <c r="J1529" s="206"/>
      <c r="K1529" s="206"/>
      <c r="L1529" s="211"/>
      <c r="M1529" s="212"/>
      <c r="N1529" s="213"/>
      <c r="O1529" s="213"/>
      <c r="P1529" s="213"/>
      <c r="Q1529" s="213"/>
      <c r="R1529" s="213"/>
      <c r="S1529" s="213"/>
      <c r="T1529" s="214"/>
      <c r="AT1529" s="215" t="s">
        <v>180</v>
      </c>
      <c r="AU1529" s="215" t="s">
        <v>82</v>
      </c>
      <c r="AV1529" s="14" t="s">
        <v>178</v>
      </c>
      <c r="AW1529" s="14" t="s">
        <v>34</v>
      </c>
      <c r="AX1529" s="14" t="s">
        <v>80</v>
      </c>
      <c r="AY1529" s="215" t="s">
        <v>170</v>
      </c>
    </row>
    <row r="1530" spans="1:65" s="2" customFormat="1" ht="24">
      <c r="A1530" s="36"/>
      <c r="B1530" s="37"/>
      <c r="C1530" s="180" t="s">
        <v>4474</v>
      </c>
      <c r="D1530" s="180" t="s">
        <v>173</v>
      </c>
      <c r="E1530" s="181" t="s">
        <v>4475</v>
      </c>
      <c r="F1530" s="182" t="s">
        <v>4476</v>
      </c>
      <c r="G1530" s="183" t="s">
        <v>217</v>
      </c>
      <c r="H1530" s="184">
        <v>168.91</v>
      </c>
      <c r="I1530" s="185"/>
      <c r="J1530" s="186">
        <f>ROUND(I1530*H1530,2)</f>
        <v>0</v>
      </c>
      <c r="K1530" s="182" t="s">
        <v>177</v>
      </c>
      <c r="L1530" s="41"/>
      <c r="M1530" s="187" t="s">
        <v>19</v>
      </c>
      <c r="N1530" s="188" t="s">
        <v>44</v>
      </c>
      <c r="O1530" s="66"/>
      <c r="P1530" s="189">
        <f>O1530*H1530</f>
        <v>0</v>
      </c>
      <c r="Q1530" s="189">
        <v>6.3E-3</v>
      </c>
      <c r="R1530" s="189">
        <f>Q1530*H1530</f>
        <v>1.064133</v>
      </c>
      <c r="S1530" s="189">
        <v>0</v>
      </c>
      <c r="T1530" s="190">
        <f>S1530*H1530</f>
        <v>0</v>
      </c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R1530" s="191" t="s">
        <v>261</v>
      </c>
      <c r="AT1530" s="191" t="s">
        <v>173</v>
      </c>
      <c r="AU1530" s="191" t="s">
        <v>82</v>
      </c>
      <c r="AY1530" s="19" t="s">
        <v>170</v>
      </c>
      <c r="BE1530" s="192">
        <f>IF(N1530="základní",J1530,0)</f>
        <v>0</v>
      </c>
      <c r="BF1530" s="192">
        <f>IF(N1530="snížená",J1530,0)</f>
        <v>0</v>
      </c>
      <c r="BG1530" s="192">
        <f>IF(N1530="zákl. přenesená",J1530,0)</f>
        <v>0</v>
      </c>
      <c r="BH1530" s="192">
        <f>IF(N1530="sníž. přenesená",J1530,0)</f>
        <v>0</v>
      </c>
      <c r="BI1530" s="192">
        <f>IF(N1530="nulová",J1530,0)</f>
        <v>0</v>
      </c>
      <c r="BJ1530" s="19" t="s">
        <v>80</v>
      </c>
      <c r="BK1530" s="192">
        <f>ROUND(I1530*H1530,2)</f>
        <v>0</v>
      </c>
      <c r="BL1530" s="19" t="s">
        <v>261</v>
      </c>
      <c r="BM1530" s="191" t="s">
        <v>4477</v>
      </c>
    </row>
    <row r="1531" spans="1:65" s="2" customFormat="1" ht="24">
      <c r="A1531" s="36"/>
      <c r="B1531" s="37"/>
      <c r="C1531" s="216" t="s">
        <v>4478</v>
      </c>
      <c r="D1531" s="216" t="s">
        <v>192</v>
      </c>
      <c r="E1531" s="217" t="s">
        <v>4479</v>
      </c>
      <c r="F1531" s="218" t="s">
        <v>4480</v>
      </c>
      <c r="G1531" s="219" t="s">
        <v>217</v>
      </c>
      <c r="H1531" s="220">
        <v>185.80099999999999</v>
      </c>
      <c r="I1531" s="221"/>
      <c r="J1531" s="222">
        <f>ROUND(I1531*H1531,2)</f>
        <v>0</v>
      </c>
      <c r="K1531" s="218" t="s">
        <v>177</v>
      </c>
      <c r="L1531" s="223"/>
      <c r="M1531" s="224" t="s">
        <v>19</v>
      </c>
      <c r="N1531" s="225" t="s">
        <v>44</v>
      </c>
      <c r="O1531" s="66"/>
      <c r="P1531" s="189">
        <f>O1531*H1531</f>
        <v>0</v>
      </c>
      <c r="Q1531" s="189">
        <v>1.9199999999999998E-2</v>
      </c>
      <c r="R1531" s="189">
        <f>Q1531*H1531</f>
        <v>3.5673791999999995</v>
      </c>
      <c r="S1531" s="189">
        <v>0</v>
      </c>
      <c r="T1531" s="190">
        <f>S1531*H1531</f>
        <v>0</v>
      </c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R1531" s="191" t="s">
        <v>346</v>
      </c>
      <c r="AT1531" s="191" t="s">
        <v>192</v>
      </c>
      <c r="AU1531" s="191" t="s">
        <v>82</v>
      </c>
      <c r="AY1531" s="19" t="s">
        <v>170</v>
      </c>
      <c r="BE1531" s="192">
        <f>IF(N1531="základní",J1531,0)</f>
        <v>0</v>
      </c>
      <c r="BF1531" s="192">
        <f>IF(N1531="snížená",J1531,0)</f>
        <v>0</v>
      </c>
      <c r="BG1531" s="192">
        <f>IF(N1531="zákl. přenesená",J1531,0)</f>
        <v>0</v>
      </c>
      <c r="BH1531" s="192">
        <f>IF(N1531="sníž. přenesená",J1531,0)</f>
        <v>0</v>
      </c>
      <c r="BI1531" s="192">
        <f>IF(N1531="nulová",J1531,0)</f>
        <v>0</v>
      </c>
      <c r="BJ1531" s="19" t="s">
        <v>80</v>
      </c>
      <c r="BK1531" s="192">
        <f>ROUND(I1531*H1531,2)</f>
        <v>0</v>
      </c>
      <c r="BL1531" s="19" t="s">
        <v>261</v>
      </c>
      <c r="BM1531" s="191" t="s">
        <v>4481</v>
      </c>
    </row>
    <row r="1532" spans="1:65" s="13" customFormat="1" ht="11.25">
      <c r="B1532" s="193"/>
      <c r="C1532" s="194"/>
      <c r="D1532" s="195" t="s">
        <v>180</v>
      </c>
      <c r="E1532" s="196" t="s">
        <v>19</v>
      </c>
      <c r="F1532" s="197" t="s">
        <v>4482</v>
      </c>
      <c r="G1532" s="194"/>
      <c r="H1532" s="198">
        <v>8.1999999999999993</v>
      </c>
      <c r="I1532" s="199"/>
      <c r="J1532" s="194"/>
      <c r="K1532" s="194"/>
      <c r="L1532" s="200"/>
      <c r="M1532" s="201"/>
      <c r="N1532" s="202"/>
      <c r="O1532" s="202"/>
      <c r="P1532" s="202"/>
      <c r="Q1532" s="202"/>
      <c r="R1532" s="202"/>
      <c r="S1532" s="202"/>
      <c r="T1532" s="203"/>
      <c r="AT1532" s="204" t="s">
        <v>180</v>
      </c>
      <c r="AU1532" s="204" t="s">
        <v>82</v>
      </c>
      <c r="AV1532" s="13" t="s">
        <v>82</v>
      </c>
      <c r="AW1532" s="13" t="s">
        <v>34</v>
      </c>
      <c r="AX1532" s="13" t="s">
        <v>73</v>
      </c>
      <c r="AY1532" s="204" t="s">
        <v>170</v>
      </c>
    </row>
    <row r="1533" spans="1:65" s="13" customFormat="1" ht="11.25">
      <c r="B1533" s="193"/>
      <c r="C1533" s="194"/>
      <c r="D1533" s="195" t="s">
        <v>180</v>
      </c>
      <c r="E1533" s="196" t="s">
        <v>19</v>
      </c>
      <c r="F1533" s="197" t="s">
        <v>2576</v>
      </c>
      <c r="G1533" s="194"/>
      <c r="H1533" s="198">
        <v>114.01</v>
      </c>
      <c r="I1533" s="199"/>
      <c r="J1533" s="194"/>
      <c r="K1533" s="194"/>
      <c r="L1533" s="200"/>
      <c r="M1533" s="201"/>
      <c r="N1533" s="202"/>
      <c r="O1533" s="202"/>
      <c r="P1533" s="202"/>
      <c r="Q1533" s="202"/>
      <c r="R1533" s="202"/>
      <c r="S1533" s="202"/>
      <c r="T1533" s="203"/>
      <c r="AT1533" s="204" t="s">
        <v>180</v>
      </c>
      <c r="AU1533" s="204" t="s">
        <v>82</v>
      </c>
      <c r="AV1533" s="13" t="s">
        <v>82</v>
      </c>
      <c r="AW1533" s="13" t="s">
        <v>34</v>
      </c>
      <c r="AX1533" s="13" t="s">
        <v>73</v>
      </c>
      <c r="AY1533" s="204" t="s">
        <v>170</v>
      </c>
    </row>
    <row r="1534" spans="1:65" s="13" customFormat="1" ht="11.25">
      <c r="B1534" s="193"/>
      <c r="C1534" s="194"/>
      <c r="D1534" s="195" t="s">
        <v>180</v>
      </c>
      <c r="E1534" s="196" t="s">
        <v>19</v>
      </c>
      <c r="F1534" s="197" t="s">
        <v>4483</v>
      </c>
      <c r="G1534" s="194"/>
      <c r="H1534" s="198">
        <v>15</v>
      </c>
      <c r="I1534" s="199"/>
      <c r="J1534" s="194"/>
      <c r="K1534" s="194"/>
      <c r="L1534" s="200"/>
      <c r="M1534" s="201"/>
      <c r="N1534" s="202"/>
      <c r="O1534" s="202"/>
      <c r="P1534" s="202"/>
      <c r="Q1534" s="202"/>
      <c r="R1534" s="202"/>
      <c r="S1534" s="202"/>
      <c r="T1534" s="203"/>
      <c r="AT1534" s="204" t="s">
        <v>180</v>
      </c>
      <c r="AU1534" s="204" t="s">
        <v>82</v>
      </c>
      <c r="AV1534" s="13" t="s">
        <v>82</v>
      </c>
      <c r="AW1534" s="13" t="s">
        <v>34</v>
      </c>
      <c r="AX1534" s="13" t="s">
        <v>73</v>
      </c>
      <c r="AY1534" s="204" t="s">
        <v>170</v>
      </c>
    </row>
    <row r="1535" spans="1:65" s="13" customFormat="1" ht="11.25">
      <c r="B1535" s="193"/>
      <c r="C1535" s="194"/>
      <c r="D1535" s="195" t="s">
        <v>180</v>
      </c>
      <c r="E1535" s="196" t="s">
        <v>19</v>
      </c>
      <c r="F1535" s="197" t="s">
        <v>4472</v>
      </c>
      <c r="G1535" s="194"/>
      <c r="H1535" s="198">
        <v>31.7</v>
      </c>
      <c r="I1535" s="199"/>
      <c r="J1535" s="194"/>
      <c r="K1535" s="194"/>
      <c r="L1535" s="200"/>
      <c r="M1535" s="201"/>
      <c r="N1535" s="202"/>
      <c r="O1535" s="202"/>
      <c r="P1535" s="202"/>
      <c r="Q1535" s="202"/>
      <c r="R1535" s="202"/>
      <c r="S1535" s="202"/>
      <c r="T1535" s="203"/>
      <c r="AT1535" s="204" t="s">
        <v>180</v>
      </c>
      <c r="AU1535" s="204" t="s">
        <v>82</v>
      </c>
      <c r="AV1535" s="13" t="s">
        <v>82</v>
      </c>
      <c r="AW1535" s="13" t="s">
        <v>34</v>
      </c>
      <c r="AX1535" s="13" t="s">
        <v>73</v>
      </c>
      <c r="AY1535" s="204" t="s">
        <v>170</v>
      </c>
    </row>
    <row r="1536" spans="1:65" s="14" customFormat="1" ht="11.25">
      <c r="B1536" s="205"/>
      <c r="C1536" s="206"/>
      <c r="D1536" s="195" t="s">
        <v>180</v>
      </c>
      <c r="E1536" s="207" t="s">
        <v>19</v>
      </c>
      <c r="F1536" s="208" t="s">
        <v>182</v>
      </c>
      <c r="G1536" s="206"/>
      <c r="H1536" s="209">
        <v>168.91</v>
      </c>
      <c r="I1536" s="210"/>
      <c r="J1536" s="206"/>
      <c r="K1536" s="206"/>
      <c r="L1536" s="211"/>
      <c r="M1536" s="212"/>
      <c r="N1536" s="213"/>
      <c r="O1536" s="213"/>
      <c r="P1536" s="213"/>
      <c r="Q1536" s="213"/>
      <c r="R1536" s="213"/>
      <c r="S1536" s="213"/>
      <c r="T1536" s="214"/>
      <c r="AT1536" s="215" t="s">
        <v>180</v>
      </c>
      <c r="AU1536" s="215" t="s">
        <v>82</v>
      </c>
      <c r="AV1536" s="14" t="s">
        <v>178</v>
      </c>
      <c r="AW1536" s="14" t="s">
        <v>34</v>
      </c>
      <c r="AX1536" s="14" t="s">
        <v>80</v>
      </c>
      <c r="AY1536" s="215" t="s">
        <v>170</v>
      </c>
    </row>
    <row r="1537" spans="1:65" s="13" customFormat="1" ht="11.25">
      <c r="B1537" s="193"/>
      <c r="C1537" s="194"/>
      <c r="D1537" s="195" t="s">
        <v>180</v>
      </c>
      <c r="E1537" s="194"/>
      <c r="F1537" s="197" t="s">
        <v>4484</v>
      </c>
      <c r="G1537" s="194"/>
      <c r="H1537" s="198">
        <v>185.80099999999999</v>
      </c>
      <c r="I1537" s="199"/>
      <c r="J1537" s="194"/>
      <c r="K1537" s="194"/>
      <c r="L1537" s="200"/>
      <c r="M1537" s="201"/>
      <c r="N1537" s="202"/>
      <c r="O1537" s="202"/>
      <c r="P1537" s="202"/>
      <c r="Q1537" s="202"/>
      <c r="R1537" s="202"/>
      <c r="S1537" s="202"/>
      <c r="T1537" s="203"/>
      <c r="AT1537" s="204" t="s">
        <v>180</v>
      </c>
      <c r="AU1537" s="204" t="s">
        <v>82</v>
      </c>
      <c r="AV1537" s="13" t="s">
        <v>82</v>
      </c>
      <c r="AW1537" s="13" t="s">
        <v>4</v>
      </c>
      <c r="AX1537" s="13" t="s">
        <v>80</v>
      </c>
      <c r="AY1537" s="204" t="s">
        <v>170</v>
      </c>
    </row>
    <row r="1538" spans="1:65" s="2" customFormat="1" ht="24">
      <c r="A1538" s="36"/>
      <c r="B1538" s="37"/>
      <c r="C1538" s="180" t="s">
        <v>4485</v>
      </c>
      <c r="D1538" s="180" t="s">
        <v>173</v>
      </c>
      <c r="E1538" s="181" t="s">
        <v>4486</v>
      </c>
      <c r="F1538" s="182" t="s">
        <v>4487</v>
      </c>
      <c r="G1538" s="183" t="s">
        <v>217</v>
      </c>
      <c r="H1538" s="184">
        <v>36</v>
      </c>
      <c r="I1538" s="185"/>
      <c r="J1538" s="186">
        <f>ROUND(I1538*H1538,2)</f>
        <v>0</v>
      </c>
      <c r="K1538" s="182" t="s">
        <v>177</v>
      </c>
      <c r="L1538" s="41"/>
      <c r="M1538" s="187" t="s">
        <v>19</v>
      </c>
      <c r="N1538" s="188" t="s">
        <v>44</v>
      </c>
      <c r="O1538" s="66"/>
      <c r="P1538" s="189">
        <f>O1538*H1538</f>
        <v>0</v>
      </c>
      <c r="Q1538" s="189">
        <v>5.45E-3</v>
      </c>
      <c r="R1538" s="189">
        <f>Q1538*H1538</f>
        <v>0.19619999999999999</v>
      </c>
      <c r="S1538" s="189">
        <v>0</v>
      </c>
      <c r="T1538" s="190">
        <f>S1538*H1538</f>
        <v>0</v>
      </c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R1538" s="191" t="s">
        <v>261</v>
      </c>
      <c r="AT1538" s="191" t="s">
        <v>173</v>
      </c>
      <c r="AU1538" s="191" t="s">
        <v>82</v>
      </c>
      <c r="AY1538" s="19" t="s">
        <v>170</v>
      </c>
      <c r="BE1538" s="192">
        <f>IF(N1538="základní",J1538,0)</f>
        <v>0</v>
      </c>
      <c r="BF1538" s="192">
        <f>IF(N1538="snížená",J1538,0)</f>
        <v>0</v>
      </c>
      <c r="BG1538" s="192">
        <f>IF(N1538="zákl. přenesená",J1538,0)</f>
        <v>0</v>
      </c>
      <c r="BH1538" s="192">
        <f>IF(N1538="sníž. přenesená",J1538,0)</f>
        <v>0</v>
      </c>
      <c r="BI1538" s="192">
        <f>IF(N1538="nulová",J1538,0)</f>
        <v>0</v>
      </c>
      <c r="BJ1538" s="19" t="s">
        <v>80</v>
      </c>
      <c r="BK1538" s="192">
        <f>ROUND(I1538*H1538,2)</f>
        <v>0</v>
      </c>
      <c r="BL1538" s="19" t="s">
        <v>261</v>
      </c>
      <c r="BM1538" s="191" t="s">
        <v>4488</v>
      </c>
    </row>
    <row r="1539" spans="1:65" s="2" customFormat="1" ht="16.5" customHeight="1">
      <c r="A1539" s="36"/>
      <c r="B1539" s="37"/>
      <c r="C1539" s="216" t="s">
        <v>4489</v>
      </c>
      <c r="D1539" s="216" t="s">
        <v>192</v>
      </c>
      <c r="E1539" s="217" t="s">
        <v>4490</v>
      </c>
      <c r="F1539" s="218" t="s">
        <v>4491</v>
      </c>
      <c r="G1539" s="219" t="s">
        <v>217</v>
      </c>
      <c r="H1539" s="220">
        <v>36</v>
      </c>
      <c r="I1539" s="221"/>
      <c r="J1539" s="222">
        <f>ROUND(I1539*H1539,2)</f>
        <v>0</v>
      </c>
      <c r="K1539" s="218" t="s">
        <v>177</v>
      </c>
      <c r="L1539" s="223"/>
      <c r="M1539" s="224" t="s">
        <v>19</v>
      </c>
      <c r="N1539" s="225" t="s">
        <v>44</v>
      </c>
      <c r="O1539" s="66"/>
      <c r="P1539" s="189">
        <f>O1539*H1539</f>
        <v>0</v>
      </c>
      <c r="Q1539" s="189">
        <v>1.38E-2</v>
      </c>
      <c r="R1539" s="189">
        <f>Q1539*H1539</f>
        <v>0.49680000000000002</v>
      </c>
      <c r="S1539" s="189">
        <v>0</v>
      </c>
      <c r="T1539" s="190">
        <f>S1539*H1539</f>
        <v>0</v>
      </c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R1539" s="191" t="s">
        <v>346</v>
      </c>
      <c r="AT1539" s="191" t="s">
        <v>192</v>
      </c>
      <c r="AU1539" s="191" t="s">
        <v>82</v>
      </c>
      <c r="AY1539" s="19" t="s">
        <v>170</v>
      </c>
      <c r="BE1539" s="192">
        <f>IF(N1539="základní",J1539,0)</f>
        <v>0</v>
      </c>
      <c r="BF1539" s="192">
        <f>IF(N1539="snížená",J1539,0)</f>
        <v>0</v>
      </c>
      <c r="BG1539" s="192">
        <f>IF(N1539="zákl. přenesená",J1539,0)</f>
        <v>0</v>
      </c>
      <c r="BH1539" s="192">
        <f>IF(N1539="sníž. přenesená",J1539,0)</f>
        <v>0</v>
      </c>
      <c r="BI1539" s="192">
        <f>IF(N1539="nulová",J1539,0)</f>
        <v>0</v>
      </c>
      <c r="BJ1539" s="19" t="s">
        <v>80</v>
      </c>
      <c r="BK1539" s="192">
        <f>ROUND(I1539*H1539,2)</f>
        <v>0</v>
      </c>
      <c r="BL1539" s="19" t="s">
        <v>261</v>
      </c>
      <c r="BM1539" s="191" t="s">
        <v>4492</v>
      </c>
    </row>
    <row r="1540" spans="1:65" s="13" customFormat="1" ht="11.25">
      <c r="B1540" s="193"/>
      <c r="C1540" s="194"/>
      <c r="D1540" s="195" t="s">
        <v>180</v>
      </c>
      <c r="E1540" s="196" t="s">
        <v>19</v>
      </c>
      <c r="F1540" s="197" t="s">
        <v>4493</v>
      </c>
      <c r="G1540" s="194"/>
      <c r="H1540" s="198">
        <v>36</v>
      </c>
      <c r="I1540" s="199"/>
      <c r="J1540" s="194"/>
      <c r="K1540" s="194"/>
      <c r="L1540" s="200"/>
      <c r="M1540" s="201"/>
      <c r="N1540" s="202"/>
      <c r="O1540" s="202"/>
      <c r="P1540" s="202"/>
      <c r="Q1540" s="202"/>
      <c r="R1540" s="202"/>
      <c r="S1540" s="202"/>
      <c r="T1540" s="203"/>
      <c r="AT1540" s="204" t="s">
        <v>180</v>
      </c>
      <c r="AU1540" s="204" t="s">
        <v>82</v>
      </c>
      <c r="AV1540" s="13" t="s">
        <v>82</v>
      </c>
      <c r="AW1540" s="13" t="s">
        <v>34</v>
      </c>
      <c r="AX1540" s="13" t="s">
        <v>80</v>
      </c>
      <c r="AY1540" s="204" t="s">
        <v>170</v>
      </c>
    </row>
    <row r="1541" spans="1:65" s="2" customFormat="1" ht="16.5" customHeight="1">
      <c r="A1541" s="36"/>
      <c r="B1541" s="37"/>
      <c r="C1541" s="180" t="s">
        <v>4494</v>
      </c>
      <c r="D1541" s="180" t="s">
        <v>173</v>
      </c>
      <c r="E1541" s="181" t="s">
        <v>866</v>
      </c>
      <c r="F1541" s="182" t="s">
        <v>867</v>
      </c>
      <c r="G1541" s="183" t="s">
        <v>217</v>
      </c>
      <c r="H1541" s="184">
        <v>204.91</v>
      </c>
      <c r="I1541" s="185"/>
      <c r="J1541" s="186">
        <f>ROUND(I1541*H1541,2)</f>
        <v>0</v>
      </c>
      <c r="K1541" s="182" t="s">
        <v>177</v>
      </c>
      <c r="L1541" s="41"/>
      <c r="M1541" s="187" t="s">
        <v>19</v>
      </c>
      <c r="N1541" s="188" t="s">
        <v>44</v>
      </c>
      <c r="O1541" s="66"/>
      <c r="P1541" s="189">
        <f>O1541*H1541</f>
        <v>0</v>
      </c>
      <c r="Q1541" s="189">
        <v>1.5E-3</v>
      </c>
      <c r="R1541" s="189">
        <f>Q1541*H1541</f>
        <v>0.307365</v>
      </c>
      <c r="S1541" s="189">
        <v>0</v>
      </c>
      <c r="T1541" s="190">
        <f>S1541*H1541</f>
        <v>0</v>
      </c>
      <c r="U1541" s="36"/>
      <c r="V1541" s="36"/>
      <c r="W1541" s="36"/>
      <c r="X1541" s="36"/>
      <c r="Y1541" s="36"/>
      <c r="Z1541" s="36"/>
      <c r="AA1541" s="36"/>
      <c r="AB1541" s="36"/>
      <c r="AC1541" s="36"/>
      <c r="AD1541" s="36"/>
      <c r="AE1541" s="36"/>
      <c r="AR1541" s="191" t="s">
        <v>261</v>
      </c>
      <c r="AT1541" s="191" t="s">
        <v>173</v>
      </c>
      <c r="AU1541" s="191" t="s">
        <v>82</v>
      </c>
      <c r="AY1541" s="19" t="s">
        <v>170</v>
      </c>
      <c r="BE1541" s="192">
        <f>IF(N1541="základní",J1541,0)</f>
        <v>0</v>
      </c>
      <c r="BF1541" s="192">
        <f>IF(N1541="snížená",J1541,0)</f>
        <v>0</v>
      </c>
      <c r="BG1541" s="192">
        <f>IF(N1541="zákl. přenesená",J1541,0)</f>
        <v>0</v>
      </c>
      <c r="BH1541" s="192">
        <f>IF(N1541="sníž. přenesená",J1541,0)</f>
        <v>0</v>
      </c>
      <c r="BI1541" s="192">
        <f>IF(N1541="nulová",J1541,0)</f>
        <v>0</v>
      </c>
      <c r="BJ1541" s="19" t="s">
        <v>80</v>
      </c>
      <c r="BK1541" s="192">
        <f>ROUND(I1541*H1541,2)</f>
        <v>0</v>
      </c>
      <c r="BL1541" s="19" t="s">
        <v>261</v>
      </c>
      <c r="BM1541" s="191" t="s">
        <v>4495</v>
      </c>
    </row>
    <row r="1542" spans="1:65" s="2" customFormat="1" ht="16.5" customHeight="1">
      <c r="A1542" s="36"/>
      <c r="B1542" s="37"/>
      <c r="C1542" s="180" t="s">
        <v>4496</v>
      </c>
      <c r="D1542" s="180" t="s">
        <v>173</v>
      </c>
      <c r="E1542" s="181" t="s">
        <v>4497</v>
      </c>
      <c r="F1542" s="182" t="s">
        <v>4498</v>
      </c>
      <c r="G1542" s="183" t="s">
        <v>217</v>
      </c>
      <c r="H1542" s="184">
        <v>9.2810000000000006</v>
      </c>
      <c r="I1542" s="185"/>
      <c r="J1542" s="186">
        <f>ROUND(I1542*H1542,2)</f>
        <v>0</v>
      </c>
      <c r="K1542" s="182" t="s">
        <v>177</v>
      </c>
      <c r="L1542" s="41"/>
      <c r="M1542" s="187" t="s">
        <v>19</v>
      </c>
      <c r="N1542" s="188" t="s">
        <v>44</v>
      </c>
      <c r="O1542" s="66"/>
      <c r="P1542" s="189">
        <f>O1542*H1542</f>
        <v>0</v>
      </c>
      <c r="Q1542" s="189">
        <v>9.6699999999999998E-3</v>
      </c>
      <c r="R1542" s="189">
        <f>Q1542*H1542</f>
        <v>8.9747270000000004E-2</v>
      </c>
      <c r="S1542" s="189">
        <v>0</v>
      </c>
      <c r="T1542" s="190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91" t="s">
        <v>261</v>
      </c>
      <c r="AT1542" s="191" t="s">
        <v>173</v>
      </c>
      <c r="AU1542" s="191" t="s">
        <v>82</v>
      </c>
      <c r="AY1542" s="19" t="s">
        <v>170</v>
      </c>
      <c r="BE1542" s="192">
        <f>IF(N1542="základní",J1542,0)</f>
        <v>0</v>
      </c>
      <c r="BF1542" s="192">
        <f>IF(N1542="snížená",J1542,0)</f>
        <v>0</v>
      </c>
      <c r="BG1542" s="192">
        <f>IF(N1542="zákl. přenesená",J1542,0)</f>
        <v>0</v>
      </c>
      <c r="BH1542" s="192">
        <f>IF(N1542="sníž. přenesená",J1542,0)</f>
        <v>0</v>
      </c>
      <c r="BI1542" s="192">
        <f>IF(N1542="nulová",J1542,0)</f>
        <v>0</v>
      </c>
      <c r="BJ1542" s="19" t="s">
        <v>80</v>
      </c>
      <c r="BK1542" s="192">
        <f>ROUND(I1542*H1542,2)</f>
        <v>0</v>
      </c>
      <c r="BL1542" s="19" t="s">
        <v>261</v>
      </c>
      <c r="BM1542" s="191" t="s">
        <v>4499</v>
      </c>
    </row>
    <row r="1543" spans="1:65" s="13" customFormat="1" ht="11.25">
      <c r="B1543" s="193"/>
      <c r="C1543" s="194"/>
      <c r="D1543" s="195" t="s">
        <v>180</v>
      </c>
      <c r="E1543" s="196" t="s">
        <v>19</v>
      </c>
      <c r="F1543" s="197" t="s">
        <v>4500</v>
      </c>
      <c r="G1543" s="194"/>
      <c r="H1543" s="198">
        <v>9.2810000000000006</v>
      </c>
      <c r="I1543" s="199"/>
      <c r="J1543" s="194"/>
      <c r="K1543" s="194"/>
      <c r="L1543" s="200"/>
      <c r="M1543" s="201"/>
      <c r="N1543" s="202"/>
      <c r="O1543" s="202"/>
      <c r="P1543" s="202"/>
      <c r="Q1543" s="202"/>
      <c r="R1543" s="202"/>
      <c r="S1543" s="202"/>
      <c r="T1543" s="203"/>
      <c r="AT1543" s="204" t="s">
        <v>180</v>
      </c>
      <c r="AU1543" s="204" t="s">
        <v>82</v>
      </c>
      <c r="AV1543" s="13" t="s">
        <v>82</v>
      </c>
      <c r="AW1543" s="13" t="s">
        <v>34</v>
      </c>
      <c r="AX1543" s="13" t="s">
        <v>80</v>
      </c>
      <c r="AY1543" s="204" t="s">
        <v>170</v>
      </c>
    </row>
    <row r="1544" spans="1:65" s="2" customFormat="1" ht="24">
      <c r="A1544" s="36"/>
      <c r="B1544" s="37"/>
      <c r="C1544" s="180" t="s">
        <v>4501</v>
      </c>
      <c r="D1544" s="180" t="s">
        <v>173</v>
      </c>
      <c r="E1544" s="181" t="s">
        <v>4502</v>
      </c>
      <c r="F1544" s="182" t="s">
        <v>4503</v>
      </c>
      <c r="G1544" s="183" t="s">
        <v>190</v>
      </c>
      <c r="H1544" s="184">
        <v>7.0419999999999998</v>
      </c>
      <c r="I1544" s="185"/>
      <c r="J1544" s="186">
        <f>ROUND(I1544*H1544,2)</f>
        <v>0</v>
      </c>
      <c r="K1544" s="182" t="s">
        <v>177</v>
      </c>
      <c r="L1544" s="41"/>
      <c r="M1544" s="187" t="s">
        <v>19</v>
      </c>
      <c r="N1544" s="188" t="s">
        <v>44</v>
      </c>
      <c r="O1544" s="66"/>
      <c r="P1544" s="189">
        <f>O1544*H1544</f>
        <v>0</v>
      </c>
      <c r="Q1544" s="189">
        <v>0</v>
      </c>
      <c r="R1544" s="189">
        <f>Q1544*H1544</f>
        <v>0</v>
      </c>
      <c r="S1544" s="189">
        <v>0</v>
      </c>
      <c r="T1544" s="190">
        <f>S1544*H1544</f>
        <v>0</v>
      </c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R1544" s="191" t="s">
        <v>261</v>
      </c>
      <c r="AT1544" s="191" t="s">
        <v>173</v>
      </c>
      <c r="AU1544" s="191" t="s">
        <v>82</v>
      </c>
      <c r="AY1544" s="19" t="s">
        <v>170</v>
      </c>
      <c r="BE1544" s="192">
        <f>IF(N1544="základní",J1544,0)</f>
        <v>0</v>
      </c>
      <c r="BF1544" s="192">
        <f>IF(N1544="snížená",J1544,0)</f>
        <v>0</v>
      </c>
      <c r="BG1544" s="192">
        <f>IF(N1544="zákl. přenesená",J1544,0)</f>
        <v>0</v>
      </c>
      <c r="BH1544" s="192">
        <f>IF(N1544="sníž. přenesená",J1544,0)</f>
        <v>0</v>
      </c>
      <c r="BI1544" s="192">
        <f>IF(N1544="nulová",J1544,0)</f>
        <v>0</v>
      </c>
      <c r="BJ1544" s="19" t="s">
        <v>80</v>
      </c>
      <c r="BK1544" s="192">
        <f>ROUND(I1544*H1544,2)</f>
        <v>0</v>
      </c>
      <c r="BL1544" s="19" t="s">
        <v>261</v>
      </c>
      <c r="BM1544" s="191" t="s">
        <v>4504</v>
      </c>
    </row>
    <row r="1545" spans="1:65" s="12" customFormat="1" ht="22.9" customHeight="1">
      <c r="B1545" s="164"/>
      <c r="C1545" s="165"/>
      <c r="D1545" s="166" t="s">
        <v>72</v>
      </c>
      <c r="E1545" s="178" t="s">
        <v>4505</v>
      </c>
      <c r="F1545" s="178" t="s">
        <v>4506</v>
      </c>
      <c r="G1545" s="165"/>
      <c r="H1545" s="165"/>
      <c r="I1545" s="168"/>
      <c r="J1545" s="179">
        <f>BK1545</f>
        <v>0</v>
      </c>
      <c r="K1545" s="165"/>
      <c r="L1545" s="170"/>
      <c r="M1545" s="171"/>
      <c r="N1545" s="172"/>
      <c r="O1545" s="172"/>
      <c r="P1545" s="173">
        <f>SUM(P1546:P1560)</f>
        <v>0</v>
      </c>
      <c r="Q1545" s="172"/>
      <c r="R1545" s="173">
        <f>SUM(R1546:R1560)</f>
        <v>6.4459970000000002</v>
      </c>
      <c r="S1545" s="172"/>
      <c r="T1545" s="174">
        <f>SUM(T1546:T1560)</f>
        <v>0</v>
      </c>
      <c r="AR1545" s="175" t="s">
        <v>82</v>
      </c>
      <c r="AT1545" s="176" t="s">
        <v>72</v>
      </c>
      <c r="AU1545" s="176" t="s">
        <v>80</v>
      </c>
      <c r="AY1545" s="175" t="s">
        <v>170</v>
      </c>
      <c r="BK1545" s="177">
        <f>SUM(BK1546:BK1560)</f>
        <v>0</v>
      </c>
    </row>
    <row r="1546" spans="1:65" s="2" customFormat="1" ht="24">
      <c r="A1546" s="36"/>
      <c r="B1546" s="37"/>
      <c r="C1546" s="180" t="s">
        <v>4507</v>
      </c>
      <c r="D1546" s="180" t="s">
        <v>173</v>
      </c>
      <c r="E1546" s="181" t="s">
        <v>4508</v>
      </c>
      <c r="F1546" s="182" t="s">
        <v>4509</v>
      </c>
      <c r="G1546" s="183" t="s">
        <v>310</v>
      </c>
      <c r="H1546" s="184">
        <v>28.32</v>
      </c>
      <c r="I1546" s="185"/>
      <c r="J1546" s="186">
        <f>ROUND(I1546*H1546,2)</f>
        <v>0</v>
      </c>
      <c r="K1546" s="182" t="s">
        <v>177</v>
      </c>
      <c r="L1546" s="41"/>
      <c r="M1546" s="187" t="s">
        <v>19</v>
      </c>
      <c r="N1546" s="188" t="s">
        <v>44</v>
      </c>
      <c r="O1546" s="66"/>
      <c r="P1546" s="189">
        <f>O1546*H1546</f>
        <v>0</v>
      </c>
      <c r="Q1546" s="189">
        <v>1.37E-2</v>
      </c>
      <c r="R1546" s="189">
        <f>Q1546*H1546</f>
        <v>0.387984</v>
      </c>
      <c r="S1546" s="189">
        <v>0</v>
      </c>
      <c r="T1546" s="190">
        <f>S1546*H1546</f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191" t="s">
        <v>261</v>
      </c>
      <c r="AT1546" s="191" t="s">
        <v>173</v>
      </c>
      <c r="AU1546" s="191" t="s">
        <v>82</v>
      </c>
      <c r="AY1546" s="19" t="s">
        <v>170</v>
      </c>
      <c r="BE1546" s="192">
        <f>IF(N1546="základní",J1546,0)</f>
        <v>0</v>
      </c>
      <c r="BF1546" s="192">
        <f>IF(N1546="snížená",J1546,0)</f>
        <v>0</v>
      </c>
      <c r="BG1546" s="192">
        <f>IF(N1546="zákl. přenesená",J1546,0)</f>
        <v>0</v>
      </c>
      <c r="BH1546" s="192">
        <f>IF(N1546="sníž. přenesená",J1546,0)</f>
        <v>0</v>
      </c>
      <c r="BI1546" s="192">
        <f>IF(N1546="nulová",J1546,0)</f>
        <v>0</v>
      </c>
      <c r="BJ1546" s="19" t="s">
        <v>80</v>
      </c>
      <c r="BK1546" s="192">
        <f>ROUND(I1546*H1546,2)</f>
        <v>0</v>
      </c>
      <c r="BL1546" s="19" t="s">
        <v>261</v>
      </c>
      <c r="BM1546" s="191" t="s">
        <v>4510</v>
      </c>
    </row>
    <row r="1547" spans="1:65" s="2" customFormat="1" ht="16.5" customHeight="1">
      <c r="A1547" s="36"/>
      <c r="B1547" s="37"/>
      <c r="C1547" s="216" t="s">
        <v>4511</v>
      </c>
      <c r="D1547" s="216" t="s">
        <v>192</v>
      </c>
      <c r="E1547" s="217" t="s">
        <v>4512</v>
      </c>
      <c r="F1547" s="218" t="s">
        <v>4513</v>
      </c>
      <c r="G1547" s="219" t="s">
        <v>217</v>
      </c>
      <c r="H1547" s="220">
        <v>29.452999999999999</v>
      </c>
      <c r="I1547" s="221"/>
      <c r="J1547" s="222">
        <f>ROUND(I1547*H1547,2)</f>
        <v>0</v>
      </c>
      <c r="K1547" s="218" t="s">
        <v>177</v>
      </c>
      <c r="L1547" s="223"/>
      <c r="M1547" s="224" t="s">
        <v>19</v>
      </c>
      <c r="N1547" s="225" t="s">
        <v>44</v>
      </c>
      <c r="O1547" s="66"/>
      <c r="P1547" s="189">
        <f>O1547*H1547</f>
        <v>0</v>
      </c>
      <c r="Q1547" s="189">
        <v>8.1000000000000003E-2</v>
      </c>
      <c r="R1547" s="189">
        <f>Q1547*H1547</f>
        <v>2.3856929999999998</v>
      </c>
      <c r="S1547" s="189">
        <v>0</v>
      </c>
      <c r="T1547" s="190">
        <f>S1547*H1547</f>
        <v>0</v>
      </c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R1547" s="191" t="s">
        <v>346</v>
      </c>
      <c r="AT1547" s="191" t="s">
        <v>192</v>
      </c>
      <c r="AU1547" s="191" t="s">
        <v>82</v>
      </c>
      <c r="AY1547" s="19" t="s">
        <v>170</v>
      </c>
      <c r="BE1547" s="192">
        <f>IF(N1547="základní",J1547,0)</f>
        <v>0</v>
      </c>
      <c r="BF1547" s="192">
        <f>IF(N1547="snížená",J1547,0)</f>
        <v>0</v>
      </c>
      <c r="BG1547" s="192">
        <f>IF(N1547="zákl. přenesená",J1547,0)</f>
        <v>0</v>
      </c>
      <c r="BH1547" s="192">
        <f>IF(N1547="sníž. přenesená",J1547,0)</f>
        <v>0</v>
      </c>
      <c r="BI1547" s="192">
        <f>IF(N1547="nulová",J1547,0)</f>
        <v>0</v>
      </c>
      <c r="BJ1547" s="19" t="s">
        <v>80</v>
      </c>
      <c r="BK1547" s="192">
        <f>ROUND(I1547*H1547,2)</f>
        <v>0</v>
      </c>
      <c r="BL1547" s="19" t="s">
        <v>261</v>
      </c>
      <c r="BM1547" s="191" t="s">
        <v>4514</v>
      </c>
    </row>
    <row r="1548" spans="1:65" s="13" customFormat="1" ht="11.25">
      <c r="B1548" s="193"/>
      <c r="C1548" s="194"/>
      <c r="D1548" s="195" t="s">
        <v>180</v>
      </c>
      <c r="E1548" s="196" t="s">
        <v>19</v>
      </c>
      <c r="F1548" s="197" t="s">
        <v>4515</v>
      </c>
      <c r="G1548" s="194"/>
      <c r="H1548" s="198">
        <v>19.2</v>
      </c>
      <c r="I1548" s="199"/>
      <c r="J1548" s="194"/>
      <c r="K1548" s="194"/>
      <c r="L1548" s="200"/>
      <c r="M1548" s="201"/>
      <c r="N1548" s="202"/>
      <c r="O1548" s="202"/>
      <c r="P1548" s="202"/>
      <c r="Q1548" s="202"/>
      <c r="R1548" s="202"/>
      <c r="S1548" s="202"/>
      <c r="T1548" s="203"/>
      <c r="AT1548" s="204" t="s">
        <v>180</v>
      </c>
      <c r="AU1548" s="204" t="s">
        <v>82</v>
      </c>
      <c r="AV1548" s="13" t="s">
        <v>82</v>
      </c>
      <c r="AW1548" s="13" t="s">
        <v>34</v>
      </c>
      <c r="AX1548" s="13" t="s">
        <v>73</v>
      </c>
      <c r="AY1548" s="204" t="s">
        <v>170</v>
      </c>
    </row>
    <row r="1549" spans="1:65" s="13" customFormat="1" ht="11.25">
      <c r="B1549" s="193"/>
      <c r="C1549" s="194"/>
      <c r="D1549" s="195" t="s">
        <v>180</v>
      </c>
      <c r="E1549" s="196" t="s">
        <v>19</v>
      </c>
      <c r="F1549" s="197" t="s">
        <v>4516</v>
      </c>
      <c r="G1549" s="194"/>
      <c r="H1549" s="198">
        <v>9.1199999999999992</v>
      </c>
      <c r="I1549" s="199"/>
      <c r="J1549" s="194"/>
      <c r="K1549" s="194"/>
      <c r="L1549" s="200"/>
      <c r="M1549" s="201"/>
      <c r="N1549" s="202"/>
      <c r="O1549" s="202"/>
      <c r="P1549" s="202"/>
      <c r="Q1549" s="202"/>
      <c r="R1549" s="202"/>
      <c r="S1549" s="202"/>
      <c r="T1549" s="203"/>
      <c r="AT1549" s="204" t="s">
        <v>180</v>
      </c>
      <c r="AU1549" s="204" t="s">
        <v>82</v>
      </c>
      <c r="AV1549" s="13" t="s">
        <v>82</v>
      </c>
      <c r="AW1549" s="13" t="s">
        <v>34</v>
      </c>
      <c r="AX1549" s="13" t="s">
        <v>73</v>
      </c>
      <c r="AY1549" s="204" t="s">
        <v>170</v>
      </c>
    </row>
    <row r="1550" spans="1:65" s="14" customFormat="1" ht="11.25">
      <c r="B1550" s="205"/>
      <c r="C1550" s="206"/>
      <c r="D1550" s="195" t="s">
        <v>180</v>
      </c>
      <c r="E1550" s="207" t="s">
        <v>19</v>
      </c>
      <c r="F1550" s="208" t="s">
        <v>182</v>
      </c>
      <c r="G1550" s="206"/>
      <c r="H1550" s="209">
        <v>28.32</v>
      </c>
      <c r="I1550" s="210"/>
      <c r="J1550" s="206"/>
      <c r="K1550" s="206"/>
      <c r="L1550" s="211"/>
      <c r="M1550" s="212"/>
      <c r="N1550" s="213"/>
      <c r="O1550" s="213"/>
      <c r="P1550" s="213"/>
      <c r="Q1550" s="213"/>
      <c r="R1550" s="213"/>
      <c r="S1550" s="213"/>
      <c r="T1550" s="214"/>
      <c r="AT1550" s="215" t="s">
        <v>180</v>
      </c>
      <c r="AU1550" s="215" t="s">
        <v>82</v>
      </c>
      <c r="AV1550" s="14" t="s">
        <v>178</v>
      </c>
      <c r="AW1550" s="14" t="s">
        <v>34</v>
      </c>
      <c r="AX1550" s="14" t="s">
        <v>80</v>
      </c>
      <c r="AY1550" s="215" t="s">
        <v>170</v>
      </c>
    </row>
    <row r="1551" spans="1:65" s="13" customFormat="1" ht="11.25">
      <c r="B1551" s="193"/>
      <c r="C1551" s="194"/>
      <c r="D1551" s="195" t="s">
        <v>180</v>
      </c>
      <c r="E1551" s="194"/>
      <c r="F1551" s="197" t="s">
        <v>4517</v>
      </c>
      <c r="G1551" s="194"/>
      <c r="H1551" s="198">
        <v>29.452999999999999</v>
      </c>
      <c r="I1551" s="199"/>
      <c r="J1551" s="194"/>
      <c r="K1551" s="194"/>
      <c r="L1551" s="200"/>
      <c r="M1551" s="201"/>
      <c r="N1551" s="202"/>
      <c r="O1551" s="202"/>
      <c r="P1551" s="202"/>
      <c r="Q1551" s="202"/>
      <c r="R1551" s="202"/>
      <c r="S1551" s="202"/>
      <c r="T1551" s="203"/>
      <c r="AT1551" s="204" t="s">
        <v>180</v>
      </c>
      <c r="AU1551" s="204" t="s">
        <v>82</v>
      </c>
      <c r="AV1551" s="13" t="s">
        <v>82</v>
      </c>
      <c r="AW1551" s="13" t="s">
        <v>4</v>
      </c>
      <c r="AX1551" s="13" t="s">
        <v>80</v>
      </c>
      <c r="AY1551" s="204" t="s">
        <v>170</v>
      </c>
    </row>
    <row r="1552" spans="1:65" s="2" customFormat="1" ht="24">
      <c r="A1552" s="36"/>
      <c r="B1552" s="37"/>
      <c r="C1552" s="180" t="s">
        <v>4518</v>
      </c>
      <c r="D1552" s="180" t="s">
        <v>173</v>
      </c>
      <c r="E1552" s="181" t="s">
        <v>4519</v>
      </c>
      <c r="F1552" s="182" t="s">
        <v>4520</v>
      </c>
      <c r="G1552" s="183" t="s">
        <v>310</v>
      </c>
      <c r="H1552" s="184">
        <v>60</v>
      </c>
      <c r="I1552" s="185"/>
      <c r="J1552" s="186">
        <f>ROUND(I1552*H1552,2)</f>
        <v>0</v>
      </c>
      <c r="K1552" s="182" t="s">
        <v>177</v>
      </c>
      <c r="L1552" s="41"/>
      <c r="M1552" s="187" t="s">
        <v>19</v>
      </c>
      <c r="N1552" s="188" t="s">
        <v>44</v>
      </c>
      <c r="O1552" s="66"/>
      <c r="P1552" s="189">
        <f>O1552*H1552</f>
        <v>0</v>
      </c>
      <c r="Q1552" s="189">
        <v>7.7999999999999996E-3</v>
      </c>
      <c r="R1552" s="189">
        <f>Q1552*H1552</f>
        <v>0.46799999999999997</v>
      </c>
      <c r="S1552" s="189">
        <v>0</v>
      </c>
      <c r="T1552" s="190">
        <f>S1552*H1552</f>
        <v>0</v>
      </c>
      <c r="U1552" s="36"/>
      <c r="V1552" s="36"/>
      <c r="W1552" s="36"/>
      <c r="X1552" s="36"/>
      <c r="Y1552" s="36"/>
      <c r="Z1552" s="36"/>
      <c r="AA1552" s="36"/>
      <c r="AB1552" s="36"/>
      <c r="AC1552" s="36"/>
      <c r="AD1552" s="36"/>
      <c r="AE1552" s="36"/>
      <c r="AR1552" s="191" t="s">
        <v>261</v>
      </c>
      <c r="AT1552" s="191" t="s">
        <v>173</v>
      </c>
      <c r="AU1552" s="191" t="s">
        <v>82</v>
      </c>
      <c r="AY1552" s="19" t="s">
        <v>170</v>
      </c>
      <c r="BE1552" s="192">
        <f>IF(N1552="základní",J1552,0)</f>
        <v>0</v>
      </c>
      <c r="BF1552" s="192">
        <f>IF(N1552="snížená",J1552,0)</f>
        <v>0</v>
      </c>
      <c r="BG1552" s="192">
        <f>IF(N1552="zákl. přenesená",J1552,0)</f>
        <v>0</v>
      </c>
      <c r="BH1552" s="192">
        <f>IF(N1552="sníž. přenesená",J1552,0)</f>
        <v>0</v>
      </c>
      <c r="BI1552" s="192">
        <f>IF(N1552="nulová",J1552,0)</f>
        <v>0</v>
      </c>
      <c r="BJ1552" s="19" t="s">
        <v>80</v>
      </c>
      <c r="BK1552" s="192">
        <f>ROUND(I1552*H1552,2)</f>
        <v>0</v>
      </c>
      <c r="BL1552" s="19" t="s">
        <v>261</v>
      </c>
      <c r="BM1552" s="191" t="s">
        <v>4521</v>
      </c>
    </row>
    <row r="1553" spans="1:65" s="2" customFormat="1" ht="16.5" customHeight="1">
      <c r="A1553" s="36"/>
      <c r="B1553" s="37"/>
      <c r="C1553" s="216" t="s">
        <v>4522</v>
      </c>
      <c r="D1553" s="216" t="s">
        <v>192</v>
      </c>
      <c r="E1553" s="217" t="s">
        <v>4523</v>
      </c>
      <c r="F1553" s="218" t="s">
        <v>4524</v>
      </c>
      <c r="G1553" s="219" t="s">
        <v>310</v>
      </c>
      <c r="H1553" s="220">
        <v>62.4</v>
      </c>
      <c r="I1553" s="221"/>
      <c r="J1553" s="222">
        <f>ROUND(I1553*H1553,2)</f>
        <v>0</v>
      </c>
      <c r="K1553" s="218" t="s">
        <v>177</v>
      </c>
      <c r="L1553" s="223"/>
      <c r="M1553" s="224" t="s">
        <v>19</v>
      </c>
      <c r="N1553" s="225" t="s">
        <v>44</v>
      </c>
      <c r="O1553" s="66"/>
      <c r="P1553" s="189">
        <f>O1553*H1553</f>
        <v>0</v>
      </c>
      <c r="Q1553" s="189">
        <v>1.4E-2</v>
      </c>
      <c r="R1553" s="189">
        <f>Q1553*H1553</f>
        <v>0.87360000000000004</v>
      </c>
      <c r="S1553" s="189">
        <v>0</v>
      </c>
      <c r="T1553" s="190">
        <f>S1553*H1553</f>
        <v>0</v>
      </c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R1553" s="191" t="s">
        <v>346</v>
      </c>
      <c r="AT1553" s="191" t="s">
        <v>192</v>
      </c>
      <c r="AU1553" s="191" t="s">
        <v>82</v>
      </c>
      <c r="AY1553" s="19" t="s">
        <v>170</v>
      </c>
      <c r="BE1553" s="192">
        <f>IF(N1553="základní",J1553,0)</f>
        <v>0</v>
      </c>
      <c r="BF1553" s="192">
        <f>IF(N1553="snížená",J1553,0)</f>
        <v>0</v>
      </c>
      <c r="BG1553" s="192">
        <f>IF(N1553="zákl. přenesená",J1553,0)</f>
        <v>0</v>
      </c>
      <c r="BH1553" s="192">
        <f>IF(N1553="sníž. přenesená",J1553,0)</f>
        <v>0</v>
      </c>
      <c r="BI1553" s="192">
        <f>IF(N1553="nulová",J1553,0)</f>
        <v>0</v>
      </c>
      <c r="BJ1553" s="19" t="s">
        <v>80</v>
      </c>
      <c r="BK1553" s="192">
        <f>ROUND(I1553*H1553,2)</f>
        <v>0</v>
      </c>
      <c r="BL1553" s="19" t="s">
        <v>261</v>
      </c>
      <c r="BM1553" s="191" t="s">
        <v>4525</v>
      </c>
    </row>
    <row r="1554" spans="1:65" s="13" customFormat="1" ht="11.25">
      <c r="B1554" s="193"/>
      <c r="C1554" s="194"/>
      <c r="D1554" s="195" t="s">
        <v>180</v>
      </c>
      <c r="E1554" s="194"/>
      <c r="F1554" s="197" t="s">
        <v>4526</v>
      </c>
      <c r="G1554" s="194"/>
      <c r="H1554" s="198">
        <v>62.4</v>
      </c>
      <c r="I1554" s="199"/>
      <c r="J1554" s="194"/>
      <c r="K1554" s="194"/>
      <c r="L1554" s="200"/>
      <c r="M1554" s="201"/>
      <c r="N1554" s="202"/>
      <c r="O1554" s="202"/>
      <c r="P1554" s="202"/>
      <c r="Q1554" s="202"/>
      <c r="R1554" s="202"/>
      <c r="S1554" s="202"/>
      <c r="T1554" s="203"/>
      <c r="AT1554" s="204" t="s">
        <v>180</v>
      </c>
      <c r="AU1554" s="204" t="s">
        <v>82</v>
      </c>
      <c r="AV1554" s="13" t="s">
        <v>82</v>
      </c>
      <c r="AW1554" s="13" t="s">
        <v>4</v>
      </c>
      <c r="AX1554" s="13" t="s">
        <v>80</v>
      </c>
      <c r="AY1554" s="204" t="s">
        <v>170</v>
      </c>
    </row>
    <row r="1555" spans="1:65" s="2" customFormat="1" ht="33" customHeight="1">
      <c r="A1555" s="36"/>
      <c r="B1555" s="37"/>
      <c r="C1555" s="180" t="s">
        <v>4527</v>
      </c>
      <c r="D1555" s="180" t="s">
        <v>173</v>
      </c>
      <c r="E1555" s="181" t="s">
        <v>4528</v>
      </c>
      <c r="F1555" s="182" t="s">
        <v>4529</v>
      </c>
      <c r="G1555" s="183" t="s">
        <v>217</v>
      </c>
      <c r="H1555" s="184">
        <v>31</v>
      </c>
      <c r="I1555" s="185"/>
      <c r="J1555" s="186">
        <f>ROUND(I1555*H1555,2)</f>
        <v>0</v>
      </c>
      <c r="K1555" s="182" t="s">
        <v>177</v>
      </c>
      <c r="L1555" s="41"/>
      <c r="M1555" s="187" t="s">
        <v>19</v>
      </c>
      <c r="N1555" s="188" t="s">
        <v>44</v>
      </c>
      <c r="O1555" s="66"/>
      <c r="P1555" s="189">
        <f>O1555*H1555</f>
        <v>0</v>
      </c>
      <c r="Q1555" s="189">
        <v>1.8799999999999999E-3</v>
      </c>
      <c r="R1555" s="189">
        <f>Q1555*H1555</f>
        <v>5.8279999999999998E-2</v>
      </c>
      <c r="S1555" s="189">
        <v>0</v>
      </c>
      <c r="T1555" s="190">
        <f>S1555*H1555</f>
        <v>0</v>
      </c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R1555" s="191" t="s">
        <v>261</v>
      </c>
      <c r="AT1555" s="191" t="s">
        <v>173</v>
      </c>
      <c r="AU1555" s="191" t="s">
        <v>82</v>
      </c>
      <c r="AY1555" s="19" t="s">
        <v>170</v>
      </c>
      <c r="BE1555" s="192">
        <f>IF(N1555="základní",J1555,0)</f>
        <v>0</v>
      </c>
      <c r="BF1555" s="192">
        <f>IF(N1555="snížená",J1555,0)</f>
        <v>0</v>
      </c>
      <c r="BG1555" s="192">
        <f>IF(N1555="zákl. přenesená",J1555,0)</f>
        <v>0</v>
      </c>
      <c r="BH1555" s="192">
        <f>IF(N1555="sníž. přenesená",J1555,0)</f>
        <v>0</v>
      </c>
      <c r="BI1555" s="192">
        <f>IF(N1555="nulová",J1555,0)</f>
        <v>0</v>
      </c>
      <c r="BJ1555" s="19" t="s">
        <v>80</v>
      </c>
      <c r="BK1555" s="192">
        <f>ROUND(I1555*H1555,2)</f>
        <v>0</v>
      </c>
      <c r="BL1555" s="19" t="s">
        <v>261</v>
      </c>
      <c r="BM1555" s="191" t="s">
        <v>4530</v>
      </c>
    </row>
    <row r="1556" spans="1:65" s="2" customFormat="1" ht="16.5" customHeight="1">
      <c r="A1556" s="36"/>
      <c r="B1556" s="37"/>
      <c r="C1556" s="216" t="s">
        <v>4531</v>
      </c>
      <c r="D1556" s="216" t="s">
        <v>192</v>
      </c>
      <c r="E1556" s="217" t="s">
        <v>4532</v>
      </c>
      <c r="F1556" s="218" t="s">
        <v>4533</v>
      </c>
      <c r="G1556" s="219" t="s">
        <v>217</v>
      </c>
      <c r="H1556" s="220">
        <v>32.24</v>
      </c>
      <c r="I1556" s="221"/>
      <c r="J1556" s="222">
        <f>ROUND(I1556*H1556,2)</f>
        <v>0</v>
      </c>
      <c r="K1556" s="218" t="s">
        <v>177</v>
      </c>
      <c r="L1556" s="223"/>
      <c r="M1556" s="224" t="s">
        <v>19</v>
      </c>
      <c r="N1556" s="225" t="s">
        <v>44</v>
      </c>
      <c r="O1556" s="66"/>
      <c r="P1556" s="189">
        <f>O1556*H1556</f>
        <v>0</v>
      </c>
      <c r="Q1556" s="189">
        <v>7.0000000000000007E-2</v>
      </c>
      <c r="R1556" s="189">
        <f>Q1556*H1556</f>
        <v>2.2568000000000001</v>
      </c>
      <c r="S1556" s="189">
        <v>0</v>
      </c>
      <c r="T1556" s="190">
        <f>S1556*H1556</f>
        <v>0</v>
      </c>
      <c r="U1556" s="36"/>
      <c r="V1556" s="36"/>
      <c r="W1556" s="36"/>
      <c r="X1556" s="36"/>
      <c r="Y1556" s="36"/>
      <c r="Z1556" s="36"/>
      <c r="AA1556" s="36"/>
      <c r="AB1556" s="36"/>
      <c r="AC1556" s="36"/>
      <c r="AD1556" s="36"/>
      <c r="AE1556" s="36"/>
      <c r="AR1556" s="191" t="s">
        <v>346</v>
      </c>
      <c r="AT1556" s="191" t="s">
        <v>192</v>
      </c>
      <c r="AU1556" s="191" t="s">
        <v>82</v>
      </c>
      <c r="AY1556" s="19" t="s">
        <v>170</v>
      </c>
      <c r="BE1556" s="192">
        <f>IF(N1556="základní",J1556,0)</f>
        <v>0</v>
      </c>
      <c r="BF1556" s="192">
        <f>IF(N1556="snížená",J1556,0)</f>
        <v>0</v>
      </c>
      <c r="BG1556" s="192">
        <f>IF(N1556="zákl. přenesená",J1556,0)</f>
        <v>0</v>
      </c>
      <c r="BH1556" s="192">
        <f>IF(N1556="sníž. přenesená",J1556,0)</f>
        <v>0</v>
      </c>
      <c r="BI1556" s="192">
        <f>IF(N1556="nulová",J1556,0)</f>
        <v>0</v>
      </c>
      <c r="BJ1556" s="19" t="s">
        <v>80</v>
      </c>
      <c r="BK1556" s="192">
        <f>ROUND(I1556*H1556,2)</f>
        <v>0</v>
      </c>
      <c r="BL1556" s="19" t="s">
        <v>261</v>
      </c>
      <c r="BM1556" s="191" t="s">
        <v>4534</v>
      </c>
    </row>
    <row r="1557" spans="1:65" s="13" customFormat="1" ht="11.25">
      <c r="B1557" s="193"/>
      <c r="C1557" s="194"/>
      <c r="D1557" s="195" t="s">
        <v>180</v>
      </c>
      <c r="E1557" s="196" t="s">
        <v>19</v>
      </c>
      <c r="F1557" s="197" t="s">
        <v>2566</v>
      </c>
      <c r="G1557" s="194"/>
      <c r="H1557" s="198">
        <v>31</v>
      </c>
      <c r="I1557" s="199"/>
      <c r="J1557" s="194"/>
      <c r="K1557" s="194"/>
      <c r="L1557" s="200"/>
      <c r="M1557" s="201"/>
      <c r="N1557" s="202"/>
      <c r="O1557" s="202"/>
      <c r="P1557" s="202"/>
      <c r="Q1557" s="202"/>
      <c r="R1557" s="202"/>
      <c r="S1557" s="202"/>
      <c r="T1557" s="203"/>
      <c r="AT1557" s="204" t="s">
        <v>180</v>
      </c>
      <c r="AU1557" s="204" t="s">
        <v>82</v>
      </c>
      <c r="AV1557" s="13" t="s">
        <v>82</v>
      </c>
      <c r="AW1557" s="13" t="s">
        <v>34</v>
      </c>
      <c r="AX1557" s="13" t="s">
        <v>80</v>
      </c>
      <c r="AY1557" s="204" t="s">
        <v>170</v>
      </c>
    </row>
    <row r="1558" spans="1:65" s="13" customFormat="1" ht="11.25">
      <c r="B1558" s="193"/>
      <c r="C1558" s="194"/>
      <c r="D1558" s="195" t="s">
        <v>180</v>
      </c>
      <c r="E1558" s="194"/>
      <c r="F1558" s="197" t="s">
        <v>4535</v>
      </c>
      <c r="G1558" s="194"/>
      <c r="H1558" s="198">
        <v>32.24</v>
      </c>
      <c r="I1558" s="199"/>
      <c r="J1558" s="194"/>
      <c r="K1558" s="194"/>
      <c r="L1558" s="200"/>
      <c r="M1558" s="201"/>
      <c r="N1558" s="202"/>
      <c r="O1558" s="202"/>
      <c r="P1558" s="202"/>
      <c r="Q1558" s="202"/>
      <c r="R1558" s="202"/>
      <c r="S1558" s="202"/>
      <c r="T1558" s="203"/>
      <c r="AT1558" s="204" t="s">
        <v>180</v>
      </c>
      <c r="AU1558" s="204" t="s">
        <v>82</v>
      </c>
      <c r="AV1558" s="13" t="s">
        <v>82</v>
      </c>
      <c r="AW1558" s="13" t="s">
        <v>4</v>
      </c>
      <c r="AX1558" s="13" t="s">
        <v>80</v>
      </c>
      <c r="AY1558" s="204" t="s">
        <v>170</v>
      </c>
    </row>
    <row r="1559" spans="1:65" s="2" customFormat="1" ht="16.5" customHeight="1">
      <c r="A1559" s="36"/>
      <c r="B1559" s="37"/>
      <c r="C1559" s="180" t="s">
        <v>4536</v>
      </c>
      <c r="D1559" s="180" t="s">
        <v>173</v>
      </c>
      <c r="E1559" s="181" t="s">
        <v>4537</v>
      </c>
      <c r="F1559" s="182" t="s">
        <v>4538</v>
      </c>
      <c r="G1559" s="183" t="s">
        <v>217</v>
      </c>
      <c r="H1559" s="184">
        <v>68</v>
      </c>
      <c r="I1559" s="185"/>
      <c r="J1559" s="186">
        <f>ROUND(I1559*H1559,2)</f>
        <v>0</v>
      </c>
      <c r="K1559" s="182" t="s">
        <v>177</v>
      </c>
      <c r="L1559" s="41"/>
      <c r="M1559" s="187" t="s">
        <v>19</v>
      </c>
      <c r="N1559" s="188" t="s">
        <v>44</v>
      </c>
      <c r="O1559" s="66"/>
      <c r="P1559" s="189">
        <f>O1559*H1559</f>
        <v>0</v>
      </c>
      <c r="Q1559" s="189">
        <v>2.3000000000000001E-4</v>
      </c>
      <c r="R1559" s="189">
        <f>Q1559*H1559</f>
        <v>1.5640000000000001E-2</v>
      </c>
      <c r="S1559" s="189">
        <v>0</v>
      </c>
      <c r="T1559" s="190">
        <f>S1559*H1559</f>
        <v>0</v>
      </c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R1559" s="191" t="s">
        <v>261</v>
      </c>
      <c r="AT1559" s="191" t="s">
        <v>173</v>
      </c>
      <c r="AU1559" s="191" t="s">
        <v>82</v>
      </c>
      <c r="AY1559" s="19" t="s">
        <v>170</v>
      </c>
      <c r="BE1559" s="192">
        <f>IF(N1559="základní",J1559,0)</f>
        <v>0</v>
      </c>
      <c r="BF1559" s="192">
        <f>IF(N1559="snížená",J1559,0)</f>
        <v>0</v>
      </c>
      <c r="BG1559" s="192">
        <f>IF(N1559="zákl. přenesená",J1559,0)</f>
        <v>0</v>
      </c>
      <c r="BH1559" s="192">
        <f>IF(N1559="sníž. přenesená",J1559,0)</f>
        <v>0</v>
      </c>
      <c r="BI1559" s="192">
        <f>IF(N1559="nulová",J1559,0)</f>
        <v>0</v>
      </c>
      <c r="BJ1559" s="19" t="s">
        <v>80</v>
      </c>
      <c r="BK1559" s="192">
        <f>ROUND(I1559*H1559,2)</f>
        <v>0</v>
      </c>
      <c r="BL1559" s="19" t="s">
        <v>261</v>
      </c>
      <c r="BM1559" s="191" t="s">
        <v>4539</v>
      </c>
    </row>
    <row r="1560" spans="1:65" s="2" customFormat="1" ht="33" customHeight="1">
      <c r="A1560" s="36"/>
      <c r="B1560" s="37"/>
      <c r="C1560" s="180" t="s">
        <v>4540</v>
      </c>
      <c r="D1560" s="180" t="s">
        <v>173</v>
      </c>
      <c r="E1560" s="181" t="s">
        <v>4541</v>
      </c>
      <c r="F1560" s="182" t="s">
        <v>4542</v>
      </c>
      <c r="G1560" s="183" t="s">
        <v>190</v>
      </c>
      <c r="H1560" s="184">
        <v>6.4459999999999997</v>
      </c>
      <c r="I1560" s="185"/>
      <c r="J1560" s="186">
        <f>ROUND(I1560*H1560,2)</f>
        <v>0</v>
      </c>
      <c r="K1560" s="182" t="s">
        <v>177</v>
      </c>
      <c r="L1560" s="41"/>
      <c r="M1560" s="187" t="s">
        <v>19</v>
      </c>
      <c r="N1560" s="188" t="s">
        <v>44</v>
      </c>
      <c r="O1560" s="66"/>
      <c r="P1560" s="189">
        <f>O1560*H1560</f>
        <v>0</v>
      </c>
      <c r="Q1560" s="189">
        <v>0</v>
      </c>
      <c r="R1560" s="189">
        <f>Q1560*H1560</f>
        <v>0</v>
      </c>
      <c r="S1560" s="189">
        <v>0</v>
      </c>
      <c r="T1560" s="190">
        <f>S1560*H1560</f>
        <v>0</v>
      </c>
      <c r="U1560" s="36"/>
      <c r="V1560" s="36"/>
      <c r="W1560" s="36"/>
      <c r="X1560" s="36"/>
      <c r="Y1560" s="36"/>
      <c r="Z1560" s="36"/>
      <c r="AA1560" s="36"/>
      <c r="AB1560" s="36"/>
      <c r="AC1560" s="36"/>
      <c r="AD1560" s="36"/>
      <c r="AE1560" s="36"/>
      <c r="AR1560" s="191" t="s">
        <v>261</v>
      </c>
      <c r="AT1560" s="191" t="s">
        <v>173</v>
      </c>
      <c r="AU1560" s="191" t="s">
        <v>82</v>
      </c>
      <c r="AY1560" s="19" t="s">
        <v>170</v>
      </c>
      <c r="BE1560" s="192">
        <f>IF(N1560="základní",J1560,0)</f>
        <v>0</v>
      </c>
      <c r="BF1560" s="192">
        <f>IF(N1560="snížená",J1560,0)</f>
        <v>0</v>
      </c>
      <c r="BG1560" s="192">
        <f>IF(N1560="zákl. přenesená",J1560,0)</f>
        <v>0</v>
      </c>
      <c r="BH1560" s="192">
        <f>IF(N1560="sníž. přenesená",J1560,0)</f>
        <v>0</v>
      </c>
      <c r="BI1560" s="192">
        <f>IF(N1560="nulová",J1560,0)</f>
        <v>0</v>
      </c>
      <c r="BJ1560" s="19" t="s">
        <v>80</v>
      </c>
      <c r="BK1560" s="192">
        <f>ROUND(I1560*H1560,2)</f>
        <v>0</v>
      </c>
      <c r="BL1560" s="19" t="s">
        <v>261</v>
      </c>
      <c r="BM1560" s="191" t="s">
        <v>4543</v>
      </c>
    </row>
    <row r="1561" spans="1:65" s="12" customFormat="1" ht="22.9" customHeight="1">
      <c r="B1561" s="164"/>
      <c r="C1561" s="165"/>
      <c r="D1561" s="166" t="s">
        <v>72</v>
      </c>
      <c r="E1561" s="178" t="s">
        <v>892</v>
      </c>
      <c r="F1561" s="178" t="s">
        <v>893</v>
      </c>
      <c r="G1561" s="165"/>
      <c r="H1561" s="165"/>
      <c r="I1561" s="168"/>
      <c r="J1561" s="179">
        <f>BK1561</f>
        <v>0</v>
      </c>
      <c r="K1561" s="165"/>
      <c r="L1561" s="170"/>
      <c r="M1561" s="171"/>
      <c r="N1561" s="172"/>
      <c r="O1561" s="172"/>
      <c r="P1561" s="173">
        <f>SUM(P1562:P1596)</f>
        <v>0</v>
      </c>
      <c r="Q1561" s="172"/>
      <c r="R1561" s="173">
        <f>SUM(R1562:R1596)</f>
        <v>7.8289914999999999</v>
      </c>
      <c r="S1561" s="172"/>
      <c r="T1561" s="174">
        <f>SUM(T1562:T1596)</f>
        <v>0.83841599999999994</v>
      </c>
      <c r="AR1561" s="175" t="s">
        <v>82</v>
      </c>
      <c r="AT1561" s="176" t="s">
        <v>72</v>
      </c>
      <c r="AU1561" s="176" t="s">
        <v>80</v>
      </c>
      <c r="AY1561" s="175" t="s">
        <v>170</v>
      </c>
      <c r="BK1561" s="177">
        <f>SUM(BK1562:BK1596)</f>
        <v>0</v>
      </c>
    </row>
    <row r="1562" spans="1:65" s="2" customFormat="1" ht="16.5" customHeight="1">
      <c r="A1562" s="36"/>
      <c r="B1562" s="37"/>
      <c r="C1562" s="180" t="s">
        <v>4544</v>
      </c>
      <c r="D1562" s="180" t="s">
        <v>173</v>
      </c>
      <c r="E1562" s="181" t="s">
        <v>4545</v>
      </c>
      <c r="F1562" s="182" t="s">
        <v>4546</v>
      </c>
      <c r="G1562" s="183" t="s">
        <v>310</v>
      </c>
      <c r="H1562" s="184">
        <v>168</v>
      </c>
      <c r="I1562" s="185"/>
      <c r="J1562" s="186">
        <f t="shared" ref="J1562:J1567" si="90">ROUND(I1562*H1562,2)</f>
        <v>0</v>
      </c>
      <c r="K1562" s="182" t="s">
        <v>177</v>
      </c>
      <c r="L1562" s="41"/>
      <c r="M1562" s="187" t="s">
        <v>19</v>
      </c>
      <c r="N1562" s="188" t="s">
        <v>44</v>
      </c>
      <c r="O1562" s="66"/>
      <c r="P1562" s="189">
        <f t="shared" ref="P1562:P1567" si="91">O1562*H1562</f>
        <v>0</v>
      </c>
      <c r="Q1562" s="189">
        <v>0</v>
      </c>
      <c r="R1562" s="189">
        <f t="shared" ref="R1562:R1567" si="92">Q1562*H1562</f>
        <v>0</v>
      </c>
      <c r="S1562" s="189">
        <v>0</v>
      </c>
      <c r="T1562" s="190">
        <f t="shared" ref="T1562:T1567" si="93">S1562*H1562</f>
        <v>0</v>
      </c>
      <c r="U1562" s="36"/>
      <c r="V1562" s="36"/>
      <c r="W1562" s="36"/>
      <c r="X1562" s="36"/>
      <c r="Y1562" s="36"/>
      <c r="Z1562" s="36"/>
      <c r="AA1562" s="36"/>
      <c r="AB1562" s="36"/>
      <c r="AC1562" s="36"/>
      <c r="AD1562" s="36"/>
      <c r="AE1562" s="36"/>
      <c r="AR1562" s="191" t="s">
        <v>261</v>
      </c>
      <c r="AT1562" s="191" t="s">
        <v>173</v>
      </c>
      <c r="AU1562" s="191" t="s">
        <v>82</v>
      </c>
      <c r="AY1562" s="19" t="s">
        <v>170</v>
      </c>
      <c r="BE1562" s="192">
        <f t="shared" ref="BE1562:BE1567" si="94">IF(N1562="základní",J1562,0)</f>
        <v>0</v>
      </c>
      <c r="BF1562" s="192">
        <f t="shared" ref="BF1562:BF1567" si="95">IF(N1562="snížená",J1562,0)</f>
        <v>0</v>
      </c>
      <c r="BG1562" s="192">
        <f t="shared" ref="BG1562:BG1567" si="96">IF(N1562="zákl. přenesená",J1562,0)</f>
        <v>0</v>
      </c>
      <c r="BH1562" s="192">
        <f t="shared" ref="BH1562:BH1567" si="97">IF(N1562="sníž. přenesená",J1562,0)</f>
        <v>0</v>
      </c>
      <c r="BI1562" s="192">
        <f t="shared" ref="BI1562:BI1567" si="98">IF(N1562="nulová",J1562,0)</f>
        <v>0</v>
      </c>
      <c r="BJ1562" s="19" t="s">
        <v>80</v>
      </c>
      <c r="BK1562" s="192">
        <f t="shared" ref="BK1562:BK1567" si="99">ROUND(I1562*H1562,2)</f>
        <v>0</v>
      </c>
      <c r="BL1562" s="19" t="s">
        <v>261</v>
      </c>
      <c r="BM1562" s="191" t="s">
        <v>4547</v>
      </c>
    </row>
    <row r="1563" spans="1:65" s="2" customFormat="1" ht="16.5" customHeight="1">
      <c r="A1563" s="36"/>
      <c r="B1563" s="37"/>
      <c r="C1563" s="180" t="s">
        <v>4548</v>
      </c>
      <c r="D1563" s="180" t="s">
        <v>173</v>
      </c>
      <c r="E1563" s="181" t="s">
        <v>4549</v>
      </c>
      <c r="F1563" s="182" t="s">
        <v>4550</v>
      </c>
      <c r="G1563" s="183" t="s">
        <v>310</v>
      </c>
      <c r="H1563" s="184">
        <v>168</v>
      </c>
      <c r="I1563" s="185"/>
      <c r="J1563" s="186">
        <f t="shared" si="90"/>
        <v>0</v>
      </c>
      <c r="K1563" s="182" t="s">
        <v>177</v>
      </c>
      <c r="L1563" s="41"/>
      <c r="M1563" s="187" t="s">
        <v>19</v>
      </c>
      <c r="N1563" s="188" t="s">
        <v>44</v>
      </c>
      <c r="O1563" s="66"/>
      <c r="P1563" s="189">
        <f t="shared" si="91"/>
        <v>0</v>
      </c>
      <c r="Q1563" s="189">
        <v>0</v>
      </c>
      <c r="R1563" s="189">
        <f t="shared" si="92"/>
        <v>0</v>
      </c>
      <c r="S1563" s="189">
        <v>0</v>
      </c>
      <c r="T1563" s="190">
        <f t="shared" si="93"/>
        <v>0</v>
      </c>
      <c r="U1563" s="36"/>
      <c r="V1563" s="36"/>
      <c r="W1563" s="36"/>
      <c r="X1563" s="36"/>
      <c r="Y1563" s="36"/>
      <c r="Z1563" s="36"/>
      <c r="AA1563" s="36"/>
      <c r="AB1563" s="36"/>
      <c r="AC1563" s="36"/>
      <c r="AD1563" s="36"/>
      <c r="AE1563" s="36"/>
      <c r="AR1563" s="191" t="s">
        <v>261</v>
      </c>
      <c r="AT1563" s="191" t="s">
        <v>173</v>
      </c>
      <c r="AU1563" s="191" t="s">
        <v>82</v>
      </c>
      <c r="AY1563" s="19" t="s">
        <v>170</v>
      </c>
      <c r="BE1563" s="192">
        <f t="shared" si="94"/>
        <v>0</v>
      </c>
      <c r="BF1563" s="192">
        <f t="shared" si="95"/>
        <v>0</v>
      </c>
      <c r="BG1563" s="192">
        <f t="shared" si="96"/>
        <v>0</v>
      </c>
      <c r="BH1563" s="192">
        <f t="shared" si="97"/>
        <v>0</v>
      </c>
      <c r="BI1563" s="192">
        <f t="shared" si="98"/>
        <v>0</v>
      </c>
      <c r="BJ1563" s="19" t="s">
        <v>80</v>
      </c>
      <c r="BK1563" s="192">
        <f t="shared" si="99"/>
        <v>0</v>
      </c>
      <c r="BL1563" s="19" t="s">
        <v>261</v>
      </c>
      <c r="BM1563" s="191" t="s">
        <v>4551</v>
      </c>
    </row>
    <row r="1564" spans="1:65" s="2" customFormat="1" ht="24">
      <c r="A1564" s="36"/>
      <c r="B1564" s="37"/>
      <c r="C1564" s="180" t="s">
        <v>4552</v>
      </c>
      <c r="D1564" s="180" t="s">
        <v>173</v>
      </c>
      <c r="E1564" s="181" t="s">
        <v>4553</v>
      </c>
      <c r="F1564" s="182" t="s">
        <v>4554</v>
      </c>
      <c r="G1564" s="183" t="s">
        <v>310</v>
      </c>
      <c r="H1564" s="184">
        <v>168</v>
      </c>
      <c r="I1564" s="185"/>
      <c r="J1564" s="186">
        <f t="shared" si="90"/>
        <v>0</v>
      </c>
      <c r="K1564" s="182" t="s">
        <v>177</v>
      </c>
      <c r="L1564" s="41"/>
      <c r="M1564" s="187" t="s">
        <v>19</v>
      </c>
      <c r="N1564" s="188" t="s">
        <v>44</v>
      </c>
      <c r="O1564" s="66"/>
      <c r="P1564" s="189">
        <f t="shared" si="91"/>
        <v>0</v>
      </c>
      <c r="Q1564" s="189">
        <v>4.0000000000000003E-5</v>
      </c>
      <c r="R1564" s="189">
        <f t="shared" si="92"/>
        <v>6.7200000000000003E-3</v>
      </c>
      <c r="S1564" s="189">
        <v>0</v>
      </c>
      <c r="T1564" s="190">
        <f t="shared" si="93"/>
        <v>0</v>
      </c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R1564" s="191" t="s">
        <v>261</v>
      </c>
      <c r="AT1564" s="191" t="s">
        <v>173</v>
      </c>
      <c r="AU1564" s="191" t="s">
        <v>82</v>
      </c>
      <c r="AY1564" s="19" t="s">
        <v>170</v>
      </c>
      <c r="BE1564" s="192">
        <f t="shared" si="94"/>
        <v>0</v>
      </c>
      <c r="BF1564" s="192">
        <f t="shared" si="95"/>
        <v>0</v>
      </c>
      <c r="BG1564" s="192">
        <f t="shared" si="96"/>
        <v>0</v>
      </c>
      <c r="BH1564" s="192">
        <f t="shared" si="97"/>
        <v>0</v>
      </c>
      <c r="BI1564" s="192">
        <f t="shared" si="98"/>
        <v>0</v>
      </c>
      <c r="BJ1564" s="19" t="s">
        <v>80</v>
      </c>
      <c r="BK1564" s="192">
        <f t="shared" si="99"/>
        <v>0</v>
      </c>
      <c r="BL1564" s="19" t="s">
        <v>261</v>
      </c>
      <c r="BM1564" s="191" t="s">
        <v>4555</v>
      </c>
    </row>
    <row r="1565" spans="1:65" s="2" customFormat="1" ht="24">
      <c r="A1565" s="36"/>
      <c r="B1565" s="37"/>
      <c r="C1565" s="180" t="s">
        <v>4556</v>
      </c>
      <c r="D1565" s="180" t="s">
        <v>173</v>
      </c>
      <c r="E1565" s="181" t="s">
        <v>4557</v>
      </c>
      <c r="F1565" s="182" t="s">
        <v>4558</v>
      </c>
      <c r="G1565" s="183" t="s">
        <v>310</v>
      </c>
      <c r="H1565" s="184">
        <v>168</v>
      </c>
      <c r="I1565" s="185"/>
      <c r="J1565" s="186">
        <f t="shared" si="90"/>
        <v>0</v>
      </c>
      <c r="K1565" s="182" t="s">
        <v>177</v>
      </c>
      <c r="L1565" s="41"/>
      <c r="M1565" s="187" t="s">
        <v>19</v>
      </c>
      <c r="N1565" s="188" t="s">
        <v>44</v>
      </c>
      <c r="O1565" s="66"/>
      <c r="P1565" s="189">
        <f t="shared" si="91"/>
        <v>0</v>
      </c>
      <c r="Q1565" s="189">
        <v>2.0000000000000002E-5</v>
      </c>
      <c r="R1565" s="189">
        <f t="shared" si="92"/>
        <v>3.3600000000000001E-3</v>
      </c>
      <c r="S1565" s="189">
        <v>0</v>
      </c>
      <c r="T1565" s="190">
        <f t="shared" si="93"/>
        <v>0</v>
      </c>
      <c r="U1565" s="36"/>
      <c r="V1565" s="36"/>
      <c r="W1565" s="36"/>
      <c r="X1565" s="36"/>
      <c r="Y1565" s="36"/>
      <c r="Z1565" s="36"/>
      <c r="AA1565" s="36"/>
      <c r="AB1565" s="36"/>
      <c r="AC1565" s="36"/>
      <c r="AD1565" s="36"/>
      <c r="AE1565" s="36"/>
      <c r="AR1565" s="191" t="s">
        <v>261</v>
      </c>
      <c r="AT1565" s="191" t="s">
        <v>173</v>
      </c>
      <c r="AU1565" s="191" t="s">
        <v>82</v>
      </c>
      <c r="AY1565" s="19" t="s">
        <v>170</v>
      </c>
      <c r="BE1565" s="192">
        <f t="shared" si="94"/>
        <v>0</v>
      </c>
      <c r="BF1565" s="192">
        <f t="shared" si="95"/>
        <v>0</v>
      </c>
      <c r="BG1565" s="192">
        <f t="shared" si="96"/>
        <v>0</v>
      </c>
      <c r="BH1565" s="192">
        <f t="shared" si="97"/>
        <v>0</v>
      </c>
      <c r="BI1565" s="192">
        <f t="shared" si="98"/>
        <v>0</v>
      </c>
      <c r="BJ1565" s="19" t="s">
        <v>80</v>
      </c>
      <c r="BK1565" s="192">
        <f t="shared" si="99"/>
        <v>0</v>
      </c>
      <c r="BL1565" s="19" t="s">
        <v>261</v>
      </c>
      <c r="BM1565" s="191" t="s">
        <v>4559</v>
      </c>
    </row>
    <row r="1566" spans="1:65" s="2" customFormat="1" ht="21.75" customHeight="1">
      <c r="A1566" s="36"/>
      <c r="B1566" s="37"/>
      <c r="C1566" s="180" t="s">
        <v>4560</v>
      </c>
      <c r="D1566" s="180" t="s">
        <v>173</v>
      </c>
      <c r="E1566" s="181" t="s">
        <v>4561</v>
      </c>
      <c r="F1566" s="182" t="s">
        <v>4562</v>
      </c>
      <c r="G1566" s="183" t="s">
        <v>217</v>
      </c>
      <c r="H1566" s="184">
        <v>915.9</v>
      </c>
      <c r="I1566" s="185"/>
      <c r="J1566" s="186">
        <f t="shared" si="90"/>
        <v>0</v>
      </c>
      <c r="K1566" s="182" t="s">
        <v>177</v>
      </c>
      <c r="L1566" s="41"/>
      <c r="M1566" s="187" t="s">
        <v>19</v>
      </c>
      <c r="N1566" s="188" t="s">
        <v>44</v>
      </c>
      <c r="O1566" s="66"/>
      <c r="P1566" s="189">
        <f t="shared" si="91"/>
        <v>0</v>
      </c>
      <c r="Q1566" s="189">
        <v>4.4999999999999997E-3</v>
      </c>
      <c r="R1566" s="189">
        <f t="shared" si="92"/>
        <v>4.1215499999999992</v>
      </c>
      <c r="S1566" s="189">
        <v>0</v>
      </c>
      <c r="T1566" s="190">
        <f t="shared" si="93"/>
        <v>0</v>
      </c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R1566" s="191" t="s">
        <v>261</v>
      </c>
      <c r="AT1566" s="191" t="s">
        <v>173</v>
      </c>
      <c r="AU1566" s="191" t="s">
        <v>82</v>
      </c>
      <c r="AY1566" s="19" t="s">
        <v>170</v>
      </c>
      <c r="BE1566" s="192">
        <f t="shared" si="94"/>
        <v>0</v>
      </c>
      <c r="BF1566" s="192">
        <f t="shared" si="95"/>
        <v>0</v>
      </c>
      <c r="BG1566" s="192">
        <f t="shared" si="96"/>
        <v>0</v>
      </c>
      <c r="BH1566" s="192">
        <f t="shared" si="97"/>
        <v>0</v>
      </c>
      <c r="BI1566" s="192">
        <f t="shared" si="98"/>
        <v>0</v>
      </c>
      <c r="BJ1566" s="19" t="s">
        <v>80</v>
      </c>
      <c r="BK1566" s="192">
        <f t="shared" si="99"/>
        <v>0</v>
      </c>
      <c r="BL1566" s="19" t="s">
        <v>261</v>
      </c>
      <c r="BM1566" s="191" t="s">
        <v>4563</v>
      </c>
    </row>
    <row r="1567" spans="1:65" s="2" customFormat="1" ht="16.5" customHeight="1">
      <c r="A1567" s="36"/>
      <c r="B1567" s="37"/>
      <c r="C1567" s="180" t="s">
        <v>4564</v>
      </c>
      <c r="D1567" s="180" t="s">
        <v>173</v>
      </c>
      <c r="E1567" s="181" t="s">
        <v>903</v>
      </c>
      <c r="F1567" s="182" t="s">
        <v>904</v>
      </c>
      <c r="G1567" s="183" t="s">
        <v>217</v>
      </c>
      <c r="H1567" s="184">
        <v>266.79199999999997</v>
      </c>
      <c r="I1567" s="185"/>
      <c r="J1567" s="186">
        <f t="shared" si="90"/>
        <v>0</v>
      </c>
      <c r="K1567" s="182" t="s">
        <v>177</v>
      </c>
      <c r="L1567" s="41"/>
      <c r="M1567" s="187" t="s">
        <v>19</v>
      </c>
      <c r="N1567" s="188" t="s">
        <v>44</v>
      </c>
      <c r="O1567" s="66"/>
      <c r="P1567" s="189">
        <f t="shared" si="91"/>
        <v>0</v>
      </c>
      <c r="Q1567" s="189">
        <v>0</v>
      </c>
      <c r="R1567" s="189">
        <f t="shared" si="92"/>
        <v>0</v>
      </c>
      <c r="S1567" s="189">
        <v>3.0000000000000001E-3</v>
      </c>
      <c r="T1567" s="190">
        <f t="shared" si="93"/>
        <v>0.80037599999999998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91" t="s">
        <v>261</v>
      </c>
      <c r="AT1567" s="191" t="s">
        <v>173</v>
      </c>
      <c r="AU1567" s="191" t="s">
        <v>82</v>
      </c>
      <c r="AY1567" s="19" t="s">
        <v>170</v>
      </c>
      <c r="BE1567" s="192">
        <f t="shared" si="94"/>
        <v>0</v>
      </c>
      <c r="BF1567" s="192">
        <f t="shared" si="95"/>
        <v>0</v>
      </c>
      <c r="BG1567" s="192">
        <f t="shared" si="96"/>
        <v>0</v>
      </c>
      <c r="BH1567" s="192">
        <f t="shared" si="97"/>
        <v>0</v>
      </c>
      <c r="BI1567" s="192">
        <f t="shared" si="98"/>
        <v>0</v>
      </c>
      <c r="BJ1567" s="19" t="s">
        <v>80</v>
      </c>
      <c r="BK1567" s="192">
        <f t="shared" si="99"/>
        <v>0</v>
      </c>
      <c r="BL1567" s="19" t="s">
        <v>261</v>
      </c>
      <c r="BM1567" s="191" t="s">
        <v>4565</v>
      </c>
    </row>
    <row r="1568" spans="1:65" s="13" customFormat="1" ht="11.25">
      <c r="B1568" s="193"/>
      <c r="C1568" s="194"/>
      <c r="D1568" s="195" t="s">
        <v>180</v>
      </c>
      <c r="E1568" s="196" t="s">
        <v>19</v>
      </c>
      <c r="F1568" s="197" t="s">
        <v>4566</v>
      </c>
      <c r="G1568" s="194"/>
      <c r="H1568" s="198">
        <v>98.042000000000002</v>
      </c>
      <c r="I1568" s="199"/>
      <c r="J1568" s="194"/>
      <c r="K1568" s="194"/>
      <c r="L1568" s="200"/>
      <c r="M1568" s="201"/>
      <c r="N1568" s="202"/>
      <c r="O1568" s="202"/>
      <c r="P1568" s="202"/>
      <c r="Q1568" s="202"/>
      <c r="R1568" s="202"/>
      <c r="S1568" s="202"/>
      <c r="T1568" s="203"/>
      <c r="AT1568" s="204" t="s">
        <v>180</v>
      </c>
      <c r="AU1568" s="204" t="s">
        <v>82</v>
      </c>
      <c r="AV1568" s="13" t="s">
        <v>82</v>
      </c>
      <c r="AW1568" s="13" t="s">
        <v>34</v>
      </c>
      <c r="AX1568" s="13" t="s">
        <v>73</v>
      </c>
      <c r="AY1568" s="204" t="s">
        <v>170</v>
      </c>
    </row>
    <row r="1569" spans="1:65" s="13" customFormat="1" ht="11.25">
      <c r="B1569" s="193"/>
      <c r="C1569" s="194"/>
      <c r="D1569" s="195" t="s">
        <v>180</v>
      </c>
      <c r="E1569" s="196" t="s">
        <v>19</v>
      </c>
      <c r="F1569" s="197" t="s">
        <v>4567</v>
      </c>
      <c r="G1569" s="194"/>
      <c r="H1569" s="198">
        <v>168.75</v>
      </c>
      <c r="I1569" s="199"/>
      <c r="J1569" s="194"/>
      <c r="K1569" s="194"/>
      <c r="L1569" s="200"/>
      <c r="M1569" s="201"/>
      <c r="N1569" s="202"/>
      <c r="O1569" s="202"/>
      <c r="P1569" s="202"/>
      <c r="Q1569" s="202"/>
      <c r="R1569" s="202"/>
      <c r="S1569" s="202"/>
      <c r="T1569" s="203"/>
      <c r="AT1569" s="204" t="s">
        <v>180</v>
      </c>
      <c r="AU1569" s="204" t="s">
        <v>82</v>
      </c>
      <c r="AV1569" s="13" t="s">
        <v>82</v>
      </c>
      <c r="AW1569" s="13" t="s">
        <v>34</v>
      </c>
      <c r="AX1569" s="13" t="s">
        <v>73</v>
      </c>
      <c r="AY1569" s="204" t="s">
        <v>170</v>
      </c>
    </row>
    <row r="1570" spans="1:65" s="14" customFormat="1" ht="11.25">
      <c r="B1570" s="205"/>
      <c r="C1570" s="206"/>
      <c r="D1570" s="195" t="s">
        <v>180</v>
      </c>
      <c r="E1570" s="207" t="s">
        <v>19</v>
      </c>
      <c r="F1570" s="208" t="s">
        <v>182</v>
      </c>
      <c r="G1570" s="206"/>
      <c r="H1570" s="209">
        <v>266.79199999999997</v>
      </c>
      <c r="I1570" s="210"/>
      <c r="J1570" s="206"/>
      <c r="K1570" s="206"/>
      <c r="L1570" s="211"/>
      <c r="M1570" s="212"/>
      <c r="N1570" s="213"/>
      <c r="O1570" s="213"/>
      <c r="P1570" s="213"/>
      <c r="Q1570" s="213"/>
      <c r="R1570" s="213"/>
      <c r="S1570" s="213"/>
      <c r="T1570" s="214"/>
      <c r="AT1570" s="215" t="s">
        <v>180</v>
      </c>
      <c r="AU1570" s="215" t="s">
        <v>82</v>
      </c>
      <c r="AV1570" s="14" t="s">
        <v>178</v>
      </c>
      <c r="AW1570" s="14" t="s">
        <v>34</v>
      </c>
      <c r="AX1570" s="14" t="s">
        <v>80</v>
      </c>
      <c r="AY1570" s="215" t="s">
        <v>170</v>
      </c>
    </row>
    <row r="1571" spans="1:65" s="2" customFormat="1" ht="16.5" customHeight="1">
      <c r="A1571" s="36"/>
      <c r="B1571" s="37"/>
      <c r="C1571" s="180" t="s">
        <v>4568</v>
      </c>
      <c r="D1571" s="180" t="s">
        <v>173</v>
      </c>
      <c r="E1571" s="181" t="s">
        <v>4569</v>
      </c>
      <c r="F1571" s="182" t="s">
        <v>4570</v>
      </c>
      <c r="G1571" s="183" t="s">
        <v>217</v>
      </c>
      <c r="H1571" s="184">
        <v>915.9</v>
      </c>
      <c r="I1571" s="185"/>
      <c r="J1571" s="186">
        <f>ROUND(I1571*H1571,2)</f>
        <v>0</v>
      </c>
      <c r="K1571" s="182" t="s">
        <v>177</v>
      </c>
      <c r="L1571" s="41"/>
      <c r="M1571" s="187" t="s">
        <v>19</v>
      </c>
      <c r="N1571" s="188" t="s">
        <v>44</v>
      </c>
      <c r="O1571" s="66"/>
      <c r="P1571" s="189">
        <f>O1571*H1571</f>
        <v>0</v>
      </c>
      <c r="Q1571" s="189">
        <v>6.9999999999999999E-4</v>
      </c>
      <c r="R1571" s="189">
        <f>Q1571*H1571</f>
        <v>0.64112999999999998</v>
      </c>
      <c r="S1571" s="189">
        <v>0</v>
      </c>
      <c r="T1571" s="190">
        <f>S1571*H1571</f>
        <v>0</v>
      </c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R1571" s="191" t="s">
        <v>261</v>
      </c>
      <c r="AT1571" s="191" t="s">
        <v>173</v>
      </c>
      <c r="AU1571" s="191" t="s">
        <v>82</v>
      </c>
      <c r="AY1571" s="19" t="s">
        <v>170</v>
      </c>
      <c r="BE1571" s="192">
        <f>IF(N1571="základní",J1571,0)</f>
        <v>0</v>
      </c>
      <c r="BF1571" s="192">
        <f>IF(N1571="snížená",J1571,0)</f>
        <v>0</v>
      </c>
      <c r="BG1571" s="192">
        <f>IF(N1571="zákl. přenesená",J1571,0)</f>
        <v>0</v>
      </c>
      <c r="BH1571" s="192">
        <f>IF(N1571="sníž. přenesená",J1571,0)</f>
        <v>0</v>
      </c>
      <c r="BI1571" s="192">
        <f>IF(N1571="nulová",J1571,0)</f>
        <v>0</v>
      </c>
      <c r="BJ1571" s="19" t="s">
        <v>80</v>
      </c>
      <c r="BK1571" s="192">
        <f>ROUND(I1571*H1571,2)</f>
        <v>0</v>
      </c>
      <c r="BL1571" s="19" t="s">
        <v>261</v>
      </c>
      <c r="BM1571" s="191" t="s">
        <v>4571</v>
      </c>
    </row>
    <row r="1572" spans="1:65" s="2" customFormat="1" ht="16.5" customHeight="1">
      <c r="A1572" s="36"/>
      <c r="B1572" s="37"/>
      <c r="C1572" s="216" t="s">
        <v>4572</v>
      </c>
      <c r="D1572" s="216" t="s">
        <v>192</v>
      </c>
      <c r="E1572" s="217" t="s">
        <v>914</v>
      </c>
      <c r="F1572" s="218" t="s">
        <v>4573</v>
      </c>
      <c r="G1572" s="219" t="s">
        <v>217</v>
      </c>
      <c r="H1572" s="220">
        <v>1007.49</v>
      </c>
      <c r="I1572" s="221"/>
      <c r="J1572" s="222">
        <f>ROUND(I1572*H1572,2)</f>
        <v>0</v>
      </c>
      <c r="K1572" s="218" t="s">
        <v>19</v>
      </c>
      <c r="L1572" s="223"/>
      <c r="M1572" s="224" t="s">
        <v>19</v>
      </c>
      <c r="N1572" s="225" t="s">
        <v>44</v>
      </c>
      <c r="O1572" s="66"/>
      <c r="P1572" s="189">
        <f>O1572*H1572</f>
        <v>0</v>
      </c>
      <c r="Q1572" s="189">
        <v>2.7499999999999998E-3</v>
      </c>
      <c r="R1572" s="189">
        <f>Q1572*H1572</f>
        <v>2.7705975</v>
      </c>
      <c r="S1572" s="189">
        <v>0</v>
      </c>
      <c r="T1572" s="190">
        <f>S1572*H1572</f>
        <v>0</v>
      </c>
      <c r="U1572" s="36"/>
      <c r="V1572" s="36"/>
      <c r="W1572" s="36"/>
      <c r="X1572" s="36"/>
      <c r="Y1572" s="36"/>
      <c r="Z1572" s="36"/>
      <c r="AA1572" s="36"/>
      <c r="AB1572" s="36"/>
      <c r="AC1572" s="36"/>
      <c r="AD1572" s="36"/>
      <c r="AE1572" s="36"/>
      <c r="AR1572" s="191" t="s">
        <v>346</v>
      </c>
      <c r="AT1572" s="191" t="s">
        <v>192</v>
      </c>
      <c r="AU1572" s="191" t="s">
        <v>82</v>
      </c>
      <c r="AY1572" s="19" t="s">
        <v>170</v>
      </c>
      <c r="BE1572" s="192">
        <f>IF(N1572="základní",J1572,0)</f>
        <v>0</v>
      </c>
      <c r="BF1572" s="192">
        <f>IF(N1572="snížená",J1572,0)</f>
        <v>0</v>
      </c>
      <c r="BG1572" s="192">
        <f>IF(N1572="zákl. přenesená",J1572,0)</f>
        <v>0</v>
      </c>
      <c r="BH1572" s="192">
        <f>IF(N1572="sníž. přenesená",J1572,0)</f>
        <v>0</v>
      </c>
      <c r="BI1572" s="192">
        <f>IF(N1572="nulová",J1572,0)</f>
        <v>0</v>
      </c>
      <c r="BJ1572" s="19" t="s">
        <v>80</v>
      </c>
      <c r="BK1572" s="192">
        <f>ROUND(I1572*H1572,2)</f>
        <v>0</v>
      </c>
      <c r="BL1572" s="19" t="s">
        <v>261</v>
      </c>
      <c r="BM1572" s="191" t="s">
        <v>4574</v>
      </c>
    </row>
    <row r="1573" spans="1:65" s="13" customFormat="1" ht="11.25">
      <c r="B1573" s="193"/>
      <c r="C1573" s="194"/>
      <c r="D1573" s="195" t="s">
        <v>180</v>
      </c>
      <c r="E1573" s="196" t="s">
        <v>19</v>
      </c>
      <c r="F1573" s="197" t="s">
        <v>3000</v>
      </c>
      <c r="G1573" s="194"/>
      <c r="H1573" s="198">
        <v>302.60000000000002</v>
      </c>
      <c r="I1573" s="199"/>
      <c r="J1573" s="194"/>
      <c r="K1573" s="194"/>
      <c r="L1573" s="200"/>
      <c r="M1573" s="201"/>
      <c r="N1573" s="202"/>
      <c r="O1573" s="202"/>
      <c r="P1573" s="202"/>
      <c r="Q1573" s="202"/>
      <c r="R1573" s="202"/>
      <c r="S1573" s="202"/>
      <c r="T1573" s="203"/>
      <c r="AT1573" s="204" t="s">
        <v>180</v>
      </c>
      <c r="AU1573" s="204" t="s">
        <v>82</v>
      </c>
      <c r="AV1573" s="13" t="s">
        <v>82</v>
      </c>
      <c r="AW1573" s="13" t="s">
        <v>34</v>
      </c>
      <c r="AX1573" s="13" t="s">
        <v>73</v>
      </c>
      <c r="AY1573" s="204" t="s">
        <v>170</v>
      </c>
    </row>
    <row r="1574" spans="1:65" s="13" customFormat="1" ht="11.25">
      <c r="B1574" s="193"/>
      <c r="C1574" s="194"/>
      <c r="D1574" s="195" t="s">
        <v>180</v>
      </c>
      <c r="E1574" s="196" t="s">
        <v>19</v>
      </c>
      <c r="F1574" s="197" t="s">
        <v>4575</v>
      </c>
      <c r="G1574" s="194"/>
      <c r="H1574" s="198">
        <v>15.2</v>
      </c>
      <c r="I1574" s="199"/>
      <c r="J1574" s="194"/>
      <c r="K1574" s="194"/>
      <c r="L1574" s="200"/>
      <c r="M1574" s="201"/>
      <c r="N1574" s="202"/>
      <c r="O1574" s="202"/>
      <c r="P1574" s="202"/>
      <c r="Q1574" s="202"/>
      <c r="R1574" s="202"/>
      <c r="S1574" s="202"/>
      <c r="T1574" s="203"/>
      <c r="AT1574" s="204" t="s">
        <v>180</v>
      </c>
      <c r="AU1574" s="204" t="s">
        <v>82</v>
      </c>
      <c r="AV1574" s="13" t="s">
        <v>82</v>
      </c>
      <c r="AW1574" s="13" t="s">
        <v>34</v>
      </c>
      <c r="AX1574" s="13" t="s">
        <v>73</v>
      </c>
      <c r="AY1574" s="204" t="s">
        <v>170</v>
      </c>
    </row>
    <row r="1575" spans="1:65" s="16" customFormat="1" ht="11.25">
      <c r="B1575" s="249"/>
      <c r="C1575" s="250"/>
      <c r="D1575" s="195" t="s">
        <v>180</v>
      </c>
      <c r="E1575" s="251" t="s">
        <v>19</v>
      </c>
      <c r="F1575" s="252" t="s">
        <v>2733</v>
      </c>
      <c r="G1575" s="250"/>
      <c r="H1575" s="253">
        <v>317.8</v>
      </c>
      <c r="I1575" s="254"/>
      <c r="J1575" s="250"/>
      <c r="K1575" s="250"/>
      <c r="L1575" s="255"/>
      <c r="M1575" s="256"/>
      <c r="N1575" s="257"/>
      <c r="O1575" s="257"/>
      <c r="P1575" s="257"/>
      <c r="Q1575" s="257"/>
      <c r="R1575" s="257"/>
      <c r="S1575" s="257"/>
      <c r="T1575" s="258"/>
      <c r="AT1575" s="259" t="s">
        <v>180</v>
      </c>
      <c r="AU1575" s="259" t="s">
        <v>82</v>
      </c>
      <c r="AV1575" s="16" t="s">
        <v>171</v>
      </c>
      <c r="AW1575" s="16" t="s">
        <v>34</v>
      </c>
      <c r="AX1575" s="16" t="s">
        <v>73</v>
      </c>
      <c r="AY1575" s="259" t="s">
        <v>170</v>
      </c>
    </row>
    <row r="1576" spans="1:65" s="13" customFormat="1" ht="11.25">
      <c r="B1576" s="193"/>
      <c r="C1576" s="194"/>
      <c r="D1576" s="195" t="s">
        <v>180</v>
      </c>
      <c r="E1576" s="196" t="s">
        <v>19</v>
      </c>
      <c r="F1576" s="197" t="s">
        <v>4576</v>
      </c>
      <c r="G1576" s="194"/>
      <c r="H1576" s="198">
        <v>59.4</v>
      </c>
      <c r="I1576" s="199"/>
      <c r="J1576" s="194"/>
      <c r="K1576" s="194"/>
      <c r="L1576" s="200"/>
      <c r="M1576" s="201"/>
      <c r="N1576" s="202"/>
      <c r="O1576" s="202"/>
      <c r="P1576" s="202"/>
      <c r="Q1576" s="202"/>
      <c r="R1576" s="202"/>
      <c r="S1576" s="202"/>
      <c r="T1576" s="203"/>
      <c r="AT1576" s="204" t="s">
        <v>180</v>
      </c>
      <c r="AU1576" s="204" t="s">
        <v>82</v>
      </c>
      <c r="AV1576" s="13" t="s">
        <v>82</v>
      </c>
      <c r="AW1576" s="13" t="s">
        <v>34</v>
      </c>
      <c r="AX1576" s="13" t="s">
        <v>73</v>
      </c>
      <c r="AY1576" s="204" t="s">
        <v>170</v>
      </c>
    </row>
    <row r="1577" spans="1:65" s="16" customFormat="1" ht="11.25">
      <c r="B1577" s="249"/>
      <c r="C1577" s="250"/>
      <c r="D1577" s="195" t="s">
        <v>180</v>
      </c>
      <c r="E1577" s="251" t="s">
        <v>19</v>
      </c>
      <c r="F1577" s="252" t="s">
        <v>2377</v>
      </c>
      <c r="G1577" s="250"/>
      <c r="H1577" s="253">
        <v>59.4</v>
      </c>
      <c r="I1577" s="254"/>
      <c r="J1577" s="250"/>
      <c r="K1577" s="250"/>
      <c r="L1577" s="255"/>
      <c r="M1577" s="256"/>
      <c r="N1577" s="257"/>
      <c r="O1577" s="257"/>
      <c r="P1577" s="257"/>
      <c r="Q1577" s="257"/>
      <c r="R1577" s="257"/>
      <c r="S1577" s="257"/>
      <c r="T1577" s="258"/>
      <c r="AT1577" s="259" t="s">
        <v>180</v>
      </c>
      <c r="AU1577" s="259" t="s">
        <v>82</v>
      </c>
      <c r="AV1577" s="16" t="s">
        <v>171</v>
      </c>
      <c r="AW1577" s="16" t="s">
        <v>34</v>
      </c>
      <c r="AX1577" s="16" t="s">
        <v>73</v>
      </c>
      <c r="AY1577" s="259" t="s">
        <v>170</v>
      </c>
    </row>
    <row r="1578" spans="1:65" s="13" customFormat="1" ht="11.25">
      <c r="B1578" s="193"/>
      <c r="C1578" s="194"/>
      <c r="D1578" s="195" t="s">
        <v>180</v>
      </c>
      <c r="E1578" s="196" t="s">
        <v>19</v>
      </c>
      <c r="F1578" s="197" t="s">
        <v>4577</v>
      </c>
      <c r="G1578" s="194"/>
      <c r="H1578" s="198">
        <v>22.8</v>
      </c>
      <c r="I1578" s="199"/>
      <c r="J1578" s="194"/>
      <c r="K1578" s="194"/>
      <c r="L1578" s="200"/>
      <c r="M1578" s="201"/>
      <c r="N1578" s="202"/>
      <c r="O1578" s="202"/>
      <c r="P1578" s="202"/>
      <c r="Q1578" s="202"/>
      <c r="R1578" s="202"/>
      <c r="S1578" s="202"/>
      <c r="T1578" s="203"/>
      <c r="AT1578" s="204" t="s">
        <v>180</v>
      </c>
      <c r="AU1578" s="204" t="s">
        <v>82</v>
      </c>
      <c r="AV1578" s="13" t="s">
        <v>82</v>
      </c>
      <c r="AW1578" s="13" t="s">
        <v>34</v>
      </c>
      <c r="AX1578" s="13" t="s">
        <v>73</v>
      </c>
      <c r="AY1578" s="204" t="s">
        <v>170</v>
      </c>
    </row>
    <row r="1579" spans="1:65" s="13" customFormat="1" ht="11.25">
      <c r="B1579" s="193"/>
      <c r="C1579" s="194"/>
      <c r="D1579" s="195" t="s">
        <v>180</v>
      </c>
      <c r="E1579" s="196" t="s">
        <v>19</v>
      </c>
      <c r="F1579" s="197" t="s">
        <v>4578</v>
      </c>
      <c r="G1579" s="194"/>
      <c r="H1579" s="198">
        <v>515.9</v>
      </c>
      <c r="I1579" s="199"/>
      <c r="J1579" s="194"/>
      <c r="K1579" s="194"/>
      <c r="L1579" s="200"/>
      <c r="M1579" s="201"/>
      <c r="N1579" s="202"/>
      <c r="O1579" s="202"/>
      <c r="P1579" s="202"/>
      <c r="Q1579" s="202"/>
      <c r="R1579" s="202"/>
      <c r="S1579" s="202"/>
      <c r="T1579" s="203"/>
      <c r="AT1579" s="204" t="s">
        <v>180</v>
      </c>
      <c r="AU1579" s="204" t="s">
        <v>82</v>
      </c>
      <c r="AV1579" s="13" t="s">
        <v>82</v>
      </c>
      <c r="AW1579" s="13" t="s">
        <v>34</v>
      </c>
      <c r="AX1579" s="13" t="s">
        <v>73</v>
      </c>
      <c r="AY1579" s="204" t="s">
        <v>170</v>
      </c>
    </row>
    <row r="1580" spans="1:65" s="14" customFormat="1" ht="11.25">
      <c r="B1580" s="205"/>
      <c r="C1580" s="206"/>
      <c r="D1580" s="195" t="s">
        <v>180</v>
      </c>
      <c r="E1580" s="207" t="s">
        <v>19</v>
      </c>
      <c r="F1580" s="208" t="s">
        <v>182</v>
      </c>
      <c r="G1580" s="206"/>
      <c r="H1580" s="209">
        <v>915.9</v>
      </c>
      <c r="I1580" s="210"/>
      <c r="J1580" s="206"/>
      <c r="K1580" s="206"/>
      <c r="L1580" s="211"/>
      <c r="M1580" s="212"/>
      <c r="N1580" s="213"/>
      <c r="O1580" s="213"/>
      <c r="P1580" s="213"/>
      <c r="Q1580" s="213"/>
      <c r="R1580" s="213"/>
      <c r="S1580" s="213"/>
      <c r="T1580" s="214"/>
      <c r="AT1580" s="215" t="s">
        <v>180</v>
      </c>
      <c r="AU1580" s="215" t="s">
        <v>82</v>
      </c>
      <c r="AV1580" s="14" t="s">
        <v>178</v>
      </c>
      <c r="AW1580" s="14" t="s">
        <v>34</v>
      </c>
      <c r="AX1580" s="14" t="s">
        <v>80</v>
      </c>
      <c r="AY1580" s="215" t="s">
        <v>170</v>
      </c>
    </row>
    <row r="1581" spans="1:65" s="13" customFormat="1" ht="11.25">
      <c r="B1581" s="193"/>
      <c r="C1581" s="194"/>
      <c r="D1581" s="195" t="s">
        <v>180</v>
      </c>
      <c r="E1581" s="194"/>
      <c r="F1581" s="197" t="s">
        <v>4579</v>
      </c>
      <c r="G1581" s="194"/>
      <c r="H1581" s="198">
        <v>1007.49</v>
      </c>
      <c r="I1581" s="199"/>
      <c r="J1581" s="194"/>
      <c r="K1581" s="194"/>
      <c r="L1581" s="200"/>
      <c r="M1581" s="201"/>
      <c r="N1581" s="202"/>
      <c r="O1581" s="202"/>
      <c r="P1581" s="202"/>
      <c r="Q1581" s="202"/>
      <c r="R1581" s="202"/>
      <c r="S1581" s="202"/>
      <c r="T1581" s="203"/>
      <c r="AT1581" s="204" t="s">
        <v>180</v>
      </c>
      <c r="AU1581" s="204" t="s">
        <v>82</v>
      </c>
      <c r="AV1581" s="13" t="s">
        <v>82</v>
      </c>
      <c r="AW1581" s="13" t="s">
        <v>4</v>
      </c>
      <c r="AX1581" s="13" t="s">
        <v>80</v>
      </c>
      <c r="AY1581" s="204" t="s">
        <v>170</v>
      </c>
    </row>
    <row r="1582" spans="1:65" s="2" customFormat="1" ht="16.5" customHeight="1">
      <c r="A1582" s="36"/>
      <c r="B1582" s="37"/>
      <c r="C1582" s="180" t="s">
        <v>4580</v>
      </c>
      <c r="D1582" s="180" t="s">
        <v>173</v>
      </c>
      <c r="E1582" s="181" t="s">
        <v>920</v>
      </c>
      <c r="F1582" s="182" t="s">
        <v>921</v>
      </c>
      <c r="G1582" s="183" t="s">
        <v>310</v>
      </c>
      <c r="H1582" s="184">
        <v>126.8</v>
      </c>
      <c r="I1582" s="185"/>
      <c r="J1582" s="186">
        <f>ROUND(I1582*H1582,2)</f>
        <v>0</v>
      </c>
      <c r="K1582" s="182" t="s">
        <v>177</v>
      </c>
      <c r="L1582" s="41"/>
      <c r="M1582" s="187" t="s">
        <v>19</v>
      </c>
      <c r="N1582" s="188" t="s">
        <v>44</v>
      </c>
      <c r="O1582" s="66"/>
      <c r="P1582" s="189">
        <f>O1582*H1582</f>
        <v>0</v>
      </c>
      <c r="Q1582" s="189">
        <v>0</v>
      </c>
      <c r="R1582" s="189">
        <f>Q1582*H1582</f>
        <v>0</v>
      </c>
      <c r="S1582" s="189">
        <v>2.9999999999999997E-4</v>
      </c>
      <c r="T1582" s="190">
        <f>S1582*H1582</f>
        <v>3.8039999999999997E-2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191" t="s">
        <v>261</v>
      </c>
      <c r="AT1582" s="191" t="s">
        <v>173</v>
      </c>
      <c r="AU1582" s="191" t="s">
        <v>82</v>
      </c>
      <c r="AY1582" s="19" t="s">
        <v>170</v>
      </c>
      <c r="BE1582" s="192">
        <f>IF(N1582="základní",J1582,0)</f>
        <v>0</v>
      </c>
      <c r="BF1582" s="192">
        <f>IF(N1582="snížená",J1582,0)</f>
        <v>0</v>
      </c>
      <c r="BG1582" s="192">
        <f>IF(N1582="zákl. přenesená",J1582,0)</f>
        <v>0</v>
      </c>
      <c r="BH1582" s="192">
        <f>IF(N1582="sníž. přenesená",J1582,0)</f>
        <v>0</v>
      </c>
      <c r="BI1582" s="192">
        <f>IF(N1582="nulová",J1582,0)</f>
        <v>0</v>
      </c>
      <c r="BJ1582" s="19" t="s">
        <v>80</v>
      </c>
      <c r="BK1582" s="192">
        <f>ROUND(I1582*H1582,2)</f>
        <v>0</v>
      </c>
      <c r="BL1582" s="19" t="s">
        <v>261</v>
      </c>
      <c r="BM1582" s="191" t="s">
        <v>4581</v>
      </c>
    </row>
    <row r="1583" spans="1:65" s="13" customFormat="1" ht="11.25">
      <c r="B1583" s="193"/>
      <c r="C1583" s="194"/>
      <c r="D1583" s="195" t="s">
        <v>180</v>
      </c>
      <c r="E1583" s="196" t="s">
        <v>19</v>
      </c>
      <c r="F1583" s="197" t="s">
        <v>4582</v>
      </c>
      <c r="G1583" s="194"/>
      <c r="H1583" s="198">
        <v>3.7</v>
      </c>
      <c r="I1583" s="199"/>
      <c r="J1583" s="194"/>
      <c r="K1583" s="194"/>
      <c r="L1583" s="200"/>
      <c r="M1583" s="201"/>
      <c r="N1583" s="202"/>
      <c r="O1583" s="202"/>
      <c r="P1583" s="202"/>
      <c r="Q1583" s="202"/>
      <c r="R1583" s="202"/>
      <c r="S1583" s="202"/>
      <c r="T1583" s="203"/>
      <c r="AT1583" s="204" t="s">
        <v>180</v>
      </c>
      <c r="AU1583" s="204" t="s">
        <v>82</v>
      </c>
      <c r="AV1583" s="13" t="s">
        <v>82</v>
      </c>
      <c r="AW1583" s="13" t="s">
        <v>34</v>
      </c>
      <c r="AX1583" s="13" t="s">
        <v>73</v>
      </c>
      <c r="AY1583" s="204" t="s">
        <v>170</v>
      </c>
    </row>
    <row r="1584" spans="1:65" s="13" customFormat="1" ht="11.25">
      <c r="B1584" s="193"/>
      <c r="C1584" s="194"/>
      <c r="D1584" s="195" t="s">
        <v>180</v>
      </c>
      <c r="E1584" s="196" t="s">
        <v>19</v>
      </c>
      <c r="F1584" s="197" t="s">
        <v>4583</v>
      </c>
      <c r="G1584" s="194"/>
      <c r="H1584" s="198">
        <v>121.4</v>
      </c>
      <c r="I1584" s="199"/>
      <c r="J1584" s="194"/>
      <c r="K1584" s="194"/>
      <c r="L1584" s="200"/>
      <c r="M1584" s="201"/>
      <c r="N1584" s="202"/>
      <c r="O1584" s="202"/>
      <c r="P1584" s="202"/>
      <c r="Q1584" s="202"/>
      <c r="R1584" s="202"/>
      <c r="S1584" s="202"/>
      <c r="T1584" s="203"/>
      <c r="AT1584" s="204" t="s">
        <v>180</v>
      </c>
      <c r="AU1584" s="204" t="s">
        <v>82</v>
      </c>
      <c r="AV1584" s="13" t="s">
        <v>82</v>
      </c>
      <c r="AW1584" s="13" t="s">
        <v>34</v>
      </c>
      <c r="AX1584" s="13" t="s">
        <v>73</v>
      </c>
      <c r="AY1584" s="204" t="s">
        <v>170</v>
      </c>
    </row>
    <row r="1585" spans="1:65" s="13" customFormat="1" ht="11.25">
      <c r="B1585" s="193"/>
      <c r="C1585" s="194"/>
      <c r="D1585" s="195" t="s">
        <v>180</v>
      </c>
      <c r="E1585" s="196" t="s">
        <v>19</v>
      </c>
      <c r="F1585" s="197" t="s">
        <v>4584</v>
      </c>
      <c r="G1585" s="194"/>
      <c r="H1585" s="198">
        <v>1.7</v>
      </c>
      <c r="I1585" s="199"/>
      <c r="J1585" s="194"/>
      <c r="K1585" s="194"/>
      <c r="L1585" s="200"/>
      <c r="M1585" s="201"/>
      <c r="N1585" s="202"/>
      <c r="O1585" s="202"/>
      <c r="P1585" s="202"/>
      <c r="Q1585" s="202"/>
      <c r="R1585" s="202"/>
      <c r="S1585" s="202"/>
      <c r="T1585" s="203"/>
      <c r="AT1585" s="204" t="s">
        <v>180</v>
      </c>
      <c r="AU1585" s="204" t="s">
        <v>82</v>
      </c>
      <c r="AV1585" s="13" t="s">
        <v>82</v>
      </c>
      <c r="AW1585" s="13" t="s">
        <v>34</v>
      </c>
      <c r="AX1585" s="13" t="s">
        <v>73</v>
      </c>
      <c r="AY1585" s="204" t="s">
        <v>170</v>
      </c>
    </row>
    <row r="1586" spans="1:65" s="14" customFormat="1" ht="11.25">
      <c r="B1586" s="205"/>
      <c r="C1586" s="206"/>
      <c r="D1586" s="195" t="s">
        <v>180</v>
      </c>
      <c r="E1586" s="207" t="s">
        <v>19</v>
      </c>
      <c r="F1586" s="208" t="s">
        <v>182</v>
      </c>
      <c r="G1586" s="206"/>
      <c r="H1586" s="209">
        <v>126.80000000000001</v>
      </c>
      <c r="I1586" s="210"/>
      <c r="J1586" s="206"/>
      <c r="K1586" s="206"/>
      <c r="L1586" s="211"/>
      <c r="M1586" s="212"/>
      <c r="N1586" s="213"/>
      <c r="O1586" s="213"/>
      <c r="P1586" s="213"/>
      <c r="Q1586" s="213"/>
      <c r="R1586" s="213"/>
      <c r="S1586" s="213"/>
      <c r="T1586" s="214"/>
      <c r="AT1586" s="215" t="s">
        <v>180</v>
      </c>
      <c r="AU1586" s="215" t="s">
        <v>82</v>
      </c>
      <c r="AV1586" s="14" t="s">
        <v>178</v>
      </c>
      <c r="AW1586" s="14" t="s">
        <v>34</v>
      </c>
      <c r="AX1586" s="14" t="s">
        <v>80</v>
      </c>
      <c r="AY1586" s="215" t="s">
        <v>170</v>
      </c>
    </row>
    <row r="1587" spans="1:65" s="2" customFormat="1" ht="16.5" customHeight="1">
      <c r="A1587" s="36"/>
      <c r="B1587" s="37"/>
      <c r="C1587" s="180" t="s">
        <v>4585</v>
      </c>
      <c r="D1587" s="180" t="s">
        <v>173</v>
      </c>
      <c r="E1587" s="181" t="s">
        <v>4586</v>
      </c>
      <c r="F1587" s="182" t="s">
        <v>4587</v>
      </c>
      <c r="G1587" s="183" t="s">
        <v>310</v>
      </c>
      <c r="H1587" s="184">
        <v>527</v>
      </c>
      <c r="I1587" s="185"/>
      <c r="J1587" s="186">
        <f>ROUND(I1587*H1587,2)</f>
        <v>0</v>
      </c>
      <c r="K1587" s="182" t="s">
        <v>177</v>
      </c>
      <c r="L1587" s="41"/>
      <c r="M1587" s="187" t="s">
        <v>19</v>
      </c>
      <c r="N1587" s="188" t="s">
        <v>44</v>
      </c>
      <c r="O1587" s="66"/>
      <c r="P1587" s="189">
        <f>O1587*H1587</f>
        <v>0</v>
      </c>
      <c r="Q1587" s="189">
        <v>1.0000000000000001E-5</v>
      </c>
      <c r="R1587" s="189">
        <f>Q1587*H1587</f>
        <v>5.2700000000000004E-3</v>
      </c>
      <c r="S1587" s="189">
        <v>0</v>
      </c>
      <c r="T1587" s="190">
        <f>S1587*H1587</f>
        <v>0</v>
      </c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R1587" s="191" t="s">
        <v>261</v>
      </c>
      <c r="AT1587" s="191" t="s">
        <v>173</v>
      </c>
      <c r="AU1587" s="191" t="s">
        <v>82</v>
      </c>
      <c r="AY1587" s="19" t="s">
        <v>170</v>
      </c>
      <c r="BE1587" s="192">
        <f>IF(N1587="základní",J1587,0)</f>
        <v>0</v>
      </c>
      <c r="BF1587" s="192">
        <f>IF(N1587="snížená",J1587,0)</f>
        <v>0</v>
      </c>
      <c r="BG1587" s="192">
        <f>IF(N1587="zákl. přenesená",J1587,0)</f>
        <v>0</v>
      </c>
      <c r="BH1587" s="192">
        <f>IF(N1587="sníž. přenesená",J1587,0)</f>
        <v>0</v>
      </c>
      <c r="BI1587" s="192">
        <f>IF(N1587="nulová",J1587,0)</f>
        <v>0</v>
      </c>
      <c r="BJ1587" s="19" t="s">
        <v>80</v>
      </c>
      <c r="BK1587" s="192">
        <f>ROUND(I1587*H1587,2)</f>
        <v>0</v>
      </c>
      <c r="BL1587" s="19" t="s">
        <v>261</v>
      </c>
      <c r="BM1587" s="191" t="s">
        <v>4588</v>
      </c>
    </row>
    <row r="1588" spans="1:65" s="13" customFormat="1" ht="11.25">
      <c r="B1588" s="193"/>
      <c r="C1588" s="194"/>
      <c r="D1588" s="195" t="s">
        <v>180</v>
      </c>
      <c r="E1588" s="196" t="s">
        <v>19</v>
      </c>
      <c r="F1588" s="197" t="s">
        <v>4589</v>
      </c>
      <c r="G1588" s="194"/>
      <c r="H1588" s="198">
        <v>527</v>
      </c>
      <c r="I1588" s="199"/>
      <c r="J1588" s="194"/>
      <c r="K1588" s="194"/>
      <c r="L1588" s="200"/>
      <c r="M1588" s="201"/>
      <c r="N1588" s="202"/>
      <c r="O1588" s="202"/>
      <c r="P1588" s="202"/>
      <c r="Q1588" s="202"/>
      <c r="R1588" s="202"/>
      <c r="S1588" s="202"/>
      <c r="T1588" s="203"/>
      <c r="AT1588" s="204" t="s">
        <v>180</v>
      </c>
      <c r="AU1588" s="204" t="s">
        <v>82</v>
      </c>
      <c r="AV1588" s="13" t="s">
        <v>82</v>
      </c>
      <c r="AW1588" s="13" t="s">
        <v>34</v>
      </c>
      <c r="AX1588" s="13" t="s">
        <v>80</v>
      </c>
      <c r="AY1588" s="204" t="s">
        <v>170</v>
      </c>
    </row>
    <row r="1589" spans="1:65" s="2" customFormat="1" ht="16.5" customHeight="1">
      <c r="A1589" s="36"/>
      <c r="B1589" s="37"/>
      <c r="C1589" s="216" t="s">
        <v>4590</v>
      </c>
      <c r="D1589" s="216" t="s">
        <v>192</v>
      </c>
      <c r="E1589" s="217" t="s">
        <v>4591</v>
      </c>
      <c r="F1589" s="218" t="s">
        <v>4592</v>
      </c>
      <c r="G1589" s="219" t="s">
        <v>217</v>
      </c>
      <c r="H1589" s="220">
        <v>31.62</v>
      </c>
      <c r="I1589" s="221"/>
      <c r="J1589" s="222">
        <f>ROUND(I1589*H1589,2)</f>
        <v>0</v>
      </c>
      <c r="K1589" s="218" t="s">
        <v>19</v>
      </c>
      <c r="L1589" s="223"/>
      <c r="M1589" s="224" t="s">
        <v>19</v>
      </c>
      <c r="N1589" s="225" t="s">
        <v>44</v>
      </c>
      <c r="O1589" s="66"/>
      <c r="P1589" s="189">
        <f>O1589*H1589</f>
        <v>0</v>
      </c>
      <c r="Q1589" s="189">
        <v>2.7499999999999998E-3</v>
      </c>
      <c r="R1589" s="189">
        <f>Q1589*H1589</f>
        <v>8.6955000000000005E-2</v>
      </c>
      <c r="S1589" s="189">
        <v>0</v>
      </c>
      <c r="T1589" s="190">
        <f>S1589*H1589</f>
        <v>0</v>
      </c>
      <c r="U1589" s="36"/>
      <c r="V1589" s="36"/>
      <c r="W1589" s="36"/>
      <c r="X1589" s="36"/>
      <c r="Y1589" s="36"/>
      <c r="Z1589" s="36"/>
      <c r="AA1589" s="36"/>
      <c r="AB1589" s="36"/>
      <c r="AC1589" s="36"/>
      <c r="AD1589" s="36"/>
      <c r="AE1589" s="36"/>
      <c r="AR1589" s="191" t="s">
        <v>346</v>
      </c>
      <c r="AT1589" s="191" t="s">
        <v>192</v>
      </c>
      <c r="AU1589" s="191" t="s">
        <v>82</v>
      </c>
      <c r="AY1589" s="19" t="s">
        <v>170</v>
      </c>
      <c r="BE1589" s="192">
        <f>IF(N1589="základní",J1589,0)</f>
        <v>0</v>
      </c>
      <c r="BF1589" s="192">
        <f>IF(N1589="snížená",J1589,0)</f>
        <v>0</v>
      </c>
      <c r="BG1589" s="192">
        <f>IF(N1589="zákl. přenesená",J1589,0)</f>
        <v>0</v>
      </c>
      <c r="BH1589" s="192">
        <f>IF(N1589="sníž. přenesená",J1589,0)</f>
        <v>0</v>
      </c>
      <c r="BI1589" s="192">
        <f>IF(N1589="nulová",J1589,0)</f>
        <v>0</v>
      </c>
      <c r="BJ1589" s="19" t="s">
        <v>80</v>
      </c>
      <c r="BK1589" s="192">
        <f>ROUND(I1589*H1589,2)</f>
        <v>0</v>
      </c>
      <c r="BL1589" s="19" t="s">
        <v>261</v>
      </c>
      <c r="BM1589" s="191" t="s">
        <v>4593</v>
      </c>
    </row>
    <row r="1590" spans="1:65" s="13" customFormat="1" ht="11.25">
      <c r="B1590" s="193"/>
      <c r="C1590" s="194"/>
      <c r="D1590" s="195" t="s">
        <v>180</v>
      </c>
      <c r="E1590" s="196" t="s">
        <v>19</v>
      </c>
      <c r="F1590" s="197" t="s">
        <v>4594</v>
      </c>
      <c r="G1590" s="194"/>
      <c r="H1590" s="198">
        <v>31.62</v>
      </c>
      <c r="I1590" s="199"/>
      <c r="J1590" s="194"/>
      <c r="K1590" s="194"/>
      <c r="L1590" s="200"/>
      <c r="M1590" s="201"/>
      <c r="N1590" s="202"/>
      <c r="O1590" s="202"/>
      <c r="P1590" s="202"/>
      <c r="Q1590" s="202"/>
      <c r="R1590" s="202"/>
      <c r="S1590" s="202"/>
      <c r="T1590" s="203"/>
      <c r="AT1590" s="204" t="s">
        <v>180</v>
      </c>
      <c r="AU1590" s="204" t="s">
        <v>82</v>
      </c>
      <c r="AV1590" s="13" t="s">
        <v>82</v>
      </c>
      <c r="AW1590" s="13" t="s">
        <v>34</v>
      </c>
      <c r="AX1590" s="13" t="s">
        <v>80</v>
      </c>
      <c r="AY1590" s="204" t="s">
        <v>170</v>
      </c>
    </row>
    <row r="1591" spans="1:65" s="2" customFormat="1" ht="16.5" customHeight="1">
      <c r="A1591" s="36"/>
      <c r="B1591" s="37"/>
      <c r="C1591" s="180" t="s">
        <v>4595</v>
      </c>
      <c r="D1591" s="180" t="s">
        <v>173</v>
      </c>
      <c r="E1591" s="181" t="s">
        <v>924</v>
      </c>
      <c r="F1591" s="182" t="s">
        <v>925</v>
      </c>
      <c r="G1591" s="183" t="s">
        <v>310</v>
      </c>
      <c r="H1591" s="184">
        <v>527</v>
      </c>
      <c r="I1591" s="185"/>
      <c r="J1591" s="186">
        <f>ROUND(I1591*H1591,2)</f>
        <v>0</v>
      </c>
      <c r="K1591" s="182" t="s">
        <v>177</v>
      </c>
      <c r="L1591" s="41"/>
      <c r="M1591" s="187" t="s">
        <v>19</v>
      </c>
      <c r="N1591" s="188" t="s">
        <v>44</v>
      </c>
      <c r="O1591" s="66"/>
      <c r="P1591" s="189">
        <f>O1591*H1591</f>
        <v>0</v>
      </c>
      <c r="Q1591" s="189">
        <v>1.0000000000000001E-5</v>
      </c>
      <c r="R1591" s="189">
        <f>Q1591*H1591</f>
        <v>5.2700000000000004E-3</v>
      </c>
      <c r="S1591" s="189">
        <v>0</v>
      </c>
      <c r="T1591" s="190">
        <f>S1591*H1591</f>
        <v>0</v>
      </c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R1591" s="191" t="s">
        <v>261</v>
      </c>
      <c r="AT1591" s="191" t="s">
        <v>173</v>
      </c>
      <c r="AU1591" s="191" t="s">
        <v>82</v>
      </c>
      <c r="AY1591" s="19" t="s">
        <v>170</v>
      </c>
      <c r="BE1591" s="192">
        <f>IF(N1591="základní",J1591,0)</f>
        <v>0</v>
      </c>
      <c r="BF1591" s="192">
        <f>IF(N1591="snížená",J1591,0)</f>
        <v>0</v>
      </c>
      <c r="BG1591" s="192">
        <f>IF(N1591="zákl. přenesená",J1591,0)</f>
        <v>0</v>
      </c>
      <c r="BH1591" s="192">
        <f>IF(N1591="sníž. přenesená",J1591,0)</f>
        <v>0</v>
      </c>
      <c r="BI1591" s="192">
        <f>IF(N1591="nulová",J1591,0)</f>
        <v>0</v>
      </c>
      <c r="BJ1591" s="19" t="s">
        <v>80</v>
      </c>
      <c r="BK1591" s="192">
        <f>ROUND(I1591*H1591,2)</f>
        <v>0</v>
      </c>
      <c r="BL1591" s="19" t="s">
        <v>261</v>
      </c>
      <c r="BM1591" s="191" t="s">
        <v>4596</v>
      </c>
    </row>
    <row r="1592" spans="1:65" s="13" customFormat="1" ht="11.25">
      <c r="B1592" s="193"/>
      <c r="C1592" s="194"/>
      <c r="D1592" s="195" t="s">
        <v>180</v>
      </c>
      <c r="E1592" s="196" t="s">
        <v>19</v>
      </c>
      <c r="F1592" s="197" t="s">
        <v>4589</v>
      </c>
      <c r="G1592" s="194"/>
      <c r="H1592" s="198">
        <v>527</v>
      </c>
      <c r="I1592" s="199"/>
      <c r="J1592" s="194"/>
      <c r="K1592" s="194"/>
      <c r="L1592" s="200"/>
      <c r="M1592" s="201"/>
      <c r="N1592" s="202"/>
      <c r="O1592" s="202"/>
      <c r="P1592" s="202"/>
      <c r="Q1592" s="202"/>
      <c r="R1592" s="202"/>
      <c r="S1592" s="202"/>
      <c r="T1592" s="203"/>
      <c r="AT1592" s="204" t="s">
        <v>180</v>
      </c>
      <c r="AU1592" s="204" t="s">
        <v>82</v>
      </c>
      <c r="AV1592" s="13" t="s">
        <v>82</v>
      </c>
      <c r="AW1592" s="13" t="s">
        <v>34</v>
      </c>
      <c r="AX1592" s="13" t="s">
        <v>80</v>
      </c>
      <c r="AY1592" s="204" t="s">
        <v>170</v>
      </c>
    </row>
    <row r="1593" spans="1:65" s="2" customFormat="1" ht="16.5" customHeight="1">
      <c r="A1593" s="36"/>
      <c r="B1593" s="37"/>
      <c r="C1593" s="216" t="s">
        <v>4597</v>
      </c>
      <c r="D1593" s="216" t="s">
        <v>192</v>
      </c>
      <c r="E1593" s="217" t="s">
        <v>4598</v>
      </c>
      <c r="F1593" s="218" t="s">
        <v>4599</v>
      </c>
      <c r="G1593" s="219" t="s">
        <v>310</v>
      </c>
      <c r="H1593" s="220">
        <v>537.54</v>
      </c>
      <c r="I1593" s="221"/>
      <c r="J1593" s="222">
        <f>ROUND(I1593*H1593,2)</f>
        <v>0</v>
      </c>
      <c r="K1593" s="218" t="s">
        <v>19</v>
      </c>
      <c r="L1593" s="223"/>
      <c r="M1593" s="224" t="s">
        <v>19</v>
      </c>
      <c r="N1593" s="225" t="s">
        <v>44</v>
      </c>
      <c r="O1593" s="66"/>
      <c r="P1593" s="189">
        <f>O1593*H1593</f>
        <v>0</v>
      </c>
      <c r="Q1593" s="189">
        <v>3.5E-4</v>
      </c>
      <c r="R1593" s="189">
        <f>Q1593*H1593</f>
        <v>0.18813899999999997</v>
      </c>
      <c r="S1593" s="189">
        <v>0</v>
      </c>
      <c r="T1593" s="190">
        <f>S1593*H1593</f>
        <v>0</v>
      </c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R1593" s="191" t="s">
        <v>346</v>
      </c>
      <c r="AT1593" s="191" t="s">
        <v>192</v>
      </c>
      <c r="AU1593" s="191" t="s">
        <v>82</v>
      </c>
      <c r="AY1593" s="19" t="s">
        <v>170</v>
      </c>
      <c r="BE1593" s="192">
        <f>IF(N1593="základní",J1593,0)</f>
        <v>0</v>
      </c>
      <c r="BF1593" s="192">
        <f>IF(N1593="snížená",J1593,0)</f>
        <v>0</v>
      </c>
      <c r="BG1593" s="192">
        <f>IF(N1593="zákl. přenesená",J1593,0)</f>
        <v>0</v>
      </c>
      <c r="BH1593" s="192">
        <f>IF(N1593="sníž. přenesená",J1593,0)</f>
        <v>0</v>
      </c>
      <c r="BI1593" s="192">
        <f>IF(N1593="nulová",J1593,0)</f>
        <v>0</v>
      </c>
      <c r="BJ1593" s="19" t="s">
        <v>80</v>
      </c>
      <c r="BK1593" s="192">
        <f>ROUND(I1593*H1593,2)</f>
        <v>0</v>
      </c>
      <c r="BL1593" s="19" t="s">
        <v>261</v>
      </c>
      <c r="BM1593" s="191" t="s">
        <v>4600</v>
      </c>
    </row>
    <row r="1594" spans="1:65" s="2" customFormat="1" ht="19.5">
      <c r="A1594" s="36"/>
      <c r="B1594" s="37"/>
      <c r="C1594" s="38"/>
      <c r="D1594" s="195" t="s">
        <v>363</v>
      </c>
      <c r="E1594" s="38"/>
      <c r="F1594" s="236" t="s">
        <v>4601</v>
      </c>
      <c r="G1594" s="38"/>
      <c r="H1594" s="38"/>
      <c r="I1594" s="237"/>
      <c r="J1594" s="38"/>
      <c r="K1594" s="38"/>
      <c r="L1594" s="41"/>
      <c r="M1594" s="238"/>
      <c r="N1594" s="239"/>
      <c r="O1594" s="66"/>
      <c r="P1594" s="66"/>
      <c r="Q1594" s="66"/>
      <c r="R1594" s="66"/>
      <c r="S1594" s="66"/>
      <c r="T1594" s="67"/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T1594" s="19" t="s">
        <v>363</v>
      </c>
      <c r="AU1594" s="19" t="s">
        <v>82</v>
      </c>
    </row>
    <row r="1595" spans="1:65" s="13" customFormat="1" ht="11.25">
      <c r="B1595" s="193"/>
      <c r="C1595" s="194"/>
      <c r="D1595" s="195" t="s">
        <v>180</v>
      </c>
      <c r="E1595" s="194"/>
      <c r="F1595" s="197" t="s">
        <v>4602</v>
      </c>
      <c r="G1595" s="194"/>
      <c r="H1595" s="198">
        <v>537.54</v>
      </c>
      <c r="I1595" s="199"/>
      <c r="J1595" s="194"/>
      <c r="K1595" s="194"/>
      <c r="L1595" s="200"/>
      <c r="M1595" s="201"/>
      <c r="N1595" s="202"/>
      <c r="O1595" s="202"/>
      <c r="P1595" s="202"/>
      <c r="Q1595" s="202"/>
      <c r="R1595" s="202"/>
      <c r="S1595" s="202"/>
      <c r="T1595" s="203"/>
      <c r="AT1595" s="204" t="s">
        <v>180</v>
      </c>
      <c r="AU1595" s="204" t="s">
        <v>82</v>
      </c>
      <c r="AV1595" s="13" t="s">
        <v>82</v>
      </c>
      <c r="AW1595" s="13" t="s">
        <v>4</v>
      </c>
      <c r="AX1595" s="13" t="s">
        <v>80</v>
      </c>
      <c r="AY1595" s="204" t="s">
        <v>170</v>
      </c>
    </row>
    <row r="1596" spans="1:65" s="2" customFormat="1" ht="24">
      <c r="A1596" s="36"/>
      <c r="B1596" s="37"/>
      <c r="C1596" s="180" t="s">
        <v>4603</v>
      </c>
      <c r="D1596" s="180" t="s">
        <v>173</v>
      </c>
      <c r="E1596" s="181" t="s">
        <v>4604</v>
      </c>
      <c r="F1596" s="182" t="s">
        <v>4605</v>
      </c>
      <c r="G1596" s="183" t="s">
        <v>190</v>
      </c>
      <c r="H1596" s="184">
        <v>7.8289999999999997</v>
      </c>
      <c r="I1596" s="185"/>
      <c r="J1596" s="186">
        <f>ROUND(I1596*H1596,2)</f>
        <v>0</v>
      </c>
      <c r="K1596" s="182" t="s">
        <v>177</v>
      </c>
      <c r="L1596" s="41"/>
      <c r="M1596" s="187" t="s">
        <v>19</v>
      </c>
      <c r="N1596" s="188" t="s">
        <v>44</v>
      </c>
      <c r="O1596" s="66"/>
      <c r="P1596" s="189">
        <f>O1596*H1596</f>
        <v>0</v>
      </c>
      <c r="Q1596" s="189">
        <v>0</v>
      </c>
      <c r="R1596" s="189">
        <f>Q1596*H1596</f>
        <v>0</v>
      </c>
      <c r="S1596" s="189">
        <v>0</v>
      </c>
      <c r="T1596" s="190">
        <f>S1596*H1596</f>
        <v>0</v>
      </c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R1596" s="191" t="s">
        <v>261</v>
      </c>
      <c r="AT1596" s="191" t="s">
        <v>173</v>
      </c>
      <c r="AU1596" s="191" t="s">
        <v>82</v>
      </c>
      <c r="AY1596" s="19" t="s">
        <v>170</v>
      </c>
      <c r="BE1596" s="192">
        <f>IF(N1596="základní",J1596,0)</f>
        <v>0</v>
      </c>
      <c r="BF1596" s="192">
        <f>IF(N1596="snížená",J1596,0)</f>
        <v>0</v>
      </c>
      <c r="BG1596" s="192">
        <f>IF(N1596="zákl. přenesená",J1596,0)</f>
        <v>0</v>
      </c>
      <c r="BH1596" s="192">
        <f>IF(N1596="sníž. přenesená",J1596,0)</f>
        <v>0</v>
      </c>
      <c r="BI1596" s="192">
        <f>IF(N1596="nulová",J1596,0)</f>
        <v>0</v>
      </c>
      <c r="BJ1596" s="19" t="s">
        <v>80</v>
      </c>
      <c r="BK1596" s="192">
        <f>ROUND(I1596*H1596,2)</f>
        <v>0</v>
      </c>
      <c r="BL1596" s="19" t="s">
        <v>261</v>
      </c>
      <c r="BM1596" s="191" t="s">
        <v>4606</v>
      </c>
    </row>
    <row r="1597" spans="1:65" s="12" customFormat="1" ht="22.9" customHeight="1">
      <c r="B1597" s="164"/>
      <c r="C1597" s="165"/>
      <c r="D1597" s="166" t="s">
        <v>72</v>
      </c>
      <c r="E1597" s="178" t="s">
        <v>960</v>
      </c>
      <c r="F1597" s="178" t="s">
        <v>961</v>
      </c>
      <c r="G1597" s="165"/>
      <c r="H1597" s="165"/>
      <c r="I1597" s="168"/>
      <c r="J1597" s="179">
        <f>BK1597</f>
        <v>0</v>
      </c>
      <c r="K1597" s="165"/>
      <c r="L1597" s="170"/>
      <c r="M1597" s="171"/>
      <c r="N1597" s="172"/>
      <c r="O1597" s="172"/>
      <c r="P1597" s="173">
        <f>SUM(P1598:P1635)</f>
        <v>0</v>
      </c>
      <c r="Q1597" s="172"/>
      <c r="R1597" s="173">
        <f>SUM(R1598:R1635)</f>
        <v>5.2831912799999996</v>
      </c>
      <c r="S1597" s="172"/>
      <c r="T1597" s="174">
        <f>SUM(T1598:T1635)</f>
        <v>11.401850000000001</v>
      </c>
      <c r="AR1597" s="175" t="s">
        <v>82</v>
      </c>
      <c r="AT1597" s="176" t="s">
        <v>72</v>
      </c>
      <c r="AU1597" s="176" t="s">
        <v>80</v>
      </c>
      <c r="AY1597" s="175" t="s">
        <v>170</v>
      </c>
      <c r="BK1597" s="177">
        <f>SUM(BK1598:BK1635)</f>
        <v>0</v>
      </c>
    </row>
    <row r="1598" spans="1:65" s="2" customFormat="1" ht="16.5" customHeight="1">
      <c r="A1598" s="36"/>
      <c r="B1598" s="37"/>
      <c r="C1598" s="180" t="s">
        <v>4607</v>
      </c>
      <c r="D1598" s="180" t="s">
        <v>173</v>
      </c>
      <c r="E1598" s="181" t="s">
        <v>963</v>
      </c>
      <c r="F1598" s="182" t="s">
        <v>964</v>
      </c>
      <c r="G1598" s="183" t="s">
        <v>217</v>
      </c>
      <c r="H1598" s="184">
        <v>189.535</v>
      </c>
      <c r="I1598" s="185"/>
      <c r="J1598" s="186">
        <f>ROUND(I1598*H1598,2)</f>
        <v>0</v>
      </c>
      <c r="K1598" s="182" t="s">
        <v>177</v>
      </c>
      <c r="L1598" s="41"/>
      <c r="M1598" s="187" t="s">
        <v>19</v>
      </c>
      <c r="N1598" s="188" t="s">
        <v>44</v>
      </c>
      <c r="O1598" s="66"/>
      <c r="P1598" s="189">
        <f>O1598*H1598</f>
        <v>0</v>
      </c>
      <c r="Q1598" s="189">
        <v>1.5E-3</v>
      </c>
      <c r="R1598" s="189">
        <f>Q1598*H1598</f>
        <v>0.28430250000000001</v>
      </c>
      <c r="S1598" s="189">
        <v>0</v>
      </c>
      <c r="T1598" s="190">
        <f>S1598*H1598</f>
        <v>0</v>
      </c>
      <c r="U1598" s="36"/>
      <c r="V1598" s="36"/>
      <c r="W1598" s="36"/>
      <c r="X1598" s="36"/>
      <c r="Y1598" s="36"/>
      <c r="Z1598" s="36"/>
      <c r="AA1598" s="36"/>
      <c r="AB1598" s="36"/>
      <c r="AC1598" s="36"/>
      <c r="AD1598" s="36"/>
      <c r="AE1598" s="36"/>
      <c r="AR1598" s="191" t="s">
        <v>261</v>
      </c>
      <c r="AT1598" s="191" t="s">
        <v>173</v>
      </c>
      <c r="AU1598" s="191" t="s">
        <v>82</v>
      </c>
      <c r="AY1598" s="19" t="s">
        <v>170</v>
      </c>
      <c r="BE1598" s="192">
        <f>IF(N1598="základní",J1598,0)</f>
        <v>0</v>
      </c>
      <c r="BF1598" s="192">
        <f>IF(N1598="snížená",J1598,0)</f>
        <v>0</v>
      </c>
      <c r="BG1598" s="192">
        <f>IF(N1598="zákl. přenesená",J1598,0)</f>
        <v>0</v>
      </c>
      <c r="BH1598" s="192">
        <f>IF(N1598="sníž. přenesená",J1598,0)</f>
        <v>0</v>
      </c>
      <c r="BI1598" s="192">
        <f>IF(N1598="nulová",J1598,0)</f>
        <v>0</v>
      </c>
      <c r="BJ1598" s="19" t="s">
        <v>80</v>
      </c>
      <c r="BK1598" s="192">
        <f>ROUND(I1598*H1598,2)</f>
        <v>0</v>
      </c>
      <c r="BL1598" s="19" t="s">
        <v>261</v>
      </c>
      <c r="BM1598" s="191" t="s">
        <v>4608</v>
      </c>
    </row>
    <row r="1599" spans="1:65" s="2" customFormat="1" ht="16.5" customHeight="1">
      <c r="A1599" s="36"/>
      <c r="B1599" s="37"/>
      <c r="C1599" s="180" t="s">
        <v>4609</v>
      </c>
      <c r="D1599" s="180" t="s">
        <v>173</v>
      </c>
      <c r="E1599" s="181" t="s">
        <v>967</v>
      </c>
      <c r="F1599" s="182" t="s">
        <v>968</v>
      </c>
      <c r="G1599" s="183" t="s">
        <v>176</v>
      </c>
      <c r="H1599" s="184">
        <v>34</v>
      </c>
      <c r="I1599" s="185"/>
      <c r="J1599" s="186">
        <f>ROUND(I1599*H1599,2)</f>
        <v>0</v>
      </c>
      <c r="K1599" s="182" t="s">
        <v>177</v>
      </c>
      <c r="L1599" s="41"/>
      <c r="M1599" s="187" t="s">
        <v>19</v>
      </c>
      <c r="N1599" s="188" t="s">
        <v>44</v>
      </c>
      <c r="O1599" s="66"/>
      <c r="P1599" s="189">
        <f>O1599*H1599</f>
        <v>0</v>
      </c>
      <c r="Q1599" s="189">
        <v>2.1000000000000001E-4</v>
      </c>
      <c r="R1599" s="189">
        <f>Q1599*H1599</f>
        <v>7.1400000000000005E-3</v>
      </c>
      <c r="S1599" s="189">
        <v>0</v>
      </c>
      <c r="T1599" s="190">
        <f>S1599*H1599</f>
        <v>0</v>
      </c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R1599" s="191" t="s">
        <v>261</v>
      </c>
      <c r="AT1599" s="191" t="s">
        <v>173</v>
      </c>
      <c r="AU1599" s="191" t="s">
        <v>82</v>
      </c>
      <c r="AY1599" s="19" t="s">
        <v>170</v>
      </c>
      <c r="BE1599" s="192">
        <f>IF(N1599="základní",J1599,0)</f>
        <v>0</v>
      </c>
      <c r="BF1599" s="192">
        <f>IF(N1599="snížená",J1599,0)</f>
        <v>0</v>
      </c>
      <c r="BG1599" s="192">
        <f>IF(N1599="zákl. přenesená",J1599,0)</f>
        <v>0</v>
      </c>
      <c r="BH1599" s="192">
        <f>IF(N1599="sníž. přenesená",J1599,0)</f>
        <v>0</v>
      </c>
      <c r="BI1599" s="192">
        <f>IF(N1599="nulová",J1599,0)</f>
        <v>0</v>
      </c>
      <c r="BJ1599" s="19" t="s">
        <v>80</v>
      </c>
      <c r="BK1599" s="192">
        <f>ROUND(I1599*H1599,2)</f>
        <v>0</v>
      </c>
      <c r="BL1599" s="19" t="s">
        <v>261</v>
      </c>
      <c r="BM1599" s="191" t="s">
        <v>4610</v>
      </c>
    </row>
    <row r="1600" spans="1:65" s="2" customFormat="1" ht="16.5" customHeight="1">
      <c r="A1600" s="36"/>
      <c r="B1600" s="37"/>
      <c r="C1600" s="180" t="s">
        <v>4611</v>
      </c>
      <c r="D1600" s="180" t="s">
        <v>173</v>
      </c>
      <c r="E1600" s="181" t="s">
        <v>971</v>
      </c>
      <c r="F1600" s="182" t="s">
        <v>972</v>
      </c>
      <c r="G1600" s="183" t="s">
        <v>310</v>
      </c>
      <c r="H1600" s="184">
        <v>45</v>
      </c>
      <c r="I1600" s="185"/>
      <c r="J1600" s="186">
        <f>ROUND(I1600*H1600,2)</f>
        <v>0</v>
      </c>
      <c r="K1600" s="182" t="s">
        <v>177</v>
      </c>
      <c r="L1600" s="41"/>
      <c r="M1600" s="187" t="s">
        <v>19</v>
      </c>
      <c r="N1600" s="188" t="s">
        <v>44</v>
      </c>
      <c r="O1600" s="66"/>
      <c r="P1600" s="189">
        <f>O1600*H1600</f>
        <v>0</v>
      </c>
      <c r="Q1600" s="189">
        <v>3.2000000000000003E-4</v>
      </c>
      <c r="R1600" s="189">
        <f>Q1600*H1600</f>
        <v>1.4400000000000001E-2</v>
      </c>
      <c r="S1600" s="189">
        <v>0</v>
      </c>
      <c r="T1600" s="190">
        <f>S1600*H1600</f>
        <v>0</v>
      </c>
      <c r="U1600" s="36"/>
      <c r="V1600" s="36"/>
      <c r="W1600" s="36"/>
      <c r="X1600" s="36"/>
      <c r="Y1600" s="36"/>
      <c r="Z1600" s="36"/>
      <c r="AA1600" s="36"/>
      <c r="AB1600" s="36"/>
      <c r="AC1600" s="36"/>
      <c r="AD1600" s="36"/>
      <c r="AE1600" s="36"/>
      <c r="AR1600" s="191" t="s">
        <v>261</v>
      </c>
      <c r="AT1600" s="191" t="s">
        <v>173</v>
      </c>
      <c r="AU1600" s="191" t="s">
        <v>82</v>
      </c>
      <c r="AY1600" s="19" t="s">
        <v>170</v>
      </c>
      <c r="BE1600" s="192">
        <f>IF(N1600="základní",J1600,0)</f>
        <v>0</v>
      </c>
      <c r="BF1600" s="192">
        <f>IF(N1600="snížená",J1600,0)</f>
        <v>0</v>
      </c>
      <c r="BG1600" s="192">
        <f>IF(N1600="zákl. přenesená",J1600,0)</f>
        <v>0</v>
      </c>
      <c r="BH1600" s="192">
        <f>IF(N1600="sníž. přenesená",J1600,0)</f>
        <v>0</v>
      </c>
      <c r="BI1600" s="192">
        <f>IF(N1600="nulová",J1600,0)</f>
        <v>0</v>
      </c>
      <c r="BJ1600" s="19" t="s">
        <v>80</v>
      </c>
      <c r="BK1600" s="192">
        <f>ROUND(I1600*H1600,2)</f>
        <v>0</v>
      </c>
      <c r="BL1600" s="19" t="s">
        <v>261</v>
      </c>
      <c r="BM1600" s="191" t="s">
        <v>4612</v>
      </c>
    </row>
    <row r="1601" spans="1:65" s="2" customFormat="1" ht="16.5" customHeight="1">
      <c r="A1601" s="36"/>
      <c r="B1601" s="37"/>
      <c r="C1601" s="180" t="s">
        <v>4613</v>
      </c>
      <c r="D1601" s="180" t="s">
        <v>173</v>
      </c>
      <c r="E1601" s="181" t="s">
        <v>976</v>
      </c>
      <c r="F1601" s="182" t="s">
        <v>977</v>
      </c>
      <c r="G1601" s="183" t="s">
        <v>217</v>
      </c>
      <c r="H1601" s="184">
        <v>139.9</v>
      </c>
      <c r="I1601" s="185"/>
      <c r="J1601" s="186">
        <f>ROUND(I1601*H1601,2)</f>
        <v>0</v>
      </c>
      <c r="K1601" s="182" t="s">
        <v>177</v>
      </c>
      <c r="L1601" s="41"/>
      <c r="M1601" s="187" t="s">
        <v>19</v>
      </c>
      <c r="N1601" s="188" t="s">
        <v>44</v>
      </c>
      <c r="O1601" s="66"/>
      <c r="P1601" s="189">
        <f>O1601*H1601</f>
        <v>0</v>
      </c>
      <c r="Q1601" s="189">
        <v>0</v>
      </c>
      <c r="R1601" s="189">
        <f>Q1601*H1601</f>
        <v>0</v>
      </c>
      <c r="S1601" s="189">
        <v>8.1500000000000003E-2</v>
      </c>
      <c r="T1601" s="190">
        <f>S1601*H1601</f>
        <v>11.401850000000001</v>
      </c>
      <c r="U1601" s="36"/>
      <c r="V1601" s="36"/>
      <c r="W1601" s="36"/>
      <c r="X1601" s="36"/>
      <c r="Y1601" s="36"/>
      <c r="Z1601" s="36"/>
      <c r="AA1601" s="36"/>
      <c r="AB1601" s="36"/>
      <c r="AC1601" s="36"/>
      <c r="AD1601" s="36"/>
      <c r="AE1601" s="36"/>
      <c r="AR1601" s="191" t="s">
        <v>261</v>
      </c>
      <c r="AT1601" s="191" t="s">
        <v>173</v>
      </c>
      <c r="AU1601" s="191" t="s">
        <v>82</v>
      </c>
      <c r="AY1601" s="19" t="s">
        <v>170</v>
      </c>
      <c r="BE1601" s="192">
        <f>IF(N1601="základní",J1601,0)</f>
        <v>0</v>
      </c>
      <c r="BF1601" s="192">
        <f>IF(N1601="snížená",J1601,0)</f>
        <v>0</v>
      </c>
      <c r="BG1601" s="192">
        <f>IF(N1601="zákl. přenesená",J1601,0)</f>
        <v>0</v>
      </c>
      <c r="BH1601" s="192">
        <f>IF(N1601="sníž. přenesená",J1601,0)</f>
        <v>0</v>
      </c>
      <c r="BI1601" s="192">
        <f>IF(N1601="nulová",J1601,0)</f>
        <v>0</v>
      </c>
      <c r="BJ1601" s="19" t="s">
        <v>80</v>
      </c>
      <c r="BK1601" s="192">
        <f>ROUND(I1601*H1601,2)</f>
        <v>0</v>
      </c>
      <c r="BL1601" s="19" t="s">
        <v>261</v>
      </c>
      <c r="BM1601" s="191" t="s">
        <v>4614</v>
      </c>
    </row>
    <row r="1602" spans="1:65" s="13" customFormat="1" ht="11.25">
      <c r="B1602" s="193"/>
      <c r="C1602" s="194"/>
      <c r="D1602" s="195" t="s">
        <v>180</v>
      </c>
      <c r="E1602" s="196" t="s">
        <v>19</v>
      </c>
      <c r="F1602" s="197" t="s">
        <v>2466</v>
      </c>
      <c r="G1602" s="194"/>
      <c r="H1602" s="198">
        <v>2</v>
      </c>
      <c r="I1602" s="199"/>
      <c r="J1602" s="194"/>
      <c r="K1602" s="194"/>
      <c r="L1602" s="200"/>
      <c r="M1602" s="201"/>
      <c r="N1602" s="202"/>
      <c r="O1602" s="202"/>
      <c r="P1602" s="202"/>
      <c r="Q1602" s="202"/>
      <c r="R1602" s="202"/>
      <c r="S1602" s="202"/>
      <c r="T1602" s="203"/>
      <c r="AT1602" s="204" t="s">
        <v>180</v>
      </c>
      <c r="AU1602" s="204" t="s">
        <v>82</v>
      </c>
      <c r="AV1602" s="13" t="s">
        <v>82</v>
      </c>
      <c r="AW1602" s="13" t="s">
        <v>34</v>
      </c>
      <c r="AX1602" s="13" t="s">
        <v>73</v>
      </c>
      <c r="AY1602" s="204" t="s">
        <v>170</v>
      </c>
    </row>
    <row r="1603" spans="1:65" s="13" customFormat="1" ht="11.25">
      <c r="B1603" s="193"/>
      <c r="C1603" s="194"/>
      <c r="D1603" s="195" t="s">
        <v>180</v>
      </c>
      <c r="E1603" s="196" t="s">
        <v>19</v>
      </c>
      <c r="F1603" s="197" t="s">
        <v>2467</v>
      </c>
      <c r="G1603" s="194"/>
      <c r="H1603" s="198">
        <v>4.7</v>
      </c>
      <c r="I1603" s="199"/>
      <c r="J1603" s="194"/>
      <c r="K1603" s="194"/>
      <c r="L1603" s="200"/>
      <c r="M1603" s="201"/>
      <c r="N1603" s="202"/>
      <c r="O1603" s="202"/>
      <c r="P1603" s="202"/>
      <c r="Q1603" s="202"/>
      <c r="R1603" s="202"/>
      <c r="S1603" s="202"/>
      <c r="T1603" s="203"/>
      <c r="AT1603" s="204" t="s">
        <v>180</v>
      </c>
      <c r="AU1603" s="204" t="s">
        <v>82</v>
      </c>
      <c r="AV1603" s="13" t="s">
        <v>82</v>
      </c>
      <c r="AW1603" s="13" t="s">
        <v>34</v>
      </c>
      <c r="AX1603" s="13" t="s">
        <v>73</v>
      </c>
      <c r="AY1603" s="204" t="s">
        <v>170</v>
      </c>
    </row>
    <row r="1604" spans="1:65" s="13" customFormat="1" ht="11.25">
      <c r="B1604" s="193"/>
      <c r="C1604" s="194"/>
      <c r="D1604" s="195" t="s">
        <v>180</v>
      </c>
      <c r="E1604" s="196" t="s">
        <v>19</v>
      </c>
      <c r="F1604" s="197" t="s">
        <v>2468</v>
      </c>
      <c r="G1604" s="194"/>
      <c r="H1604" s="198">
        <v>6.1</v>
      </c>
      <c r="I1604" s="199"/>
      <c r="J1604" s="194"/>
      <c r="K1604" s="194"/>
      <c r="L1604" s="200"/>
      <c r="M1604" s="201"/>
      <c r="N1604" s="202"/>
      <c r="O1604" s="202"/>
      <c r="P1604" s="202"/>
      <c r="Q1604" s="202"/>
      <c r="R1604" s="202"/>
      <c r="S1604" s="202"/>
      <c r="T1604" s="203"/>
      <c r="AT1604" s="204" t="s">
        <v>180</v>
      </c>
      <c r="AU1604" s="204" t="s">
        <v>82</v>
      </c>
      <c r="AV1604" s="13" t="s">
        <v>82</v>
      </c>
      <c r="AW1604" s="13" t="s">
        <v>34</v>
      </c>
      <c r="AX1604" s="13" t="s">
        <v>73</v>
      </c>
      <c r="AY1604" s="204" t="s">
        <v>170</v>
      </c>
    </row>
    <row r="1605" spans="1:65" s="13" customFormat="1" ht="11.25">
      <c r="B1605" s="193"/>
      <c r="C1605" s="194"/>
      <c r="D1605" s="195" t="s">
        <v>180</v>
      </c>
      <c r="E1605" s="196" t="s">
        <v>19</v>
      </c>
      <c r="F1605" s="197" t="s">
        <v>2469</v>
      </c>
      <c r="G1605" s="194"/>
      <c r="H1605" s="198">
        <v>127.1</v>
      </c>
      <c r="I1605" s="199"/>
      <c r="J1605" s="194"/>
      <c r="K1605" s="194"/>
      <c r="L1605" s="200"/>
      <c r="M1605" s="201"/>
      <c r="N1605" s="202"/>
      <c r="O1605" s="202"/>
      <c r="P1605" s="202"/>
      <c r="Q1605" s="202"/>
      <c r="R1605" s="202"/>
      <c r="S1605" s="202"/>
      <c r="T1605" s="203"/>
      <c r="AT1605" s="204" t="s">
        <v>180</v>
      </c>
      <c r="AU1605" s="204" t="s">
        <v>82</v>
      </c>
      <c r="AV1605" s="13" t="s">
        <v>82</v>
      </c>
      <c r="AW1605" s="13" t="s">
        <v>34</v>
      </c>
      <c r="AX1605" s="13" t="s">
        <v>73</v>
      </c>
      <c r="AY1605" s="204" t="s">
        <v>170</v>
      </c>
    </row>
    <row r="1606" spans="1:65" s="14" customFormat="1" ht="11.25">
      <c r="B1606" s="205"/>
      <c r="C1606" s="206"/>
      <c r="D1606" s="195" t="s">
        <v>180</v>
      </c>
      <c r="E1606" s="207" t="s">
        <v>19</v>
      </c>
      <c r="F1606" s="208" t="s">
        <v>182</v>
      </c>
      <c r="G1606" s="206"/>
      <c r="H1606" s="209">
        <v>139.9</v>
      </c>
      <c r="I1606" s="210"/>
      <c r="J1606" s="206"/>
      <c r="K1606" s="206"/>
      <c r="L1606" s="211"/>
      <c r="M1606" s="212"/>
      <c r="N1606" s="213"/>
      <c r="O1606" s="213"/>
      <c r="P1606" s="213"/>
      <c r="Q1606" s="213"/>
      <c r="R1606" s="213"/>
      <c r="S1606" s="213"/>
      <c r="T1606" s="214"/>
      <c r="AT1606" s="215" t="s">
        <v>180</v>
      </c>
      <c r="AU1606" s="215" t="s">
        <v>82</v>
      </c>
      <c r="AV1606" s="14" t="s">
        <v>178</v>
      </c>
      <c r="AW1606" s="14" t="s">
        <v>34</v>
      </c>
      <c r="AX1606" s="14" t="s">
        <v>80</v>
      </c>
      <c r="AY1606" s="215" t="s">
        <v>170</v>
      </c>
    </row>
    <row r="1607" spans="1:65" s="2" customFormat="1" ht="24">
      <c r="A1607" s="36"/>
      <c r="B1607" s="37"/>
      <c r="C1607" s="180" t="s">
        <v>4615</v>
      </c>
      <c r="D1607" s="180" t="s">
        <v>173</v>
      </c>
      <c r="E1607" s="181" t="s">
        <v>980</v>
      </c>
      <c r="F1607" s="182" t="s">
        <v>981</v>
      </c>
      <c r="G1607" s="183" t="s">
        <v>217</v>
      </c>
      <c r="H1607" s="184">
        <v>310.3</v>
      </c>
      <c r="I1607" s="185"/>
      <c r="J1607" s="186">
        <f>ROUND(I1607*H1607,2)</f>
        <v>0</v>
      </c>
      <c r="K1607" s="182" t="s">
        <v>177</v>
      </c>
      <c r="L1607" s="41"/>
      <c r="M1607" s="187" t="s">
        <v>19</v>
      </c>
      <c r="N1607" s="188" t="s">
        <v>44</v>
      </c>
      <c r="O1607" s="66"/>
      <c r="P1607" s="189">
        <f>O1607*H1607</f>
        <v>0</v>
      </c>
      <c r="Q1607" s="189">
        <v>4.8999999999999998E-3</v>
      </c>
      <c r="R1607" s="189">
        <f>Q1607*H1607</f>
        <v>1.52047</v>
      </c>
      <c r="S1607" s="189">
        <v>0</v>
      </c>
      <c r="T1607" s="190">
        <f>S1607*H1607</f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91" t="s">
        <v>261</v>
      </c>
      <c r="AT1607" s="191" t="s">
        <v>173</v>
      </c>
      <c r="AU1607" s="191" t="s">
        <v>82</v>
      </c>
      <c r="AY1607" s="19" t="s">
        <v>170</v>
      </c>
      <c r="BE1607" s="192">
        <f>IF(N1607="základní",J1607,0)</f>
        <v>0</v>
      </c>
      <c r="BF1607" s="192">
        <f>IF(N1607="snížená",J1607,0)</f>
        <v>0</v>
      </c>
      <c r="BG1607" s="192">
        <f>IF(N1607="zákl. přenesená",J1607,0)</f>
        <v>0</v>
      </c>
      <c r="BH1607" s="192">
        <f>IF(N1607="sníž. přenesená",J1607,0)</f>
        <v>0</v>
      </c>
      <c r="BI1607" s="192">
        <f>IF(N1607="nulová",J1607,0)</f>
        <v>0</v>
      </c>
      <c r="BJ1607" s="19" t="s">
        <v>80</v>
      </c>
      <c r="BK1607" s="192">
        <f>ROUND(I1607*H1607,2)</f>
        <v>0</v>
      </c>
      <c r="BL1607" s="19" t="s">
        <v>261</v>
      </c>
      <c r="BM1607" s="191" t="s">
        <v>4616</v>
      </c>
    </row>
    <row r="1608" spans="1:65" s="2" customFormat="1" ht="16.5" customHeight="1">
      <c r="A1608" s="36"/>
      <c r="B1608" s="37"/>
      <c r="C1608" s="216" t="s">
        <v>4617</v>
      </c>
      <c r="D1608" s="216" t="s">
        <v>192</v>
      </c>
      <c r="E1608" s="217" t="s">
        <v>984</v>
      </c>
      <c r="F1608" s="218" t="s">
        <v>985</v>
      </c>
      <c r="G1608" s="219" t="s">
        <v>217</v>
      </c>
      <c r="H1608" s="220">
        <v>341.33</v>
      </c>
      <c r="I1608" s="221"/>
      <c r="J1608" s="222">
        <f>ROUND(I1608*H1608,2)</f>
        <v>0</v>
      </c>
      <c r="K1608" s="218" t="s">
        <v>177</v>
      </c>
      <c r="L1608" s="223"/>
      <c r="M1608" s="224" t="s">
        <v>19</v>
      </c>
      <c r="N1608" s="225" t="s">
        <v>44</v>
      </c>
      <c r="O1608" s="66"/>
      <c r="P1608" s="189">
        <f>O1608*H1608</f>
        <v>0</v>
      </c>
      <c r="Q1608" s="189">
        <v>9.7999999999999997E-3</v>
      </c>
      <c r="R1608" s="189">
        <f>Q1608*H1608</f>
        <v>3.3450339999999996</v>
      </c>
      <c r="S1608" s="189">
        <v>0</v>
      </c>
      <c r="T1608" s="190">
        <f>S1608*H1608</f>
        <v>0</v>
      </c>
      <c r="U1608" s="36"/>
      <c r="V1608" s="36"/>
      <c r="W1608" s="36"/>
      <c r="X1608" s="36"/>
      <c r="Y1608" s="36"/>
      <c r="Z1608" s="36"/>
      <c r="AA1608" s="36"/>
      <c r="AB1608" s="36"/>
      <c r="AC1608" s="36"/>
      <c r="AD1608" s="36"/>
      <c r="AE1608" s="36"/>
      <c r="AR1608" s="191" t="s">
        <v>346</v>
      </c>
      <c r="AT1608" s="191" t="s">
        <v>192</v>
      </c>
      <c r="AU1608" s="191" t="s">
        <v>82</v>
      </c>
      <c r="AY1608" s="19" t="s">
        <v>170</v>
      </c>
      <c r="BE1608" s="192">
        <f>IF(N1608="základní",J1608,0)</f>
        <v>0</v>
      </c>
      <c r="BF1608" s="192">
        <f>IF(N1608="snížená",J1608,0)</f>
        <v>0</v>
      </c>
      <c r="BG1608" s="192">
        <f>IF(N1608="zákl. přenesená",J1608,0)</f>
        <v>0</v>
      </c>
      <c r="BH1608" s="192">
        <f>IF(N1608="sníž. přenesená",J1608,0)</f>
        <v>0</v>
      </c>
      <c r="BI1608" s="192">
        <f>IF(N1608="nulová",J1608,0)</f>
        <v>0</v>
      </c>
      <c r="BJ1608" s="19" t="s">
        <v>80</v>
      </c>
      <c r="BK1608" s="192">
        <f>ROUND(I1608*H1608,2)</f>
        <v>0</v>
      </c>
      <c r="BL1608" s="19" t="s">
        <v>261</v>
      </c>
      <c r="BM1608" s="191" t="s">
        <v>4618</v>
      </c>
    </row>
    <row r="1609" spans="1:65" s="13" customFormat="1" ht="11.25">
      <c r="B1609" s="193"/>
      <c r="C1609" s="194"/>
      <c r="D1609" s="195" t="s">
        <v>180</v>
      </c>
      <c r="E1609" s="196" t="s">
        <v>19</v>
      </c>
      <c r="F1609" s="197" t="s">
        <v>2466</v>
      </c>
      <c r="G1609" s="194"/>
      <c r="H1609" s="198">
        <v>2</v>
      </c>
      <c r="I1609" s="199"/>
      <c r="J1609" s="194"/>
      <c r="K1609" s="194"/>
      <c r="L1609" s="200"/>
      <c r="M1609" s="201"/>
      <c r="N1609" s="202"/>
      <c r="O1609" s="202"/>
      <c r="P1609" s="202"/>
      <c r="Q1609" s="202"/>
      <c r="R1609" s="202"/>
      <c r="S1609" s="202"/>
      <c r="T1609" s="203"/>
      <c r="AT1609" s="204" t="s">
        <v>180</v>
      </c>
      <c r="AU1609" s="204" t="s">
        <v>82</v>
      </c>
      <c r="AV1609" s="13" t="s">
        <v>82</v>
      </c>
      <c r="AW1609" s="13" t="s">
        <v>34</v>
      </c>
      <c r="AX1609" s="13" t="s">
        <v>73</v>
      </c>
      <c r="AY1609" s="204" t="s">
        <v>170</v>
      </c>
    </row>
    <row r="1610" spans="1:65" s="13" customFormat="1" ht="11.25">
      <c r="B1610" s="193"/>
      <c r="C1610" s="194"/>
      <c r="D1610" s="195" t="s">
        <v>180</v>
      </c>
      <c r="E1610" s="196" t="s">
        <v>19</v>
      </c>
      <c r="F1610" s="197" t="s">
        <v>2467</v>
      </c>
      <c r="G1610" s="194"/>
      <c r="H1610" s="198">
        <v>4.7</v>
      </c>
      <c r="I1610" s="199"/>
      <c r="J1610" s="194"/>
      <c r="K1610" s="194"/>
      <c r="L1610" s="200"/>
      <c r="M1610" s="201"/>
      <c r="N1610" s="202"/>
      <c r="O1610" s="202"/>
      <c r="P1610" s="202"/>
      <c r="Q1610" s="202"/>
      <c r="R1610" s="202"/>
      <c r="S1610" s="202"/>
      <c r="T1610" s="203"/>
      <c r="AT1610" s="204" t="s">
        <v>180</v>
      </c>
      <c r="AU1610" s="204" t="s">
        <v>82</v>
      </c>
      <c r="AV1610" s="13" t="s">
        <v>82</v>
      </c>
      <c r="AW1610" s="13" t="s">
        <v>34</v>
      </c>
      <c r="AX1610" s="13" t="s">
        <v>73</v>
      </c>
      <c r="AY1610" s="204" t="s">
        <v>170</v>
      </c>
    </row>
    <row r="1611" spans="1:65" s="13" customFormat="1" ht="11.25">
      <c r="B1611" s="193"/>
      <c r="C1611" s="194"/>
      <c r="D1611" s="195" t="s">
        <v>180</v>
      </c>
      <c r="E1611" s="196" t="s">
        <v>19</v>
      </c>
      <c r="F1611" s="197" t="s">
        <v>2468</v>
      </c>
      <c r="G1611" s="194"/>
      <c r="H1611" s="198">
        <v>6.1</v>
      </c>
      <c r="I1611" s="199"/>
      <c r="J1611" s="194"/>
      <c r="K1611" s="194"/>
      <c r="L1611" s="200"/>
      <c r="M1611" s="201"/>
      <c r="N1611" s="202"/>
      <c r="O1611" s="202"/>
      <c r="P1611" s="202"/>
      <c r="Q1611" s="202"/>
      <c r="R1611" s="202"/>
      <c r="S1611" s="202"/>
      <c r="T1611" s="203"/>
      <c r="AT1611" s="204" t="s">
        <v>180</v>
      </c>
      <c r="AU1611" s="204" t="s">
        <v>82</v>
      </c>
      <c r="AV1611" s="13" t="s">
        <v>82</v>
      </c>
      <c r="AW1611" s="13" t="s">
        <v>34</v>
      </c>
      <c r="AX1611" s="13" t="s">
        <v>73</v>
      </c>
      <c r="AY1611" s="204" t="s">
        <v>170</v>
      </c>
    </row>
    <row r="1612" spans="1:65" s="13" customFormat="1" ht="11.25">
      <c r="B1612" s="193"/>
      <c r="C1612" s="194"/>
      <c r="D1612" s="195" t="s">
        <v>180</v>
      </c>
      <c r="E1612" s="196" t="s">
        <v>19</v>
      </c>
      <c r="F1612" s="197" t="s">
        <v>4619</v>
      </c>
      <c r="G1612" s="194"/>
      <c r="H1612" s="198">
        <v>128.19999999999999</v>
      </c>
      <c r="I1612" s="199"/>
      <c r="J1612" s="194"/>
      <c r="K1612" s="194"/>
      <c r="L1612" s="200"/>
      <c r="M1612" s="201"/>
      <c r="N1612" s="202"/>
      <c r="O1612" s="202"/>
      <c r="P1612" s="202"/>
      <c r="Q1612" s="202"/>
      <c r="R1612" s="202"/>
      <c r="S1612" s="202"/>
      <c r="T1612" s="203"/>
      <c r="AT1612" s="204" t="s">
        <v>180</v>
      </c>
      <c r="AU1612" s="204" t="s">
        <v>82</v>
      </c>
      <c r="AV1612" s="13" t="s">
        <v>82</v>
      </c>
      <c r="AW1612" s="13" t="s">
        <v>34</v>
      </c>
      <c r="AX1612" s="13" t="s">
        <v>73</v>
      </c>
      <c r="AY1612" s="204" t="s">
        <v>170</v>
      </c>
    </row>
    <row r="1613" spans="1:65" s="13" customFormat="1" ht="11.25">
      <c r="B1613" s="193"/>
      <c r="C1613" s="194"/>
      <c r="D1613" s="195" t="s">
        <v>180</v>
      </c>
      <c r="E1613" s="196" t="s">
        <v>19</v>
      </c>
      <c r="F1613" s="197" t="s">
        <v>4620</v>
      </c>
      <c r="G1613" s="194"/>
      <c r="H1613" s="198">
        <v>169.3</v>
      </c>
      <c r="I1613" s="199"/>
      <c r="J1613" s="194"/>
      <c r="K1613" s="194"/>
      <c r="L1613" s="200"/>
      <c r="M1613" s="201"/>
      <c r="N1613" s="202"/>
      <c r="O1613" s="202"/>
      <c r="P1613" s="202"/>
      <c r="Q1613" s="202"/>
      <c r="R1613" s="202"/>
      <c r="S1613" s="202"/>
      <c r="T1613" s="203"/>
      <c r="AT1613" s="204" t="s">
        <v>180</v>
      </c>
      <c r="AU1613" s="204" t="s">
        <v>82</v>
      </c>
      <c r="AV1613" s="13" t="s">
        <v>82</v>
      </c>
      <c r="AW1613" s="13" t="s">
        <v>34</v>
      </c>
      <c r="AX1613" s="13" t="s">
        <v>73</v>
      </c>
      <c r="AY1613" s="204" t="s">
        <v>170</v>
      </c>
    </row>
    <row r="1614" spans="1:65" s="14" customFormat="1" ht="11.25">
      <c r="B1614" s="205"/>
      <c r="C1614" s="206"/>
      <c r="D1614" s="195" t="s">
        <v>180</v>
      </c>
      <c r="E1614" s="207" t="s">
        <v>19</v>
      </c>
      <c r="F1614" s="208" t="s">
        <v>182</v>
      </c>
      <c r="G1614" s="206"/>
      <c r="H1614" s="209">
        <v>310.3</v>
      </c>
      <c r="I1614" s="210"/>
      <c r="J1614" s="206"/>
      <c r="K1614" s="206"/>
      <c r="L1614" s="211"/>
      <c r="M1614" s="212"/>
      <c r="N1614" s="213"/>
      <c r="O1614" s="213"/>
      <c r="P1614" s="213"/>
      <c r="Q1614" s="213"/>
      <c r="R1614" s="213"/>
      <c r="S1614" s="213"/>
      <c r="T1614" s="214"/>
      <c r="AT1614" s="215" t="s">
        <v>180</v>
      </c>
      <c r="AU1614" s="215" t="s">
        <v>82</v>
      </c>
      <c r="AV1614" s="14" t="s">
        <v>178</v>
      </c>
      <c r="AW1614" s="14" t="s">
        <v>34</v>
      </c>
      <c r="AX1614" s="14" t="s">
        <v>80</v>
      </c>
      <c r="AY1614" s="215" t="s">
        <v>170</v>
      </c>
    </row>
    <row r="1615" spans="1:65" s="13" customFormat="1" ht="11.25">
      <c r="B1615" s="193"/>
      <c r="C1615" s="194"/>
      <c r="D1615" s="195" t="s">
        <v>180</v>
      </c>
      <c r="E1615" s="194"/>
      <c r="F1615" s="197" t="s">
        <v>4621</v>
      </c>
      <c r="G1615" s="194"/>
      <c r="H1615" s="198">
        <v>341.33</v>
      </c>
      <c r="I1615" s="199"/>
      <c r="J1615" s="194"/>
      <c r="K1615" s="194"/>
      <c r="L1615" s="200"/>
      <c r="M1615" s="201"/>
      <c r="N1615" s="202"/>
      <c r="O1615" s="202"/>
      <c r="P1615" s="202"/>
      <c r="Q1615" s="202"/>
      <c r="R1615" s="202"/>
      <c r="S1615" s="202"/>
      <c r="T1615" s="203"/>
      <c r="AT1615" s="204" t="s">
        <v>180</v>
      </c>
      <c r="AU1615" s="204" t="s">
        <v>82</v>
      </c>
      <c r="AV1615" s="13" t="s">
        <v>82</v>
      </c>
      <c r="AW1615" s="13" t="s">
        <v>4</v>
      </c>
      <c r="AX1615" s="13" t="s">
        <v>80</v>
      </c>
      <c r="AY1615" s="204" t="s">
        <v>170</v>
      </c>
    </row>
    <row r="1616" spans="1:65" s="2" customFormat="1" ht="16.5" customHeight="1">
      <c r="A1616" s="36"/>
      <c r="B1616" s="37"/>
      <c r="C1616" s="180" t="s">
        <v>4622</v>
      </c>
      <c r="D1616" s="180" t="s">
        <v>173</v>
      </c>
      <c r="E1616" s="181" t="s">
        <v>4623</v>
      </c>
      <c r="F1616" s="182" t="s">
        <v>4624</v>
      </c>
      <c r="G1616" s="183" t="s">
        <v>217</v>
      </c>
      <c r="H1616" s="184">
        <v>3.206</v>
      </c>
      <c r="I1616" s="185"/>
      <c r="J1616" s="186">
        <f>ROUND(I1616*H1616,2)</f>
        <v>0</v>
      </c>
      <c r="K1616" s="182" t="s">
        <v>177</v>
      </c>
      <c r="L1616" s="41"/>
      <c r="M1616" s="187" t="s">
        <v>19</v>
      </c>
      <c r="N1616" s="188" t="s">
        <v>44</v>
      </c>
      <c r="O1616" s="66"/>
      <c r="P1616" s="189">
        <f>O1616*H1616</f>
        <v>0</v>
      </c>
      <c r="Q1616" s="189">
        <v>6.3000000000000003E-4</v>
      </c>
      <c r="R1616" s="189">
        <f>Q1616*H1616</f>
        <v>2.0197800000000001E-3</v>
      </c>
      <c r="S1616" s="189">
        <v>0</v>
      </c>
      <c r="T1616" s="190">
        <f>S1616*H1616</f>
        <v>0</v>
      </c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R1616" s="191" t="s">
        <v>261</v>
      </c>
      <c r="AT1616" s="191" t="s">
        <v>173</v>
      </c>
      <c r="AU1616" s="191" t="s">
        <v>82</v>
      </c>
      <c r="AY1616" s="19" t="s">
        <v>170</v>
      </c>
      <c r="BE1616" s="192">
        <f>IF(N1616="základní",J1616,0)</f>
        <v>0</v>
      </c>
      <c r="BF1616" s="192">
        <f>IF(N1616="snížená",J1616,0)</f>
        <v>0</v>
      </c>
      <c r="BG1616" s="192">
        <f>IF(N1616="zákl. přenesená",J1616,0)</f>
        <v>0</v>
      </c>
      <c r="BH1616" s="192">
        <f>IF(N1616="sníž. přenesená",J1616,0)</f>
        <v>0</v>
      </c>
      <c r="BI1616" s="192">
        <f>IF(N1616="nulová",J1616,0)</f>
        <v>0</v>
      </c>
      <c r="BJ1616" s="19" t="s">
        <v>80</v>
      </c>
      <c r="BK1616" s="192">
        <f>ROUND(I1616*H1616,2)</f>
        <v>0</v>
      </c>
      <c r="BL1616" s="19" t="s">
        <v>261</v>
      </c>
      <c r="BM1616" s="191" t="s">
        <v>4625</v>
      </c>
    </row>
    <row r="1617" spans="1:65" s="2" customFormat="1" ht="16.5" customHeight="1">
      <c r="A1617" s="36"/>
      <c r="B1617" s="37"/>
      <c r="C1617" s="216" t="s">
        <v>4626</v>
      </c>
      <c r="D1617" s="216" t="s">
        <v>192</v>
      </c>
      <c r="E1617" s="217" t="s">
        <v>4627</v>
      </c>
      <c r="F1617" s="218" t="s">
        <v>4628</v>
      </c>
      <c r="G1617" s="219" t="s">
        <v>217</v>
      </c>
      <c r="H1617" s="220">
        <v>0.78</v>
      </c>
      <c r="I1617" s="221"/>
      <c r="J1617" s="222">
        <f>ROUND(I1617*H1617,2)</f>
        <v>0</v>
      </c>
      <c r="K1617" s="218" t="s">
        <v>19</v>
      </c>
      <c r="L1617" s="223"/>
      <c r="M1617" s="224" t="s">
        <v>19</v>
      </c>
      <c r="N1617" s="225" t="s">
        <v>44</v>
      </c>
      <c r="O1617" s="66"/>
      <c r="P1617" s="189">
        <f>O1617*H1617</f>
        <v>0</v>
      </c>
      <c r="Q1617" s="189">
        <v>7.4999999999999997E-3</v>
      </c>
      <c r="R1617" s="189">
        <f>Q1617*H1617</f>
        <v>5.8500000000000002E-3</v>
      </c>
      <c r="S1617" s="189">
        <v>0</v>
      </c>
      <c r="T1617" s="190">
        <f>S1617*H1617</f>
        <v>0</v>
      </c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R1617" s="191" t="s">
        <v>346</v>
      </c>
      <c r="AT1617" s="191" t="s">
        <v>192</v>
      </c>
      <c r="AU1617" s="191" t="s">
        <v>82</v>
      </c>
      <c r="AY1617" s="19" t="s">
        <v>170</v>
      </c>
      <c r="BE1617" s="192">
        <f>IF(N1617="základní",J1617,0)</f>
        <v>0</v>
      </c>
      <c r="BF1617" s="192">
        <f>IF(N1617="snížená",J1617,0)</f>
        <v>0</v>
      </c>
      <c r="BG1617" s="192">
        <f>IF(N1617="zákl. přenesená",J1617,0)</f>
        <v>0</v>
      </c>
      <c r="BH1617" s="192">
        <f>IF(N1617="sníž. přenesená",J1617,0)</f>
        <v>0</v>
      </c>
      <c r="BI1617" s="192">
        <f>IF(N1617="nulová",J1617,0)</f>
        <v>0</v>
      </c>
      <c r="BJ1617" s="19" t="s">
        <v>80</v>
      </c>
      <c r="BK1617" s="192">
        <f>ROUND(I1617*H1617,2)</f>
        <v>0</v>
      </c>
      <c r="BL1617" s="19" t="s">
        <v>261</v>
      </c>
      <c r="BM1617" s="191" t="s">
        <v>4629</v>
      </c>
    </row>
    <row r="1618" spans="1:65" s="13" customFormat="1" ht="11.25">
      <c r="B1618" s="193"/>
      <c r="C1618" s="194"/>
      <c r="D1618" s="195" t="s">
        <v>180</v>
      </c>
      <c r="E1618" s="196" t="s">
        <v>19</v>
      </c>
      <c r="F1618" s="197" t="s">
        <v>4630</v>
      </c>
      <c r="G1618" s="194"/>
      <c r="H1618" s="198">
        <v>0.70899999999999996</v>
      </c>
      <c r="I1618" s="199"/>
      <c r="J1618" s="194"/>
      <c r="K1618" s="194"/>
      <c r="L1618" s="200"/>
      <c r="M1618" s="201"/>
      <c r="N1618" s="202"/>
      <c r="O1618" s="202"/>
      <c r="P1618" s="202"/>
      <c r="Q1618" s="202"/>
      <c r="R1618" s="202"/>
      <c r="S1618" s="202"/>
      <c r="T1618" s="203"/>
      <c r="AT1618" s="204" t="s">
        <v>180</v>
      </c>
      <c r="AU1618" s="204" t="s">
        <v>82</v>
      </c>
      <c r="AV1618" s="13" t="s">
        <v>82</v>
      </c>
      <c r="AW1618" s="13" t="s">
        <v>34</v>
      </c>
      <c r="AX1618" s="13" t="s">
        <v>80</v>
      </c>
      <c r="AY1618" s="204" t="s">
        <v>170</v>
      </c>
    </row>
    <row r="1619" spans="1:65" s="13" customFormat="1" ht="11.25">
      <c r="B1619" s="193"/>
      <c r="C1619" s="194"/>
      <c r="D1619" s="195" t="s">
        <v>180</v>
      </c>
      <c r="E1619" s="194"/>
      <c r="F1619" s="197" t="s">
        <v>4631</v>
      </c>
      <c r="G1619" s="194"/>
      <c r="H1619" s="198">
        <v>0.78</v>
      </c>
      <c r="I1619" s="199"/>
      <c r="J1619" s="194"/>
      <c r="K1619" s="194"/>
      <c r="L1619" s="200"/>
      <c r="M1619" s="201"/>
      <c r="N1619" s="202"/>
      <c r="O1619" s="202"/>
      <c r="P1619" s="202"/>
      <c r="Q1619" s="202"/>
      <c r="R1619" s="202"/>
      <c r="S1619" s="202"/>
      <c r="T1619" s="203"/>
      <c r="AT1619" s="204" t="s">
        <v>180</v>
      </c>
      <c r="AU1619" s="204" t="s">
        <v>82</v>
      </c>
      <c r="AV1619" s="13" t="s">
        <v>82</v>
      </c>
      <c r="AW1619" s="13" t="s">
        <v>4</v>
      </c>
      <c r="AX1619" s="13" t="s">
        <v>80</v>
      </c>
      <c r="AY1619" s="204" t="s">
        <v>170</v>
      </c>
    </row>
    <row r="1620" spans="1:65" s="2" customFormat="1" ht="16.5" customHeight="1">
      <c r="A1620" s="36"/>
      <c r="B1620" s="37"/>
      <c r="C1620" s="216" t="s">
        <v>4632</v>
      </c>
      <c r="D1620" s="216" t="s">
        <v>192</v>
      </c>
      <c r="E1620" s="217" t="s">
        <v>4633</v>
      </c>
      <c r="F1620" s="218" t="s">
        <v>4634</v>
      </c>
      <c r="G1620" s="219" t="s">
        <v>217</v>
      </c>
      <c r="H1620" s="220">
        <v>0.55700000000000005</v>
      </c>
      <c r="I1620" s="221"/>
      <c r="J1620" s="222">
        <f>ROUND(I1620*H1620,2)</f>
        <v>0</v>
      </c>
      <c r="K1620" s="218" t="s">
        <v>19</v>
      </c>
      <c r="L1620" s="223"/>
      <c r="M1620" s="224" t="s">
        <v>19</v>
      </c>
      <c r="N1620" s="225" t="s">
        <v>44</v>
      </c>
      <c r="O1620" s="66"/>
      <c r="P1620" s="189">
        <f>O1620*H1620</f>
        <v>0</v>
      </c>
      <c r="Q1620" s="189">
        <v>7.4999999999999997E-3</v>
      </c>
      <c r="R1620" s="189">
        <f>Q1620*H1620</f>
        <v>4.1775000000000007E-3</v>
      </c>
      <c r="S1620" s="189">
        <v>0</v>
      </c>
      <c r="T1620" s="190">
        <f>S1620*H1620</f>
        <v>0</v>
      </c>
      <c r="U1620" s="36"/>
      <c r="V1620" s="36"/>
      <c r="W1620" s="36"/>
      <c r="X1620" s="36"/>
      <c r="Y1620" s="36"/>
      <c r="Z1620" s="36"/>
      <c r="AA1620" s="36"/>
      <c r="AB1620" s="36"/>
      <c r="AC1620" s="36"/>
      <c r="AD1620" s="36"/>
      <c r="AE1620" s="36"/>
      <c r="AR1620" s="191" t="s">
        <v>346</v>
      </c>
      <c r="AT1620" s="191" t="s">
        <v>192</v>
      </c>
      <c r="AU1620" s="191" t="s">
        <v>82</v>
      </c>
      <c r="AY1620" s="19" t="s">
        <v>170</v>
      </c>
      <c r="BE1620" s="192">
        <f>IF(N1620="základní",J1620,0)</f>
        <v>0</v>
      </c>
      <c r="BF1620" s="192">
        <f>IF(N1620="snížená",J1620,0)</f>
        <v>0</v>
      </c>
      <c r="BG1620" s="192">
        <f>IF(N1620="zákl. přenesená",J1620,0)</f>
        <v>0</v>
      </c>
      <c r="BH1620" s="192">
        <f>IF(N1620="sníž. přenesená",J1620,0)</f>
        <v>0</v>
      </c>
      <c r="BI1620" s="192">
        <f>IF(N1620="nulová",J1620,0)</f>
        <v>0</v>
      </c>
      <c r="BJ1620" s="19" t="s">
        <v>80</v>
      </c>
      <c r="BK1620" s="192">
        <f>ROUND(I1620*H1620,2)</f>
        <v>0</v>
      </c>
      <c r="BL1620" s="19" t="s">
        <v>261</v>
      </c>
      <c r="BM1620" s="191" t="s">
        <v>4635</v>
      </c>
    </row>
    <row r="1621" spans="1:65" s="13" customFormat="1" ht="11.25">
      <c r="B1621" s="193"/>
      <c r="C1621" s="194"/>
      <c r="D1621" s="195" t="s">
        <v>180</v>
      </c>
      <c r="E1621" s="196" t="s">
        <v>19</v>
      </c>
      <c r="F1621" s="197" t="s">
        <v>4636</v>
      </c>
      <c r="G1621" s="194"/>
      <c r="H1621" s="198">
        <v>0.50600000000000001</v>
      </c>
      <c r="I1621" s="199"/>
      <c r="J1621" s="194"/>
      <c r="K1621" s="194"/>
      <c r="L1621" s="200"/>
      <c r="M1621" s="201"/>
      <c r="N1621" s="202"/>
      <c r="O1621" s="202"/>
      <c r="P1621" s="202"/>
      <c r="Q1621" s="202"/>
      <c r="R1621" s="202"/>
      <c r="S1621" s="202"/>
      <c r="T1621" s="203"/>
      <c r="AT1621" s="204" t="s">
        <v>180</v>
      </c>
      <c r="AU1621" s="204" t="s">
        <v>82</v>
      </c>
      <c r="AV1621" s="13" t="s">
        <v>82</v>
      </c>
      <c r="AW1621" s="13" t="s">
        <v>34</v>
      </c>
      <c r="AX1621" s="13" t="s">
        <v>80</v>
      </c>
      <c r="AY1621" s="204" t="s">
        <v>170</v>
      </c>
    </row>
    <row r="1622" spans="1:65" s="13" customFormat="1" ht="11.25">
      <c r="B1622" s="193"/>
      <c r="C1622" s="194"/>
      <c r="D1622" s="195" t="s">
        <v>180</v>
      </c>
      <c r="E1622" s="194"/>
      <c r="F1622" s="197" t="s">
        <v>4637</v>
      </c>
      <c r="G1622" s="194"/>
      <c r="H1622" s="198">
        <v>0.55700000000000005</v>
      </c>
      <c r="I1622" s="199"/>
      <c r="J1622" s="194"/>
      <c r="K1622" s="194"/>
      <c r="L1622" s="200"/>
      <c r="M1622" s="201"/>
      <c r="N1622" s="202"/>
      <c r="O1622" s="202"/>
      <c r="P1622" s="202"/>
      <c r="Q1622" s="202"/>
      <c r="R1622" s="202"/>
      <c r="S1622" s="202"/>
      <c r="T1622" s="203"/>
      <c r="AT1622" s="204" t="s">
        <v>180</v>
      </c>
      <c r="AU1622" s="204" t="s">
        <v>82</v>
      </c>
      <c r="AV1622" s="13" t="s">
        <v>82</v>
      </c>
      <c r="AW1622" s="13" t="s">
        <v>4</v>
      </c>
      <c r="AX1622" s="13" t="s">
        <v>80</v>
      </c>
      <c r="AY1622" s="204" t="s">
        <v>170</v>
      </c>
    </row>
    <row r="1623" spans="1:65" s="2" customFormat="1" ht="16.5" customHeight="1">
      <c r="A1623" s="36"/>
      <c r="B1623" s="37"/>
      <c r="C1623" s="216" t="s">
        <v>4638</v>
      </c>
      <c r="D1623" s="216" t="s">
        <v>192</v>
      </c>
      <c r="E1623" s="217" t="s">
        <v>4639</v>
      </c>
      <c r="F1623" s="218" t="s">
        <v>4640</v>
      </c>
      <c r="G1623" s="219" t="s">
        <v>217</v>
      </c>
      <c r="H1623" s="220">
        <v>1.448</v>
      </c>
      <c r="I1623" s="221"/>
      <c r="J1623" s="222">
        <f>ROUND(I1623*H1623,2)</f>
        <v>0</v>
      </c>
      <c r="K1623" s="218" t="s">
        <v>19</v>
      </c>
      <c r="L1623" s="223"/>
      <c r="M1623" s="224" t="s">
        <v>19</v>
      </c>
      <c r="N1623" s="225" t="s">
        <v>44</v>
      </c>
      <c r="O1623" s="66"/>
      <c r="P1623" s="189">
        <f>O1623*H1623</f>
        <v>0</v>
      </c>
      <c r="Q1623" s="189">
        <v>7.4999999999999997E-3</v>
      </c>
      <c r="R1623" s="189">
        <f>Q1623*H1623</f>
        <v>1.086E-2</v>
      </c>
      <c r="S1623" s="189">
        <v>0</v>
      </c>
      <c r="T1623" s="190">
        <f>S1623*H1623</f>
        <v>0</v>
      </c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R1623" s="191" t="s">
        <v>346</v>
      </c>
      <c r="AT1623" s="191" t="s">
        <v>192</v>
      </c>
      <c r="AU1623" s="191" t="s">
        <v>82</v>
      </c>
      <c r="AY1623" s="19" t="s">
        <v>170</v>
      </c>
      <c r="BE1623" s="192">
        <f>IF(N1623="základní",J1623,0)</f>
        <v>0</v>
      </c>
      <c r="BF1623" s="192">
        <f>IF(N1623="snížená",J1623,0)</f>
        <v>0</v>
      </c>
      <c r="BG1623" s="192">
        <f>IF(N1623="zákl. přenesená",J1623,0)</f>
        <v>0</v>
      </c>
      <c r="BH1623" s="192">
        <f>IF(N1623="sníž. přenesená",J1623,0)</f>
        <v>0</v>
      </c>
      <c r="BI1623" s="192">
        <f>IF(N1623="nulová",J1623,0)</f>
        <v>0</v>
      </c>
      <c r="BJ1623" s="19" t="s">
        <v>80</v>
      </c>
      <c r="BK1623" s="192">
        <f>ROUND(I1623*H1623,2)</f>
        <v>0</v>
      </c>
      <c r="BL1623" s="19" t="s">
        <v>261</v>
      </c>
      <c r="BM1623" s="191" t="s">
        <v>4641</v>
      </c>
    </row>
    <row r="1624" spans="1:65" s="13" customFormat="1" ht="11.25">
      <c r="B1624" s="193"/>
      <c r="C1624" s="194"/>
      <c r="D1624" s="195" t="s">
        <v>180</v>
      </c>
      <c r="E1624" s="196" t="s">
        <v>19</v>
      </c>
      <c r="F1624" s="197" t="s">
        <v>4642</v>
      </c>
      <c r="G1624" s="194"/>
      <c r="H1624" s="198">
        <v>1.3160000000000001</v>
      </c>
      <c r="I1624" s="199"/>
      <c r="J1624" s="194"/>
      <c r="K1624" s="194"/>
      <c r="L1624" s="200"/>
      <c r="M1624" s="201"/>
      <c r="N1624" s="202"/>
      <c r="O1624" s="202"/>
      <c r="P1624" s="202"/>
      <c r="Q1624" s="202"/>
      <c r="R1624" s="202"/>
      <c r="S1624" s="202"/>
      <c r="T1624" s="203"/>
      <c r="AT1624" s="204" t="s">
        <v>180</v>
      </c>
      <c r="AU1624" s="204" t="s">
        <v>82</v>
      </c>
      <c r="AV1624" s="13" t="s">
        <v>82</v>
      </c>
      <c r="AW1624" s="13" t="s">
        <v>34</v>
      </c>
      <c r="AX1624" s="13" t="s">
        <v>80</v>
      </c>
      <c r="AY1624" s="204" t="s">
        <v>170</v>
      </c>
    </row>
    <row r="1625" spans="1:65" s="13" customFormat="1" ht="11.25">
      <c r="B1625" s="193"/>
      <c r="C1625" s="194"/>
      <c r="D1625" s="195" t="s">
        <v>180</v>
      </c>
      <c r="E1625" s="194"/>
      <c r="F1625" s="197" t="s">
        <v>4643</v>
      </c>
      <c r="G1625" s="194"/>
      <c r="H1625" s="198">
        <v>1.448</v>
      </c>
      <c r="I1625" s="199"/>
      <c r="J1625" s="194"/>
      <c r="K1625" s="194"/>
      <c r="L1625" s="200"/>
      <c r="M1625" s="201"/>
      <c r="N1625" s="202"/>
      <c r="O1625" s="202"/>
      <c r="P1625" s="202"/>
      <c r="Q1625" s="202"/>
      <c r="R1625" s="202"/>
      <c r="S1625" s="202"/>
      <c r="T1625" s="203"/>
      <c r="AT1625" s="204" t="s">
        <v>180</v>
      </c>
      <c r="AU1625" s="204" t="s">
        <v>82</v>
      </c>
      <c r="AV1625" s="13" t="s">
        <v>82</v>
      </c>
      <c r="AW1625" s="13" t="s">
        <v>4</v>
      </c>
      <c r="AX1625" s="13" t="s">
        <v>80</v>
      </c>
      <c r="AY1625" s="204" t="s">
        <v>170</v>
      </c>
    </row>
    <row r="1626" spans="1:65" s="2" customFormat="1" ht="16.5" customHeight="1">
      <c r="A1626" s="36"/>
      <c r="B1626" s="37"/>
      <c r="C1626" s="216" t="s">
        <v>4644</v>
      </c>
      <c r="D1626" s="216" t="s">
        <v>192</v>
      </c>
      <c r="E1626" s="217" t="s">
        <v>4645</v>
      </c>
      <c r="F1626" s="218" t="s">
        <v>4646</v>
      </c>
      <c r="G1626" s="219" t="s">
        <v>217</v>
      </c>
      <c r="H1626" s="220">
        <v>0.44600000000000001</v>
      </c>
      <c r="I1626" s="221"/>
      <c r="J1626" s="222">
        <f>ROUND(I1626*H1626,2)</f>
        <v>0</v>
      </c>
      <c r="K1626" s="218" t="s">
        <v>19</v>
      </c>
      <c r="L1626" s="223"/>
      <c r="M1626" s="224" t="s">
        <v>19</v>
      </c>
      <c r="N1626" s="225" t="s">
        <v>44</v>
      </c>
      <c r="O1626" s="66"/>
      <c r="P1626" s="189">
        <f>O1626*H1626</f>
        <v>0</v>
      </c>
      <c r="Q1626" s="189">
        <v>7.4999999999999997E-3</v>
      </c>
      <c r="R1626" s="189">
        <f>Q1626*H1626</f>
        <v>3.3449999999999999E-3</v>
      </c>
      <c r="S1626" s="189">
        <v>0</v>
      </c>
      <c r="T1626" s="190">
        <f>S1626*H1626</f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191" t="s">
        <v>346</v>
      </c>
      <c r="AT1626" s="191" t="s">
        <v>192</v>
      </c>
      <c r="AU1626" s="191" t="s">
        <v>82</v>
      </c>
      <c r="AY1626" s="19" t="s">
        <v>170</v>
      </c>
      <c r="BE1626" s="192">
        <f>IF(N1626="základní",J1626,0)</f>
        <v>0</v>
      </c>
      <c r="BF1626" s="192">
        <f>IF(N1626="snížená",J1626,0)</f>
        <v>0</v>
      </c>
      <c r="BG1626" s="192">
        <f>IF(N1626="zákl. přenesená",J1626,0)</f>
        <v>0</v>
      </c>
      <c r="BH1626" s="192">
        <f>IF(N1626="sníž. přenesená",J1626,0)</f>
        <v>0</v>
      </c>
      <c r="BI1626" s="192">
        <f>IF(N1626="nulová",J1626,0)</f>
        <v>0</v>
      </c>
      <c r="BJ1626" s="19" t="s">
        <v>80</v>
      </c>
      <c r="BK1626" s="192">
        <f>ROUND(I1626*H1626,2)</f>
        <v>0</v>
      </c>
      <c r="BL1626" s="19" t="s">
        <v>261</v>
      </c>
      <c r="BM1626" s="191" t="s">
        <v>4647</v>
      </c>
    </row>
    <row r="1627" spans="1:65" s="13" customFormat="1" ht="11.25">
      <c r="B1627" s="193"/>
      <c r="C1627" s="194"/>
      <c r="D1627" s="195" t="s">
        <v>180</v>
      </c>
      <c r="E1627" s="196" t="s">
        <v>19</v>
      </c>
      <c r="F1627" s="197" t="s">
        <v>4648</v>
      </c>
      <c r="G1627" s="194"/>
      <c r="H1627" s="198">
        <v>0.40500000000000003</v>
      </c>
      <c r="I1627" s="199"/>
      <c r="J1627" s="194"/>
      <c r="K1627" s="194"/>
      <c r="L1627" s="200"/>
      <c r="M1627" s="201"/>
      <c r="N1627" s="202"/>
      <c r="O1627" s="202"/>
      <c r="P1627" s="202"/>
      <c r="Q1627" s="202"/>
      <c r="R1627" s="202"/>
      <c r="S1627" s="202"/>
      <c r="T1627" s="203"/>
      <c r="AT1627" s="204" t="s">
        <v>180</v>
      </c>
      <c r="AU1627" s="204" t="s">
        <v>82</v>
      </c>
      <c r="AV1627" s="13" t="s">
        <v>82</v>
      </c>
      <c r="AW1627" s="13" t="s">
        <v>34</v>
      </c>
      <c r="AX1627" s="13" t="s">
        <v>80</v>
      </c>
      <c r="AY1627" s="204" t="s">
        <v>170</v>
      </c>
    </row>
    <row r="1628" spans="1:65" s="13" customFormat="1" ht="11.25">
      <c r="B1628" s="193"/>
      <c r="C1628" s="194"/>
      <c r="D1628" s="195" t="s">
        <v>180</v>
      </c>
      <c r="E1628" s="194"/>
      <c r="F1628" s="197" t="s">
        <v>4649</v>
      </c>
      <c r="G1628" s="194"/>
      <c r="H1628" s="198">
        <v>0.44600000000000001</v>
      </c>
      <c r="I1628" s="199"/>
      <c r="J1628" s="194"/>
      <c r="K1628" s="194"/>
      <c r="L1628" s="200"/>
      <c r="M1628" s="201"/>
      <c r="N1628" s="202"/>
      <c r="O1628" s="202"/>
      <c r="P1628" s="202"/>
      <c r="Q1628" s="202"/>
      <c r="R1628" s="202"/>
      <c r="S1628" s="202"/>
      <c r="T1628" s="203"/>
      <c r="AT1628" s="204" t="s">
        <v>180</v>
      </c>
      <c r="AU1628" s="204" t="s">
        <v>82</v>
      </c>
      <c r="AV1628" s="13" t="s">
        <v>82</v>
      </c>
      <c r="AW1628" s="13" t="s">
        <v>4</v>
      </c>
      <c r="AX1628" s="13" t="s">
        <v>80</v>
      </c>
      <c r="AY1628" s="204" t="s">
        <v>170</v>
      </c>
    </row>
    <row r="1629" spans="1:65" s="2" customFormat="1" ht="16.5" customHeight="1">
      <c r="A1629" s="36"/>
      <c r="B1629" s="37"/>
      <c r="C1629" s="216" t="s">
        <v>4650</v>
      </c>
      <c r="D1629" s="216" t="s">
        <v>192</v>
      </c>
      <c r="E1629" s="217" t="s">
        <v>4651</v>
      </c>
      <c r="F1629" s="218" t="s">
        <v>4652</v>
      </c>
      <c r="G1629" s="219" t="s">
        <v>217</v>
      </c>
      <c r="H1629" s="220">
        <v>0.29699999999999999</v>
      </c>
      <c r="I1629" s="221"/>
      <c r="J1629" s="222">
        <f>ROUND(I1629*H1629,2)</f>
        <v>0</v>
      </c>
      <c r="K1629" s="218" t="s">
        <v>19</v>
      </c>
      <c r="L1629" s="223"/>
      <c r="M1629" s="224" t="s">
        <v>19</v>
      </c>
      <c r="N1629" s="225" t="s">
        <v>44</v>
      </c>
      <c r="O1629" s="66"/>
      <c r="P1629" s="189">
        <f>O1629*H1629</f>
        <v>0</v>
      </c>
      <c r="Q1629" s="189">
        <v>7.4999999999999997E-3</v>
      </c>
      <c r="R1629" s="189">
        <f>Q1629*H1629</f>
        <v>2.2274999999999999E-3</v>
      </c>
      <c r="S1629" s="189">
        <v>0</v>
      </c>
      <c r="T1629" s="190">
        <f>S1629*H1629</f>
        <v>0</v>
      </c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R1629" s="191" t="s">
        <v>346</v>
      </c>
      <c r="AT1629" s="191" t="s">
        <v>192</v>
      </c>
      <c r="AU1629" s="191" t="s">
        <v>82</v>
      </c>
      <c r="AY1629" s="19" t="s">
        <v>170</v>
      </c>
      <c r="BE1629" s="192">
        <f>IF(N1629="základní",J1629,0)</f>
        <v>0</v>
      </c>
      <c r="BF1629" s="192">
        <f>IF(N1629="snížená",J1629,0)</f>
        <v>0</v>
      </c>
      <c r="BG1629" s="192">
        <f>IF(N1629="zákl. přenesená",J1629,0)</f>
        <v>0</v>
      </c>
      <c r="BH1629" s="192">
        <f>IF(N1629="sníž. přenesená",J1629,0)</f>
        <v>0</v>
      </c>
      <c r="BI1629" s="192">
        <f>IF(N1629="nulová",J1629,0)</f>
        <v>0</v>
      </c>
      <c r="BJ1629" s="19" t="s">
        <v>80</v>
      </c>
      <c r="BK1629" s="192">
        <f>ROUND(I1629*H1629,2)</f>
        <v>0</v>
      </c>
      <c r="BL1629" s="19" t="s">
        <v>261</v>
      </c>
      <c r="BM1629" s="191" t="s">
        <v>4653</v>
      </c>
    </row>
    <row r="1630" spans="1:65" s="13" customFormat="1" ht="11.25">
      <c r="B1630" s="193"/>
      <c r="C1630" s="194"/>
      <c r="D1630" s="195" t="s">
        <v>180</v>
      </c>
      <c r="E1630" s="196" t="s">
        <v>19</v>
      </c>
      <c r="F1630" s="197" t="s">
        <v>4654</v>
      </c>
      <c r="G1630" s="194"/>
      <c r="H1630" s="198">
        <v>0.27</v>
      </c>
      <c r="I1630" s="199"/>
      <c r="J1630" s="194"/>
      <c r="K1630" s="194"/>
      <c r="L1630" s="200"/>
      <c r="M1630" s="201"/>
      <c r="N1630" s="202"/>
      <c r="O1630" s="202"/>
      <c r="P1630" s="202"/>
      <c r="Q1630" s="202"/>
      <c r="R1630" s="202"/>
      <c r="S1630" s="202"/>
      <c r="T1630" s="203"/>
      <c r="AT1630" s="204" t="s">
        <v>180</v>
      </c>
      <c r="AU1630" s="204" t="s">
        <v>82</v>
      </c>
      <c r="AV1630" s="13" t="s">
        <v>82</v>
      </c>
      <c r="AW1630" s="13" t="s">
        <v>34</v>
      </c>
      <c r="AX1630" s="13" t="s">
        <v>80</v>
      </c>
      <c r="AY1630" s="204" t="s">
        <v>170</v>
      </c>
    </row>
    <row r="1631" spans="1:65" s="13" customFormat="1" ht="11.25">
      <c r="B1631" s="193"/>
      <c r="C1631" s="194"/>
      <c r="D1631" s="195" t="s">
        <v>180</v>
      </c>
      <c r="E1631" s="194"/>
      <c r="F1631" s="197" t="s">
        <v>4655</v>
      </c>
      <c r="G1631" s="194"/>
      <c r="H1631" s="198">
        <v>0.29699999999999999</v>
      </c>
      <c r="I1631" s="199"/>
      <c r="J1631" s="194"/>
      <c r="K1631" s="194"/>
      <c r="L1631" s="200"/>
      <c r="M1631" s="201"/>
      <c r="N1631" s="202"/>
      <c r="O1631" s="202"/>
      <c r="P1631" s="202"/>
      <c r="Q1631" s="202"/>
      <c r="R1631" s="202"/>
      <c r="S1631" s="202"/>
      <c r="T1631" s="203"/>
      <c r="AT1631" s="204" t="s">
        <v>180</v>
      </c>
      <c r="AU1631" s="204" t="s">
        <v>82</v>
      </c>
      <c r="AV1631" s="13" t="s">
        <v>82</v>
      </c>
      <c r="AW1631" s="13" t="s">
        <v>4</v>
      </c>
      <c r="AX1631" s="13" t="s">
        <v>80</v>
      </c>
      <c r="AY1631" s="204" t="s">
        <v>170</v>
      </c>
    </row>
    <row r="1632" spans="1:65" s="2" customFormat="1" ht="16.5" customHeight="1">
      <c r="A1632" s="36"/>
      <c r="B1632" s="37"/>
      <c r="C1632" s="180" t="s">
        <v>4656</v>
      </c>
      <c r="D1632" s="180" t="s">
        <v>173</v>
      </c>
      <c r="E1632" s="181" t="s">
        <v>999</v>
      </c>
      <c r="F1632" s="182" t="s">
        <v>1000</v>
      </c>
      <c r="G1632" s="183" t="s">
        <v>310</v>
      </c>
      <c r="H1632" s="184">
        <v>67</v>
      </c>
      <c r="I1632" s="185"/>
      <c r="J1632" s="186">
        <f>ROUND(I1632*H1632,2)</f>
        <v>0</v>
      </c>
      <c r="K1632" s="182" t="s">
        <v>177</v>
      </c>
      <c r="L1632" s="41"/>
      <c r="M1632" s="187" t="s">
        <v>19</v>
      </c>
      <c r="N1632" s="188" t="s">
        <v>44</v>
      </c>
      <c r="O1632" s="66"/>
      <c r="P1632" s="189">
        <f>O1632*H1632</f>
        <v>0</v>
      </c>
      <c r="Q1632" s="189">
        <v>5.5000000000000003E-4</v>
      </c>
      <c r="R1632" s="189">
        <f>Q1632*H1632</f>
        <v>3.6850000000000001E-2</v>
      </c>
      <c r="S1632" s="189">
        <v>0</v>
      </c>
      <c r="T1632" s="190">
        <f>S1632*H1632</f>
        <v>0</v>
      </c>
      <c r="U1632" s="36"/>
      <c r="V1632" s="36"/>
      <c r="W1632" s="36"/>
      <c r="X1632" s="36"/>
      <c r="Y1632" s="36"/>
      <c r="Z1632" s="36"/>
      <c r="AA1632" s="36"/>
      <c r="AB1632" s="36"/>
      <c r="AC1632" s="36"/>
      <c r="AD1632" s="36"/>
      <c r="AE1632" s="36"/>
      <c r="AR1632" s="191" t="s">
        <v>261</v>
      </c>
      <c r="AT1632" s="191" t="s">
        <v>173</v>
      </c>
      <c r="AU1632" s="191" t="s">
        <v>82</v>
      </c>
      <c r="AY1632" s="19" t="s">
        <v>170</v>
      </c>
      <c r="BE1632" s="192">
        <f>IF(N1632="základní",J1632,0)</f>
        <v>0</v>
      </c>
      <c r="BF1632" s="192">
        <f>IF(N1632="snížená",J1632,0)</f>
        <v>0</v>
      </c>
      <c r="BG1632" s="192">
        <f>IF(N1632="zákl. přenesená",J1632,0)</f>
        <v>0</v>
      </c>
      <c r="BH1632" s="192">
        <f>IF(N1632="sníž. přenesená",J1632,0)</f>
        <v>0</v>
      </c>
      <c r="BI1632" s="192">
        <f>IF(N1632="nulová",J1632,0)</f>
        <v>0</v>
      </c>
      <c r="BJ1632" s="19" t="s">
        <v>80</v>
      </c>
      <c r="BK1632" s="192">
        <f>ROUND(I1632*H1632,2)</f>
        <v>0</v>
      </c>
      <c r="BL1632" s="19" t="s">
        <v>261</v>
      </c>
      <c r="BM1632" s="191" t="s">
        <v>4657</v>
      </c>
    </row>
    <row r="1633" spans="1:65" s="2" customFormat="1" ht="16.5" customHeight="1">
      <c r="A1633" s="36"/>
      <c r="B1633" s="37"/>
      <c r="C1633" s="180" t="s">
        <v>4658</v>
      </c>
      <c r="D1633" s="180" t="s">
        <v>173</v>
      </c>
      <c r="E1633" s="181" t="s">
        <v>1003</v>
      </c>
      <c r="F1633" s="182" t="s">
        <v>1004</v>
      </c>
      <c r="G1633" s="183" t="s">
        <v>310</v>
      </c>
      <c r="H1633" s="184">
        <v>62</v>
      </c>
      <c r="I1633" s="185"/>
      <c r="J1633" s="186">
        <f>ROUND(I1633*H1633,2)</f>
        <v>0</v>
      </c>
      <c r="K1633" s="182" t="s">
        <v>177</v>
      </c>
      <c r="L1633" s="41"/>
      <c r="M1633" s="187" t="s">
        <v>19</v>
      </c>
      <c r="N1633" s="188" t="s">
        <v>44</v>
      </c>
      <c r="O1633" s="66"/>
      <c r="P1633" s="189">
        <f>O1633*H1633</f>
        <v>0</v>
      </c>
      <c r="Q1633" s="189">
        <v>5.0000000000000001E-4</v>
      </c>
      <c r="R1633" s="189">
        <f>Q1633*H1633</f>
        <v>3.1E-2</v>
      </c>
      <c r="S1633" s="189">
        <v>0</v>
      </c>
      <c r="T1633" s="190">
        <f>S1633*H1633</f>
        <v>0</v>
      </c>
      <c r="U1633" s="36"/>
      <c r="V1633" s="36"/>
      <c r="W1633" s="36"/>
      <c r="X1633" s="36"/>
      <c r="Y1633" s="36"/>
      <c r="Z1633" s="36"/>
      <c r="AA1633" s="36"/>
      <c r="AB1633" s="36"/>
      <c r="AC1633" s="36"/>
      <c r="AD1633" s="36"/>
      <c r="AE1633" s="36"/>
      <c r="AR1633" s="191" t="s">
        <v>261</v>
      </c>
      <c r="AT1633" s="191" t="s">
        <v>173</v>
      </c>
      <c r="AU1633" s="191" t="s">
        <v>82</v>
      </c>
      <c r="AY1633" s="19" t="s">
        <v>170</v>
      </c>
      <c r="BE1633" s="192">
        <f>IF(N1633="základní",J1633,0)</f>
        <v>0</v>
      </c>
      <c r="BF1633" s="192">
        <f>IF(N1633="snížená",J1633,0)</f>
        <v>0</v>
      </c>
      <c r="BG1633" s="192">
        <f>IF(N1633="zákl. přenesená",J1633,0)</f>
        <v>0</v>
      </c>
      <c r="BH1633" s="192">
        <f>IF(N1633="sníž. přenesená",J1633,0)</f>
        <v>0</v>
      </c>
      <c r="BI1633" s="192">
        <f>IF(N1633="nulová",J1633,0)</f>
        <v>0</v>
      </c>
      <c r="BJ1633" s="19" t="s">
        <v>80</v>
      </c>
      <c r="BK1633" s="192">
        <f>ROUND(I1633*H1633,2)</f>
        <v>0</v>
      </c>
      <c r="BL1633" s="19" t="s">
        <v>261</v>
      </c>
      <c r="BM1633" s="191" t="s">
        <v>4659</v>
      </c>
    </row>
    <row r="1634" spans="1:65" s="2" customFormat="1" ht="16.5" customHeight="1">
      <c r="A1634" s="36"/>
      <c r="B1634" s="37"/>
      <c r="C1634" s="180" t="s">
        <v>4660</v>
      </c>
      <c r="D1634" s="180" t="s">
        <v>173</v>
      </c>
      <c r="E1634" s="181" t="s">
        <v>1007</v>
      </c>
      <c r="F1634" s="182" t="s">
        <v>1008</v>
      </c>
      <c r="G1634" s="183" t="s">
        <v>217</v>
      </c>
      <c r="H1634" s="184">
        <v>310.3</v>
      </c>
      <c r="I1634" s="185"/>
      <c r="J1634" s="186">
        <f>ROUND(I1634*H1634,2)</f>
        <v>0</v>
      </c>
      <c r="K1634" s="182" t="s">
        <v>177</v>
      </c>
      <c r="L1634" s="41"/>
      <c r="M1634" s="187" t="s">
        <v>19</v>
      </c>
      <c r="N1634" s="188" t="s">
        <v>44</v>
      </c>
      <c r="O1634" s="66"/>
      <c r="P1634" s="189">
        <f>O1634*H1634</f>
        <v>0</v>
      </c>
      <c r="Q1634" s="189">
        <v>5.0000000000000002E-5</v>
      </c>
      <c r="R1634" s="189">
        <f>Q1634*H1634</f>
        <v>1.5515000000000001E-2</v>
      </c>
      <c r="S1634" s="189">
        <v>0</v>
      </c>
      <c r="T1634" s="190">
        <f>S1634*H1634</f>
        <v>0</v>
      </c>
      <c r="U1634" s="36"/>
      <c r="V1634" s="36"/>
      <c r="W1634" s="36"/>
      <c r="X1634" s="36"/>
      <c r="Y1634" s="36"/>
      <c r="Z1634" s="36"/>
      <c r="AA1634" s="36"/>
      <c r="AB1634" s="36"/>
      <c r="AC1634" s="36"/>
      <c r="AD1634" s="36"/>
      <c r="AE1634" s="36"/>
      <c r="AR1634" s="191" t="s">
        <v>261</v>
      </c>
      <c r="AT1634" s="191" t="s">
        <v>173</v>
      </c>
      <c r="AU1634" s="191" t="s">
        <v>82</v>
      </c>
      <c r="AY1634" s="19" t="s">
        <v>170</v>
      </c>
      <c r="BE1634" s="192">
        <f>IF(N1634="základní",J1634,0)</f>
        <v>0</v>
      </c>
      <c r="BF1634" s="192">
        <f>IF(N1634="snížená",J1634,0)</f>
        <v>0</v>
      </c>
      <c r="BG1634" s="192">
        <f>IF(N1634="zákl. přenesená",J1634,0)</f>
        <v>0</v>
      </c>
      <c r="BH1634" s="192">
        <f>IF(N1634="sníž. přenesená",J1634,0)</f>
        <v>0</v>
      </c>
      <c r="BI1634" s="192">
        <f>IF(N1634="nulová",J1634,0)</f>
        <v>0</v>
      </c>
      <c r="BJ1634" s="19" t="s">
        <v>80</v>
      </c>
      <c r="BK1634" s="192">
        <f>ROUND(I1634*H1634,2)</f>
        <v>0</v>
      </c>
      <c r="BL1634" s="19" t="s">
        <v>261</v>
      </c>
      <c r="BM1634" s="191" t="s">
        <v>4661</v>
      </c>
    </row>
    <row r="1635" spans="1:65" s="2" customFormat="1" ht="24">
      <c r="A1635" s="36"/>
      <c r="B1635" s="37"/>
      <c r="C1635" s="180" t="s">
        <v>4662</v>
      </c>
      <c r="D1635" s="180" t="s">
        <v>173</v>
      </c>
      <c r="E1635" s="181" t="s">
        <v>4663</v>
      </c>
      <c r="F1635" s="182" t="s">
        <v>4664</v>
      </c>
      <c r="G1635" s="183" t="s">
        <v>190</v>
      </c>
      <c r="H1635" s="184">
        <v>5.2830000000000004</v>
      </c>
      <c r="I1635" s="185"/>
      <c r="J1635" s="186">
        <f>ROUND(I1635*H1635,2)</f>
        <v>0</v>
      </c>
      <c r="K1635" s="182" t="s">
        <v>177</v>
      </c>
      <c r="L1635" s="41"/>
      <c r="M1635" s="187" t="s">
        <v>19</v>
      </c>
      <c r="N1635" s="188" t="s">
        <v>44</v>
      </c>
      <c r="O1635" s="66"/>
      <c r="P1635" s="189">
        <f>O1635*H1635</f>
        <v>0</v>
      </c>
      <c r="Q1635" s="189">
        <v>0</v>
      </c>
      <c r="R1635" s="189">
        <f>Q1635*H1635</f>
        <v>0</v>
      </c>
      <c r="S1635" s="189">
        <v>0</v>
      </c>
      <c r="T1635" s="190">
        <f>S1635*H1635</f>
        <v>0</v>
      </c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R1635" s="191" t="s">
        <v>261</v>
      </c>
      <c r="AT1635" s="191" t="s">
        <v>173</v>
      </c>
      <c r="AU1635" s="191" t="s">
        <v>82</v>
      </c>
      <c r="AY1635" s="19" t="s">
        <v>170</v>
      </c>
      <c r="BE1635" s="192">
        <f>IF(N1635="základní",J1635,0)</f>
        <v>0</v>
      </c>
      <c r="BF1635" s="192">
        <f>IF(N1635="snížená",J1635,0)</f>
        <v>0</v>
      </c>
      <c r="BG1635" s="192">
        <f>IF(N1635="zákl. přenesená",J1635,0)</f>
        <v>0</v>
      </c>
      <c r="BH1635" s="192">
        <f>IF(N1635="sníž. přenesená",J1635,0)</f>
        <v>0</v>
      </c>
      <c r="BI1635" s="192">
        <f>IF(N1635="nulová",J1635,0)</f>
        <v>0</v>
      </c>
      <c r="BJ1635" s="19" t="s">
        <v>80</v>
      </c>
      <c r="BK1635" s="192">
        <f>ROUND(I1635*H1635,2)</f>
        <v>0</v>
      </c>
      <c r="BL1635" s="19" t="s">
        <v>261</v>
      </c>
      <c r="BM1635" s="191" t="s">
        <v>4665</v>
      </c>
    </row>
    <row r="1636" spans="1:65" s="12" customFormat="1" ht="22.9" customHeight="1">
      <c r="B1636" s="164"/>
      <c r="C1636" s="165"/>
      <c r="D1636" s="166" t="s">
        <v>72</v>
      </c>
      <c r="E1636" s="178" t="s">
        <v>1014</v>
      </c>
      <c r="F1636" s="178" t="s">
        <v>1015</v>
      </c>
      <c r="G1636" s="165"/>
      <c r="H1636" s="165"/>
      <c r="I1636" s="168"/>
      <c r="J1636" s="179">
        <f>BK1636</f>
        <v>0</v>
      </c>
      <c r="K1636" s="165"/>
      <c r="L1636" s="170"/>
      <c r="M1636" s="171"/>
      <c r="N1636" s="172"/>
      <c r="O1636" s="172"/>
      <c r="P1636" s="173">
        <f>SUM(P1637:P1726)</f>
        <v>0</v>
      </c>
      <c r="Q1636" s="172"/>
      <c r="R1636" s="173">
        <f>SUM(R1637:R1726)</f>
        <v>1.2972013599999999</v>
      </c>
      <c r="S1636" s="172"/>
      <c r="T1636" s="174">
        <f>SUM(T1637:T1726)</f>
        <v>0</v>
      </c>
      <c r="AR1636" s="175" t="s">
        <v>82</v>
      </c>
      <c r="AT1636" s="176" t="s">
        <v>72</v>
      </c>
      <c r="AU1636" s="176" t="s">
        <v>80</v>
      </c>
      <c r="AY1636" s="175" t="s">
        <v>170</v>
      </c>
      <c r="BK1636" s="177">
        <f>SUM(BK1637:BK1726)</f>
        <v>0</v>
      </c>
    </row>
    <row r="1637" spans="1:65" s="2" customFormat="1" ht="16.5" customHeight="1">
      <c r="A1637" s="36"/>
      <c r="B1637" s="37"/>
      <c r="C1637" s="180" t="s">
        <v>4666</v>
      </c>
      <c r="D1637" s="180" t="s">
        <v>173</v>
      </c>
      <c r="E1637" s="181" t="s">
        <v>4667</v>
      </c>
      <c r="F1637" s="182" t="s">
        <v>4668</v>
      </c>
      <c r="G1637" s="183" t="s">
        <v>217</v>
      </c>
      <c r="H1637" s="184">
        <v>1116.662</v>
      </c>
      <c r="I1637" s="185"/>
      <c r="J1637" s="186">
        <f>ROUND(I1637*H1637,2)</f>
        <v>0</v>
      </c>
      <c r="K1637" s="182" t="s">
        <v>177</v>
      </c>
      <c r="L1637" s="41"/>
      <c r="M1637" s="187" t="s">
        <v>19</v>
      </c>
      <c r="N1637" s="188" t="s">
        <v>44</v>
      </c>
      <c r="O1637" s="66"/>
      <c r="P1637" s="189">
        <f>O1637*H1637</f>
        <v>0</v>
      </c>
      <c r="Q1637" s="189">
        <v>2.0000000000000002E-5</v>
      </c>
      <c r="R1637" s="189">
        <f>Q1637*H1637</f>
        <v>2.2333240000000004E-2</v>
      </c>
      <c r="S1637" s="189">
        <v>0</v>
      </c>
      <c r="T1637" s="190">
        <f>S1637*H1637</f>
        <v>0</v>
      </c>
      <c r="U1637" s="36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R1637" s="191" t="s">
        <v>261</v>
      </c>
      <c r="AT1637" s="191" t="s">
        <v>173</v>
      </c>
      <c r="AU1637" s="191" t="s">
        <v>82</v>
      </c>
      <c r="AY1637" s="19" t="s">
        <v>170</v>
      </c>
      <c r="BE1637" s="192">
        <f>IF(N1637="základní",J1637,0)</f>
        <v>0</v>
      </c>
      <c r="BF1637" s="192">
        <f>IF(N1637="snížená",J1637,0)</f>
        <v>0</v>
      </c>
      <c r="BG1637" s="192">
        <f>IF(N1637="zákl. přenesená",J1637,0)</f>
        <v>0</v>
      </c>
      <c r="BH1637" s="192">
        <f>IF(N1637="sníž. přenesená",J1637,0)</f>
        <v>0</v>
      </c>
      <c r="BI1637" s="192">
        <f>IF(N1637="nulová",J1637,0)</f>
        <v>0</v>
      </c>
      <c r="BJ1637" s="19" t="s">
        <v>80</v>
      </c>
      <c r="BK1637" s="192">
        <f>ROUND(I1637*H1637,2)</f>
        <v>0</v>
      </c>
      <c r="BL1637" s="19" t="s">
        <v>261</v>
      </c>
      <c r="BM1637" s="191" t="s">
        <v>4669</v>
      </c>
    </row>
    <row r="1638" spans="1:65" s="15" customFormat="1" ht="11.25">
      <c r="B1638" s="226"/>
      <c r="C1638" s="227"/>
      <c r="D1638" s="195" t="s">
        <v>180</v>
      </c>
      <c r="E1638" s="228" t="s">
        <v>19</v>
      </c>
      <c r="F1638" s="229" t="s">
        <v>4670</v>
      </c>
      <c r="G1638" s="227"/>
      <c r="H1638" s="228" t="s">
        <v>19</v>
      </c>
      <c r="I1638" s="230"/>
      <c r="J1638" s="227"/>
      <c r="K1638" s="227"/>
      <c r="L1638" s="231"/>
      <c r="M1638" s="232"/>
      <c r="N1638" s="233"/>
      <c r="O1638" s="233"/>
      <c r="P1638" s="233"/>
      <c r="Q1638" s="233"/>
      <c r="R1638" s="233"/>
      <c r="S1638" s="233"/>
      <c r="T1638" s="234"/>
      <c r="AT1638" s="235" t="s">
        <v>180</v>
      </c>
      <c r="AU1638" s="235" t="s">
        <v>82</v>
      </c>
      <c r="AV1638" s="15" t="s">
        <v>80</v>
      </c>
      <c r="AW1638" s="15" t="s">
        <v>34</v>
      </c>
      <c r="AX1638" s="15" t="s">
        <v>73</v>
      </c>
      <c r="AY1638" s="235" t="s">
        <v>170</v>
      </c>
    </row>
    <row r="1639" spans="1:65" s="13" customFormat="1" ht="11.25">
      <c r="B1639" s="193"/>
      <c r="C1639" s="194"/>
      <c r="D1639" s="195" t="s">
        <v>180</v>
      </c>
      <c r="E1639" s="196" t="s">
        <v>19</v>
      </c>
      <c r="F1639" s="197" t="s">
        <v>4671</v>
      </c>
      <c r="G1639" s="194"/>
      <c r="H1639" s="198">
        <v>485.05200000000002</v>
      </c>
      <c r="I1639" s="199"/>
      <c r="J1639" s="194"/>
      <c r="K1639" s="194"/>
      <c r="L1639" s="200"/>
      <c r="M1639" s="201"/>
      <c r="N1639" s="202"/>
      <c r="O1639" s="202"/>
      <c r="P1639" s="202"/>
      <c r="Q1639" s="202"/>
      <c r="R1639" s="202"/>
      <c r="S1639" s="202"/>
      <c r="T1639" s="203"/>
      <c r="AT1639" s="204" t="s">
        <v>180</v>
      </c>
      <c r="AU1639" s="204" t="s">
        <v>82</v>
      </c>
      <c r="AV1639" s="13" t="s">
        <v>82</v>
      </c>
      <c r="AW1639" s="13" t="s">
        <v>34</v>
      </c>
      <c r="AX1639" s="13" t="s">
        <v>73</v>
      </c>
      <c r="AY1639" s="204" t="s">
        <v>170</v>
      </c>
    </row>
    <row r="1640" spans="1:65" s="13" customFormat="1" ht="11.25">
      <c r="B1640" s="193"/>
      <c r="C1640" s="194"/>
      <c r="D1640" s="195" t="s">
        <v>180</v>
      </c>
      <c r="E1640" s="196" t="s">
        <v>19</v>
      </c>
      <c r="F1640" s="197" t="s">
        <v>4672</v>
      </c>
      <c r="G1640" s="194"/>
      <c r="H1640" s="198">
        <v>73.2</v>
      </c>
      <c r="I1640" s="199"/>
      <c r="J1640" s="194"/>
      <c r="K1640" s="194"/>
      <c r="L1640" s="200"/>
      <c r="M1640" s="201"/>
      <c r="N1640" s="202"/>
      <c r="O1640" s="202"/>
      <c r="P1640" s="202"/>
      <c r="Q1640" s="202"/>
      <c r="R1640" s="202"/>
      <c r="S1640" s="202"/>
      <c r="T1640" s="203"/>
      <c r="AT1640" s="204" t="s">
        <v>180</v>
      </c>
      <c r="AU1640" s="204" t="s">
        <v>82</v>
      </c>
      <c r="AV1640" s="13" t="s">
        <v>82</v>
      </c>
      <c r="AW1640" s="13" t="s">
        <v>34</v>
      </c>
      <c r="AX1640" s="13" t="s">
        <v>73</v>
      </c>
      <c r="AY1640" s="204" t="s">
        <v>170</v>
      </c>
    </row>
    <row r="1641" spans="1:65" s="13" customFormat="1" ht="11.25">
      <c r="B1641" s="193"/>
      <c r="C1641" s="194"/>
      <c r="D1641" s="195" t="s">
        <v>180</v>
      </c>
      <c r="E1641" s="196" t="s">
        <v>19</v>
      </c>
      <c r="F1641" s="197" t="s">
        <v>3250</v>
      </c>
      <c r="G1641" s="194"/>
      <c r="H1641" s="198">
        <v>10.8</v>
      </c>
      <c r="I1641" s="199"/>
      <c r="J1641" s="194"/>
      <c r="K1641" s="194"/>
      <c r="L1641" s="200"/>
      <c r="M1641" s="201"/>
      <c r="N1641" s="202"/>
      <c r="O1641" s="202"/>
      <c r="P1641" s="202"/>
      <c r="Q1641" s="202"/>
      <c r="R1641" s="202"/>
      <c r="S1641" s="202"/>
      <c r="T1641" s="203"/>
      <c r="AT1641" s="204" t="s">
        <v>180</v>
      </c>
      <c r="AU1641" s="204" t="s">
        <v>82</v>
      </c>
      <c r="AV1641" s="13" t="s">
        <v>82</v>
      </c>
      <c r="AW1641" s="13" t="s">
        <v>34</v>
      </c>
      <c r="AX1641" s="13" t="s">
        <v>73</v>
      </c>
      <c r="AY1641" s="204" t="s">
        <v>170</v>
      </c>
    </row>
    <row r="1642" spans="1:65" s="13" customFormat="1" ht="11.25">
      <c r="B1642" s="193"/>
      <c r="C1642" s="194"/>
      <c r="D1642" s="195" t="s">
        <v>180</v>
      </c>
      <c r="E1642" s="196" t="s">
        <v>19</v>
      </c>
      <c r="F1642" s="197" t="s">
        <v>4673</v>
      </c>
      <c r="G1642" s="194"/>
      <c r="H1642" s="198">
        <v>520.96799999999996</v>
      </c>
      <c r="I1642" s="199"/>
      <c r="J1642" s="194"/>
      <c r="K1642" s="194"/>
      <c r="L1642" s="200"/>
      <c r="M1642" s="201"/>
      <c r="N1642" s="202"/>
      <c r="O1642" s="202"/>
      <c r="P1642" s="202"/>
      <c r="Q1642" s="202"/>
      <c r="R1642" s="202"/>
      <c r="S1642" s="202"/>
      <c r="T1642" s="203"/>
      <c r="AT1642" s="204" t="s">
        <v>180</v>
      </c>
      <c r="AU1642" s="204" t="s">
        <v>82</v>
      </c>
      <c r="AV1642" s="13" t="s">
        <v>82</v>
      </c>
      <c r="AW1642" s="13" t="s">
        <v>34</v>
      </c>
      <c r="AX1642" s="13" t="s">
        <v>73</v>
      </c>
      <c r="AY1642" s="204" t="s">
        <v>170</v>
      </c>
    </row>
    <row r="1643" spans="1:65" s="15" customFormat="1" ht="11.25">
      <c r="B1643" s="226"/>
      <c r="C1643" s="227"/>
      <c r="D1643" s="195" t="s">
        <v>180</v>
      </c>
      <c r="E1643" s="228" t="s">
        <v>19</v>
      </c>
      <c r="F1643" s="229" t="s">
        <v>4674</v>
      </c>
      <c r="G1643" s="227"/>
      <c r="H1643" s="228" t="s">
        <v>19</v>
      </c>
      <c r="I1643" s="230"/>
      <c r="J1643" s="227"/>
      <c r="K1643" s="227"/>
      <c r="L1643" s="231"/>
      <c r="M1643" s="232"/>
      <c r="N1643" s="233"/>
      <c r="O1643" s="233"/>
      <c r="P1643" s="233"/>
      <c r="Q1643" s="233"/>
      <c r="R1643" s="233"/>
      <c r="S1643" s="233"/>
      <c r="T1643" s="234"/>
      <c r="AT1643" s="235" t="s">
        <v>180</v>
      </c>
      <c r="AU1643" s="235" t="s">
        <v>82</v>
      </c>
      <c r="AV1643" s="15" t="s">
        <v>80</v>
      </c>
      <c r="AW1643" s="15" t="s">
        <v>34</v>
      </c>
      <c r="AX1643" s="15" t="s">
        <v>73</v>
      </c>
      <c r="AY1643" s="235" t="s">
        <v>170</v>
      </c>
    </row>
    <row r="1644" spans="1:65" s="13" customFormat="1" ht="11.25">
      <c r="B1644" s="193"/>
      <c r="C1644" s="194"/>
      <c r="D1644" s="195" t="s">
        <v>180</v>
      </c>
      <c r="E1644" s="196" t="s">
        <v>19</v>
      </c>
      <c r="F1644" s="197" t="s">
        <v>4675</v>
      </c>
      <c r="G1644" s="194"/>
      <c r="H1644" s="198">
        <v>13.064</v>
      </c>
      <c r="I1644" s="199"/>
      <c r="J1644" s="194"/>
      <c r="K1644" s="194"/>
      <c r="L1644" s="200"/>
      <c r="M1644" s="201"/>
      <c r="N1644" s="202"/>
      <c r="O1644" s="202"/>
      <c r="P1644" s="202"/>
      <c r="Q1644" s="202"/>
      <c r="R1644" s="202"/>
      <c r="S1644" s="202"/>
      <c r="T1644" s="203"/>
      <c r="AT1644" s="204" t="s">
        <v>180</v>
      </c>
      <c r="AU1644" s="204" t="s">
        <v>82</v>
      </c>
      <c r="AV1644" s="13" t="s">
        <v>82</v>
      </c>
      <c r="AW1644" s="13" t="s">
        <v>34</v>
      </c>
      <c r="AX1644" s="13" t="s">
        <v>73</v>
      </c>
      <c r="AY1644" s="204" t="s">
        <v>170</v>
      </c>
    </row>
    <row r="1645" spans="1:65" s="13" customFormat="1" ht="11.25">
      <c r="B1645" s="193"/>
      <c r="C1645" s="194"/>
      <c r="D1645" s="195" t="s">
        <v>180</v>
      </c>
      <c r="E1645" s="196" t="s">
        <v>19</v>
      </c>
      <c r="F1645" s="197" t="s">
        <v>4676</v>
      </c>
      <c r="G1645" s="194"/>
      <c r="H1645" s="198">
        <v>4.032</v>
      </c>
      <c r="I1645" s="199"/>
      <c r="J1645" s="194"/>
      <c r="K1645" s="194"/>
      <c r="L1645" s="200"/>
      <c r="M1645" s="201"/>
      <c r="N1645" s="202"/>
      <c r="O1645" s="202"/>
      <c r="P1645" s="202"/>
      <c r="Q1645" s="202"/>
      <c r="R1645" s="202"/>
      <c r="S1645" s="202"/>
      <c r="T1645" s="203"/>
      <c r="AT1645" s="204" t="s">
        <v>180</v>
      </c>
      <c r="AU1645" s="204" t="s">
        <v>82</v>
      </c>
      <c r="AV1645" s="13" t="s">
        <v>82</v>
      </c>
      <c r="AW1645" s="13" t="s">
        <v>34</v>
      </c>
      <c r="AX1645" s="13" t="s">
        <v>73</v>
      </c>
      <c r="AY1645" s="204" t="s">
        <v>170</v>
      </c>
    </row>
    <row r="1646" spans="1:65" s="13" customFormat="1" ht="11.25">
      <c r="B1646" s="193"/>
      <c r="C1646" s="194"/>
      <c r="D1646" s="195" t="s">
        <v>180</v>
      </c>
      <c r="E1646" s="196" t="s">
        <v>19</v>
      </c>
      <c r="F1646" s="197" t="s">
        <v>4677</v>
      </c>
      <c r="G1646" s="194"/>
      <c r="H1646" s="198">
        <v>9.5459999999999994</v>
      </c>
      <c r="I1646" s="199"/>
      <c r="J1646" s="194"/>
      <c r="K1646" s="194"/>
      <c r="L1646" s="200"/>
      <c r="M1646" s="201"/>
      <c r="N1646" s="202"/>
      <c r="O1646" s="202"/>
      <c r="P1646" s="202"/>
      <c r="Q1646" s="202"/>
      <c r="R1646" s="202"/>
      <c r="S1646" s="202"/>
      <c r="T1646" s="203"/>
      <c r="AT1646" s="204" t="s">
        <v>180</v>
      </c>
      <c r="AU1646" s="204" t="s">
        <v>82</v>
      </c>
      <c r="AV1646" s="13" t="s">
        <v>82</v>
      </c>
      <c r="AW1646" s="13" t="s">
        <v>34</v>
      </c>
      <c r="AX1646" s="13" t="s">
        <v>73</v>
      </c>
      <c r="AY1646" s="204" t="s">
        <v>170</v>
      </c>
    </row>
    <row r="1647" spans="1:65" s="14" customFormat="1" ht="11.25">
      <c r="B1647" s="205"/>
      <c r="C1647" s="206"/>
      <c r="D1647" s="195" t="s">
        <v>180</v>
      </c>
      <c r="E1647" s="207" t="s">
        <v>19</v>
      </c>
      <c r="F1647" s="208" t="s">
        <v>182</v>
      </c>
      <c r="G1647" s="206"/>
      <c r="H1647" s="209">
        <v>1116.662</v>
      </c>
      <c r="I1647" s="210"/>
      <c r="J1647" s="206"/>
      <c r="K1647" s="206"/>
      <c r="L1647" s="211"/>
      <c r="M1647" s="212"/>
      <c r="N1647" s="213"/>
      <c r="O1647" s="213"/>
      <c r="P1647" s="213"/>
      <c r="Q1647" s="213"/>
      <c r="R1647" s="213"/>
      <c r="S1647" s="213"/>
      <c r="T1647" s="214"/>
      <c r="AT1647" s="215" t="s">
        <v>180</v>
      </c>
      <c r="AU1647" s="215" t="s">
        <v>82</v>
      </c>
      <c r="AV1647" s="14" t="s">
        <v>178</v>
      </c>
      <c r="AW1647" s="14" t="s">
        <v>34</v>
      </c>
      <c r="AX1647" s="14" t="s">
        <v>80</v>
      </c>
      <c r="AY1647" s="215" t="s">
        <v>170</v>
      </c>
    </row>
    <row r="1648" spans="1:65" s="2" customFormat="1" ht="24">
      <c r="A1648" s="36"/>
      <c r="B1648" s="37"/>
      <c r="C1648" s="180" t="s">
        <v>4678</v>
      </c>
      <c r="D1648" s="180" t="s">
        <v>173</v>
      </c>
      <c r="E1648" s="181" t="s">
        <v>4679</v>
      </c>
      <c r="F1648" s="182" t="s">
        <v>4680</v>
      </c>
      <c r="G1648" s="183" t="s">
        <v>217</v>
      </c>
      <c r="H1648" s="184">
        <v>1116.662</v>
      </c>
      <c r="I1648" s="185"/>
      <c r="J1648" s="186">
        <f>ROUND(I1648*H1648,2)</f>
        <v>0</v>
      </c>
      <c r="K1648" s="182" t="s">
        <v>177</v>
      </c>
      <c r="L1648" s="41"/>
      <c r="M1648" s="187" t="s">
        <v>19</v>
      </c>
      <c r="N1648" s="188" t="s">
        <v>44</v>
      </c>
      <c r="O1648" s="66"/>
      <c r="P1648" s="189">
        <f>O1648*H1648</f>
        <v>0</v>
      </c>
      <c r="Q1648" s="189">
        <v>1.3999999999999999E-4</v>
      </c>
      <c r="R1648" s="189">
        <f>Q1648*H1648</f>
        <v>0.15633268</v>
      </c>
      <c r="S1648" s="189">
        <v>0</v>
      </c>
      <c r="T1648" s="190">
        <f>S1648*H1648</f>
        <v>0</v>
      </c>
      <c r="U1648" s="36"/>
      <c r="V1648" s="36"/>
      <c r="W1648" s="36"/>
      <c r="X1648" s="36"/>
      <c r="Y1648" s="36"/>
      <c r="Z1648" s="36"/>
      <c r="AA1648" s="36"/>
      <c r="AB1648" s="36"/>
      <c r="AC1648" s="36"/>
      <c r="AD1648" s="36"/>
      <c r="AE1648" s="36"/>
      <c r="AR1648" s="191" t="s">
        <v>261</v>
      </c>
      <c r="AT1648" s="191" t="s">
        <v>173</v>
      </c>
      <c r="AU1648" s="191" t="s">
        <v>82</v>
      </c>
      <c r="AY1648" s="19" t="s">
        <v>170</v>
      </c>
      <c r="BE1648" s="192">
        <f>IF(N1648="základní",J1648,0)</f>
        <v>0</v>
      </c>
      <c r="BF1648" s="192">
        <f>IF(N1648="snížená",J1648,0)</f>
        <v>0</v>
      </c>
      <c r="BG1648" s="192">
        <f>IF(N1648="zákl. přenesená",J1648,0)</f>
        <v>0</v>
      </c>
      <c r="BH1648" s="192">
        <f>IF(N1648="sníž. přenesená",J1648,0)</f>
        <v>0</v>
      </c>
      <c r="BI1648" s="192">
        <f>IF(N1648="nulová",J1648,0)</f>
        <v>0</v>
      </c>
      <c r="BJ1648" s="19" t="s">
        <v>80</v>
      </c>
      <c r="BK1648" s="192">
        <f>ROUND(I1648*H1648,2)</f>
        <v>0</v>
      </c>
      <c r="BL1648" s="19" t="s">
        <v>261</v>
      </c>
      <c r="BM1648" s="191" t="s">
        <v>4681</v>
      </c>
    </row>
    <row r="1649" spans="1:65" s="2" customFormat="1" ht="19.5">
      <c r="A1649" s="36"/>
      <c r="B1649" s="37"/>
      <c r="C1649" s="38"/>
      <c r="D1649" s="195" t="s">
        <v>363</v>
      </c>
      <c r="E1649" s="38"/>
      <c r="F1649" s="236" t="s">
        <v>4682</v>
      </c>
      <c r="G1649" s="38"/>
      <c r="H1649" s="38"/>
      <c r="I1649" s="237"/>
      <c r="J1649" s="38"/>
      <c r="K1649" s="38"/>
      <c r="L1649" s="41"/>
      <c r="M1649" s="238"/>
      <c r="N1649" s="239"/>
      <c r="O1649" s="66"/>
      <c r="P1649" s="66"/>
      <c r="Q1649" s="66"/>
      <c r="R1649" s="66"/>
      <c r="S1649" s="66"/>
      <c r="T1649" s="67"/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T1649" s="19" t="s">
        <v>363</v>
      </c>
      <c r="AU1649" s="19" t="s">
        <v>82</v>
      </c>
    </row>
    <row r="1650" spans="1:65" s="15" customFormat="1" ht="11.25">
      <c r="B1650" s="226"/>
      <c r="C1650" s="227"/>
      <c r="D1650" s="195" t="s">
        <v>180</v>
      </c>
      <c r="E1650" s="228" t="s">
        <v>19</v>
      </c>
      <c r="F1650" s="229" t="s">
        <v>4670</v>
      </c>
      <c r="G1650" s="227"/>
      <c r="H1650" s="228" t="s">
        <v>19</v>
      </c>
      <c r="I1650" s="230"/>
      <c r="J1650" s="227"/>
      <c r="K1650" s="227"/>
      <c r="L1650" s="231"/>
      <c r="M1650" s="232"/>
      <c r="N1650" s="233"/>
      <c r="O1650" s="233"/>
      <c r="P1650" s="233"/>
      <c r="Q1650" s="233"/>
      <c r="R1650" s="233"/>
      <c r="S1650" s="233"/>
      <c r="T1650" s="234"/>
      <c r="AT1650" s="235" t="s">
        <v>180</v>
      </c>
      <c r="AU1650" s="235" t="s">
        <v>82</v>
      </c>
      <c r="AV1650" s="15" t="s">
        <v>80</v>
      </c>
      <c r="AW1650" s="15" t="s">
        <v>34</v>
      </c>
      <c r="AX1650" s="15" t="s">
        <v>73</v>
      </c>
      <c r="AY1650" s="235" t="s">
        <v>170</v>
      </c>
    </row>
    <row r="1651" spans="1:65" s="13" customFormat="1" ht="11.25">
      <c r="B1651" s="193"/>
      <c r="C1651" s="194"/>
      <c r="D1651" s="195" t="s">
        <v>180</v>
      </c>
      <c r="E1651" s="196" t="s">
        <v>19</v>
      </c>
      <c r="F1651" s="197" t="s">
        <v>4671</v>
      </c>
      <c r="G1651" s="194"/>
      <c r="H1651" s="198">
        <v>485.05200000000002</v>
      </c>
      <c r="I1651" s="199"/>
      <c r="J1651" s="194"/>
      <c r="K1651" s="194"/>
      <c r="L1651" s="200"/>
      <c r="M1651" s="201"/>
      <c r="N1651" s="202"/>
      <c r="O1651" s="202"/>
      <c r="P1651" s="202"/>
      <c r="Q1651" s="202"/>
      <c r="R1651" s="202"/>
      <c r="S1651" s="202"/>
      <c r="T1651" s="203"/>
      <c r="AT1651" s="204" t="s">
        <v>180</v>
      </c>
      <c r="AU1651" s="204" t="s">
        <v>82</v>
      </c>
      <c r="AV1651" s="13" t="s">
        <v>82</v>
      </c>
      <c r="AW1651" s="13" t="s">
        <v>34</v>
      </c>
      <c r="AX1651" s="13" t="s">
        <v>73</v>
      </c>
      <c r="AY1651" s="204" t="s">
        <v>170</v>
      </c>
    </row>
    <row r="1652" spans="1:65" s="13" customFormat="1" ht="11.25">
      <c r="B1652" s="193"/>
      <c r="C1652" s="194"/>
      <c r="D1652" s="195" t="s">
        <v>180</v>
      </c>
      <c r="E1652" s="196" t="s">
        <v>19</v>
      </c>
      <c r="F1652" s="197" t="s">
        <v>4672</v>
      </c>
      <c r="G1652" s="194"/>
      <c r="H1652" s="198">
        <v>73.2</v>
      </c>
      <c r="I1652" s="199"/>
      <c r="J1652" s="194"/>
      <c r="K1652" s="194"/>
      <c r="L1652" s="200"/>
      <c r="M1652" s="201"/>
      <c r="N1652" s="202"/>
      <c r="O1652" s="202"/>
      <c r="P1652" s="202"/>
      <c r="Q1652" s="202"/>
      <c r="R1652" s="202"/>
      <c r="S1652" s="202"/>
      <c r="T1652" s="203"/>
      <c r="AT1652" s="204" t="s">
        <v>180</v>
      </c>
      <c r="AU1652" s="204" t="s">
        <v>82</v>
      </c>
      <c r="AV1652" s="13" t="s">
        <v>82</v>
      </c>
      <c r="AW1652" s="13" t="s">
        <v>34</v>
      </c>
      <c r="AX1652" s="13" t="s">
        <v>73</v>
      </c>
      <c r="AY1652" s="204" t="s">
        <v>170</v>
      </c>
    </row>
    <row r="1653" spans="1:65" s="13" customFormat="1" ht="11.25">
      <c r="B1653" s="193"/>
      <c r="C1653" s="194"/>
      <c r="D1653" s="195" t="s">
        <v>180</v>
      </c>
      <c r="E1653" s="196" t="s">
        <v>19</v>
      </c>
      <c r="F1653" s="197" t="s">
        <v>3250</v>
      </c>
      <c r="G1653" s="194"/>
      <c r="H1653" s="198">
        <v>10.8</v>
      </c>
      <c r="I1653" s="199"/>
      <c r="J1653" s="194"/>
      <c r="K1653" s="194"/>
      <c r="L1653" s="200"/>
      <c r="M1653" s="201"/>
      <c r="N1653" s="202"/>
      <c r="O1653" s="202"/>
      <c r="P1653" s="202"/>
      <c r="Q1653" s="202"/>
      <c r="R1653" s="202"/>
      <c r="S1653" s="202"/>
      <c r="T1653" s="203"/>
      <c r="AT1653" s="204" t="s">
        <v>180</v>
      </c>
      <c r="AU1653" s="204" t="s">
        <v>82</v>
      </c>
      <c r="AV1653" s="13" t="s">
        <v>82</v>
      </c>
      <c r="AW1653" s="13" t="s">
        <v>34</v>
      </c>
      <c r="AX1653" s="13" t="s">
        <v>73</v>
      </c>
      <c r="AY1653" s="204" t="s">
        <v>170</v>
      </c>
    </row>
    <row r="1654" spans="1:65" s="13" customFormat="1" ht="11.25">
      <c r="B1654" s="193"/>
      <c r="C1654" s="194"/>
      <c r="D1654" s="195" t="s">
        <v>180</v>
      </c>
      <c r="E1654" s="196" t="s">
        <v>19</v>
      </c>
      <c r="F1654" s="197" t="s">
        <v>4673</v>
      </c>
      <c r="G1654" s="194"/>
      <c r="H1654" s="198">
        <v>520.96799999999996</v>
      </c>
      <c r="I1654" s="199"/>
      <c r="J1654" s="194"/>
      <c r="K1654" s="194"/>
      <c r="L1654" s="200"/>
      <c r="M1654" s="201"/>
      <c r="N1654" s="202"/>
      <c r="O1654" s="202"/>
      <c r="P1654" s="202"/>
      <c r="Q1654" s="202"/>
      <c r="R1654" s="202"/>
      <c r="S1654" s="202"/>
      <c r="T1654" s="203"/>
      <c r="AT1654" s="204" t="s">
        <v>180</v>
      </c>
      <c r="AU1654" s="204" t="s">
        <v>82</v>
      </c>
      <c r="AV1654" s="13" t="s">
        <v>82</v>
      </c>
      <c r="AW1654" s="13" t="s">
        <v>34</v>
      </c>
      <c r="AX1654" s="13" t="s">
        <v>73</v>
      </c>
      <c r="AY1654" s="204" t="s">
        <v>170</v>
      </c>
    </row>
    <row r="1655" spans="1:65" s="13" customFormat="1" ht="11.25">
      <c r="B1655" s="193"/>
      <c r="C1655" s="194"/>
      <c r="D1655" s="195" t="s">
        <v>180</v>
      </c>
      <c r="E1655" s="196" t="s">
        <v>19</v>
      </c>
      <c r="F1655" s="197" t="s">
        <v>4675</v>
      </c>
      <c r="G1655" s="194"/>
      <c r="H1655" s="198">
        <v>13.064</v>
      </c>
      <c r="I1655" s="199"/>
      <c r="J1655" s="194"/>
      <c r="K1655" s="194"/>
      <c r="L1655" s="200"/>
      <c r="M1655" s="201"/>
      <c r="N1655" s="202"/>
      <c r="O1655" s="202"/>
      <c r="P1655" s="202"/>
      <c r="Q1655" s="202"/>
      <c r="R1655" s="202"/>
      <c r="S1655" s="202"/>
      <c r="T1655" s="203"/>
      <c r="AT1655" s="204" t="s">
        <v>180</v>
      </c>
      <c r="AU1655" s="204" t="s">
        <v>82</v>
      </c>
      <c r="AV1655" s="13" t="s">
        <v>82</v>
      </c>
      <c r="AW1655" s="13" t="s">
        <v>34</v>
      </c>
      <c r="AX1655" s="13" t="s">
        <v>73</v>
      </c>
      <c r="AY1655" s="204" t="s">
        <v>170</v>
      </c>
    </row>
    <row r="1656" spans="1:65" s="13" customFormat="1" ht="11.25">
      <c r="B1656" s="193"/>
      <c r="C1656" s="194"/>
      <c r="D1656" s="195" t="s">
        <v>180</v>
      </c>
      <c r="E1656" s="196" t="s">
        <v>19</v>
      </c>
      <c r="F1656" s="197" t="s">
        <v>4676</v>
      </c>
      <c r="G1656" s="194"/>
      <c r="H1656" s="198">
        <v>4.032</v>
      </c>
      <c r="I1656" s="199"/>
      <c r="J1656" s="194"/>
      <c r="K1656" s="194"/>
      <c r="L1656" s="200"/>
      <c r="M1656" s="201"/>
      <c r="N1656" s="202"/>
      <c r="O1656" s="202"/>
      <c r="P1656" s="202"/>
      <c r="Q1656" s="202"/>
      <c r="R1656" s="202"/>
      <c r="S1656" s="202"/>
      <c r="T1656" s="203"/>
      <c r="AT1656" s="204" t="s">
        <v>180</v>
      </c>
      <c r="AU1656" s="204" t="s">
        <v>82</v>
      </c>
      <c r="AV1656" s="13" t="s">
        <v>82</v>
      </c>
      <c r="AW1656" s="13" t="s">
        <v>34</v>
      </c>
      <c r="AX1656" s="13" t="s">
        <v>73</v>
      </c>
      <c r="AY1656" s="204" t="s">
        <v>170</v>
      </c>
    </row>
    <row r="1657" spans="1:65" s="13" customFormat="1" ht="11.25">
      <c r="B1657" s="193"/>
      <c r="C1657" s="194"/>
      <c r="D1657" s="195" t="s">
        <v>180</v>
      </c>
      <c r="E1657" s="196" t="s">
        <v>19</v>
      </c>
      <c r="F1657" s="197" t="s">
        <v>4677</v>
      </c>
      <c r="G1657" s="194"/>
      <c r="H1657" s="198">
        <v>9.5459999999999994</v>
      </c>
      <c r="I1657" s="199"/>
      <c r="J1657" s="194"/>
      <c r="K1657" s="194"/>
      <c r="L1657" s="200"/>
      <c r="M1657" s="201"/>
      <c r="N1657" s="202"/>
      <c r="O1657" s="202"/>
      <c r="P1657" s="202"/>
      <c r="Q1657" s="202"/>
      <c r="R1657" s="202"/>
      <c r="S1657" s="202"/>
      <c r="T1657" s="203"/>
      <c r="AT1657" s="204" t="s">
        <v>180</v>
      </c>
      <c r="AU1657" s="204" t="s">
        <v>82</v>
      </c>
      <c r="AV1657" s="13" t="s">
        <v>82</v>
      </c>
      <c r="AW1657" s="13" t="s">
        <v>34</v>
      </c>
      <c r="AX1657" s="13" t="s">
        <v>73</v>
      </c>
      <c r="AY1657" s="204" t="s">
        <v>170</v>
      </c>
    </row>
    <row r="1658" spans="1:65" s="14" customFormat="1" ht="11.25">
      <c r="B1658" s="205"/>
      <c r="C1658" s="206"/>
      <c r="D1658" s="195" t="s">
        <v>180</v>
      </c>
      <c r="E1658" s="207" t="s">
        <v>19</v>
      </c>
      <c r="F1658" s="208" t="s">
        <v>182</v>
      </c>
      <c r="G1658" s="206"/>
      <c r="H1658" s="209">
        <v>1116.662</v>
      </c>
      <c r="I1658" s="210"/>
      <c r="J1658" s="206"/>
      <c r="K1658" s="206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180</v>
      </c>
      <c r="AU1658" s="215" t="s">
        <v>82</v>
      </c>
      <c r="AV1658" s="14" t="s">
        <v>178</v>
      </c>
      <c r="AW1658" s="14" t="s">
        <v>34</v>
      </c>
      <c r="AX1658" s="14" t="s">
        <v>80</v>
      </c>
      <c r="AY1658" s="215" t="s">
        <v>170</v>
      </c>
    </row>
    <row r="1659" spans="1:65" s="2" customFormat="1" ht="24">
      <c r="A1659" s="36"/>
      <c r="B1659" s="37"/>
      <c r="C1659" s="180" t="s">
        <v>4683</v>
      </c>
      <c r="D1659" s="180" t="s">
        <v>173</v>
      </c>
      <c r="E1659" s="181" t="s">
        <v>4684</v>
      </c>
      <c r="F1659" s="182" t="s">
        <v>4685</v>
      </c>
      <c r="G1659" s="183" t="s">
        <v>217</v>
      </c>
      <c r="H1659" s="184">
        <v>1090.02</v>
      </c>
      <c r="I1659" s="185"/>
      <c r="J1659" s="186">
        <f>ROUND(I1659*H1659,2)</f>
        <v>0</v>
      </c>
      <c r="K1659" s="182" t="s">
        <v>177</v>
      </c>
      <c r="L1659" s="41"/>
      <c r="M1659" s="187" t="s">
        <v>19</v>
      </c>
      <c r="N1659" s="188" t="s">
        <v>44</v>
      </c>
      <c r="O1659" s="66"/>
      <c r="P1659" s="189">
        <f>O1659*H1659</f>
        <v>0</v>
      </c>
      <c r="Q1659" s="189">
        <v>2.2000000000000001E-4</v>
      </c>
      <c r="R1659" s="189">
        <f>Q1659*H1659</f>
        <v>0.2398044</v>
      </c>
      <c r="S1659" s="189">
        <v>0</v>
      </c>
      <c r="T1659" s="190">
        <f>S1659*H1659</f>
        <v>0</v>
      </c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R1659" s="191" t="s">
        <v>261</v>
      </c>
      <c r="AT1659" s="191" t="s">
        <v>173</v>
      </c>
      <c r="AU1659" s="191" t="s">
        <v>82</v>
      </c>
      <c r="AY1659" s="19" t="s">
        <v>170</v>
      </c>
      <c r="BE1659" s="192">
        <f>IF(N1659="základní",J1659,0)</f>
        <v>0</v>
      </c>
      <c r="BF1659" s="192">
        <f>IF(N1659="snížená",J1659,0)</f>
        <v>0</v>
      </c>
      <c r="BG1659" s="192">
        <f>IF(N1659="zákl. přenesená",J1659,0)</f>
        <v>0</v>
      </c>
      <c r="BH1659" s="192">
        <f>IF(N1659="sníž. přenesená",J1659,0)</f>
        <v>0</v>
      </c>
      <c r="BI1659" s="192">
        <f>IF(N1659="nulová",J1659,0)</f>
        <v>0</v>
      </c>
      <c r="BJ1659" s="19" t="s">
        <v>80</v>
      </c>
      <c r="BK1659" s="192">
        <f>ROUND(I1659*H1659,2)</f>
        <v>0</v>
      </c>
      <c r="BL1659" s="19" t="s">
        <v>261</v>
      </c>
      <c r="BM1659" s="191" t="s">
        <v>4686</v>
      </c>
    </row>
    <row r="1660" spans="1:65" s="2" customFormat="1" ht="19.5">
      <c r="A1660" s="36"/>
      <c r="B1660" s="37"/>
      <c r="C1660" s="38"/>
      <c r="D1660" s="195" t="s">
        <v>363</v>
      </c>
      <c r="E1660" s="38"/>
      <c r="F1660" s="236" t="s">
        <v>4687</v>
      </c>
      <c r="G1660" s="38"/>
      <c r="H1660" s="38"/>
      <c r="I1660" s="237"/>
      <c r="J1660" s="38"/>
      <c r="K1660" s="38"/>
      <c r="L1660" s="41"/>
      <c r="M1660" s="238"/>
      <c r="N1660" s="239"/>
      <c r="O1660" s="66"/>
      <c r="P1660" s="66"/>
      <c r="Q1660" s="66"/>
      <c r="R1660" s="66"/>
      <c r="S1660" s="66"/>
      <c r="T1660" s="67"/>
      <c r="U1660" s="36"/>
      <c r="V1660" s="36"/>
      <c r="W1660" s="36"/>
      <c r="X1660" s="36"/>
      <c r="Y1660" s="36"/>
      <c r="Z1660" s="36"/>
      <c r="AA1660" s="36"/>
      <c r="AB1660" s="36"/>
      <c r="AC1660" s="36"/>
      <c r="AD1660" s="36"/>
      <c r="AE1660" s="36"/>
      <c r="AT1660" s="19" t="s">
        <v>363</v>
      </c>
      <c r="AU1660" s="19" t="s">
        <v>82</v>
      </c>
    </row>
    <row r="1661" spans="1:65" s="15" customFormat="1" ht="11.25">
      <c r="B1661" s="226"/>
      <c r="C1661" s="227"/>
      <c r="D1661" s="195" t="s">
        <v>180</v>
      </c>
      <c r="E1661" s="228" t="s">
        <v>19</v>
      </c>
      <c r="F1661" s="229" t="s">
        <v>4670</v>
      </c>
      <c r="G1661" s="227"/>
      <c r="H1661" s="228" t="s">
        <v>19</v>
      </c>
      <c r="I1661" s="230"/>
      <c r="J1661" s="227"/>
      <c r="K1661" s="227"/>
      <c r="L1661" s="231"/>
      <c r="M1661" s="232"/>
      <c r="N1661" s="233"/>
      <c r="O1661" s="233"/>
      <c r="P1661" s="233"/>
      <c r="Q1661" s="233"/>
      <c r="R1661" s="233"/>
      <c r="S1661" s="233"/>
      <c r="T1661" s="234"/>
      <c r="AT1661" s="235" t="s">
        <v>180</v>
      </c>
      <c r="AU1661" s="235" t="s">
        <v>82</v>
      </c>
      <c r="AV1661" s="15" t="s">
        <v>80</v>
      </c>
      <c r="AW1661" s="15" t="s">
        <v>34</v>
      </c>
      <c r="AX1661" s="15" t="s">
        <v>73</v>
      </c>
      <c r="AY1661" s="235" t="s">
        <v>170</v>
      </c>
    </row>
    <row r="1662" spans="1:65" s="13" customFormat="1" ht="11.25">
      <c r="B1662" s="193"/>
      <c r="C1662" s="194"/>
      <c r="D1662" s="195" t="s">
        <v>180</v>
      </c>
      <c r="E1662" s="196" t="s">
        <v>19</v>
      </c>
      <c r="F1662" s="197" t="s">
        <v>4671</v>
      </c>
      <c r="G1662" s="194"/>
      <c r="H1662" s="198">
        <v>485.05200000000002</v>
      </c>
      <c r="I1662" s="199"/>
      <c r="J1662" s="194"/>
      <c r="K1662" s="194"/>
      <c r="L1662" s="200"/>
      <c r="M1662" s="201"/>
      <c r="N1662" s="202"/>
      <c r="O1662" s="202"/>
      <c r="P1662" s="202"/>
      <c r="Q1662" s="202"/>
      <c r="R1662" s="202"/>
      <c r="S1662" s="202"/>
      <c r="T1662" s="203"/>
      <c r="AT1662" s="204" t="s">
        <v>180</v>
      </c>
      <c r="AU1662" s="204" t="s">
        <v>82</v>
      </c>
      <c r="AV1662" s="13" t="s">
        <v>82</v>
      </c>
      <c r="AW1662" s="13" t="s">
        <v>34</v>
      </c>
      <c r="AX1662" s="13" t="s">
        <v>73</v>
      </c>
      <c r="AY1662" s="204" t="s">
        <v>170</v>
      </c>
    </row>
    <row r="1663" spans="1:65" s="13" customFormat="1" ht="11.25">
      <c r="B1663" s="193"/>
      <c r="C1663" s="194"/>
      <c r="D1663" s="195" t="s">
        <v>180</v>
      </c>
      <c r="E1663" s="196" t="s">
        <v>19</v>
      </c>
      <c r="F1663" s="197" t="s">
        <v>4672</v>
      </c>
      <c r="G1663" s="194"/>
      <c r="H1663" s="198">
        <v>73.2</v>
      </c>
      <c r="I1663" s="199"/>
      <c r="J1663" s="194"/>
      <c r="K1663" s="194"/>
      <c r="L1663" s="200"/>
      <c r="M1663" s="201"/>
      <c r="N1663" s="202"/>
      <c r="O1663" s="202"/>
      <c r="P1663" s="202"/>
      <c r="Q1663" s="202"/>
      <c r="R1663" s="202"/>
      <c r="S1663" s="202"/>
      <c r="T1663" s="203"/>
      <c r="AT1663" s="204" t="s">
        <v>180</v>
      </c>
      <c r="AU1663" s="204" t="s">
        <v>82</v>
      </c>
      <c r="AV1663" s="13" t="s">
        <v>82</v>
      </c>
      <c r="AW1663" s="13" t="s">
        <v>34</v>
      </c>
      <c r="AX1663" s="13" t="s">
        <v>73</v>
      </c>
      <c r="AY1663" s="204" t="s">
        <v>170</v>
      </c>
    </row>
    <row r="1664" spans="1:65" s="13" customFormat="1" ht="11.25">
      <c r="B1664" s="193"/>
      <c r="C1664" s="194"/>
      <c r="D1664" s="195" t="s">
        <v>180</v>
      </c>
      <c r="E1664" s="196" t="s">
        <v>19</v>
      </c>
      <c r="F1664" s="197" t="s">
        <v>3250</v>
      </c>
      <c r="G1664" s="194"/>
      <c r="H1664" s="198">
        <v>10.8</v>
      </c>
      <c r="I1664" s="199"/>
      <c r="J1664" s="194"/>
      <c r="K1664" s="194"/>
      <c r="L1664" s="200"/>
      <c r="M1664" s="201"/>
      <c r="N1664" s="202"/>
      <c r="O1664" s="202"/>
      <c r="P1664" s="202"/>
      <c r="Q1664" s="202"/>
      <c r="R1664" s="202"/>
      <c r="S1664" s="202"/>
      <c r="T1664" s="203"/>
      <c r="AT1664" s="204" t="s">
        <v>180</v>
      </c>
      <c r="AU1664" s="204" t="s">
        <v>82</v>
      </c>
      <c r="AV1664" s="13" t="s">
        <v>82</v>
      </c>
      <c r="AW1664" s="13" t="s">
        <v>34</v>
      </c>
      <c r="AX1664" s="13" t="s">
        <v>73</v>
      </c>
      <c r="AY1664" s="204" t="s">
        <v>170</v>
      </c>
    </row>
    <row r="1665" spans="1:65" s="13" customFormat="1" ht="11.25">
      <c r="B1665" s="193"/>
      <c r="C1665" s="194"/>
      <c r="D1665" s="195" t="s">
        <v>180</v>
      </c>
      <c r="E1665" s="196" t="s">
        <v>19</v>
      </c>
      <c r="F1665" s="197" t="s">
        <v>4673</v>
      </c>
      <c r="G1665" s="194"/>
      <c r="H1665" s="198">
        <v>520.96799999999996</v>
      </c>
      <c r="I1665" s="199"/>
      <c r="J1665" s="194"/>
      <c r="K1665" s="194"/>
      <c r="L1665" s="200"/>
      <c r="M1665" s="201"/>
      <c r="N1665" s="202"/>
      <c r="O1665" s="202"/>
      <c r="P1665" s="202"/>
      <c r="Q1665" s="202"/>
      <c r="R1665" s="202"/>
      <c r="S1665" s="202"/>
      <c r="T1665" s="203"/>
      <c r="AT1665" s="204" t="s">
        <v>180</v>
      </c>
      <c r="AU1665" s="204" t="s">
        <v>82</v>
      </c>
      <c r="AV1665" s="13" t="s">
        <v>82</v>
      </c>
      <c r="AW1665" s="13" t="s">
        <v>34</v>
      </c>
      <c r="AX1665" s="13" t="s">
        <v>73</v>
      </c>
      <c r="AY1665" s="204" t="s">
        <v>170</v>
      </c>
    </row>
    <row r="1666" spans="1:65" s="14" customFormat="1" ht="11.25">
      <c r="B1666" s="205"/>
      <c r="C1666" s="206"/>
      <c r="D1666" s="195" t="s">
        <v>180</v>
      </c>
      <c r="E1666" s="207" t="s">
        <v>19</v>
      </c>
      <c r="F1666" s="208" t="s">
        <v>182</v>
      </c>
      <c r="G1666" s="206"/>
      <c r="H1666" s="209">
        <v>1090.02</v>
      </c>
      <c r="I1666" s="210"/>
      <c r="J1666" s="206"/>
      <c r="K1666" s="206"/>
      <c r="L1666" s="211"/>
      <c r="M1666" s="212"/>
      <c r="N1666" s="213"/>
      <c r="O1666" s="213"/>
      <c r="P1666" s="213"/>
      <c r="Q1666" s="213"/>
      <c r="R1666" s="213"/>
      <c r="S1666" s="213"/>
      <c r="T1666" s="214"/>
      <c r="AT1666" s="215" t="s">
        <v>180</v>
      </c>
      <c r="AU1666" s="215" t="s">
        <v>82</v>
      </c>
      <c r="AV1666" s="14" t="s">
        <v>178</v>
      </c>
      <c r="AW1666" s="14" t="s">
        <v>34</v>
      </c>
      <c r="AX1666" s="14" t="s">
        <v>80</v>
      </c>
      <c r="AY1666" s="215" t="s">
        <v>170</v>
      </c>
    </row>
    <row r="1667" spans="1:65" s="2" customFormat="1" ht="16.5" customHeight="1">
      <c r="A1667" s="36"/>
      <c r="B1667" s="37"/>
      <c r="C1667" s="180" t="s">
        <v>4688</v>
      </c>
      <c r="D1667" s="180" t="s">
        <v>173</v>
      </c>
      <c r="E1667" s="181" t="s">
        <v>4689</v>
      </c>
      <c r="F1667" s="182" t="s">
        <v>4690</v>
      </c>
      <c r="G1667" s="183" t="s">
        <v>217</v>
      </c>
      <c r="H1667" s="184">
        <v>79.926000000000002</v>
      </c>
      <c r="I1667" s="185"/>
      <c r="J1667" s="186">
        <f>ROUND(I1667*H1667,2)</f>
        <v>0</v>
      </c>
      <c r="K1667" s="182" t="s">
        <v>177</v>
      </c>
      <c r="L1667" s="41"/>
      <c r="M1667" s="187" t="s">
        <v>19</v>
      </c>
      <c r="N1667" s="188" t="s">
        <v>44</v>
      </c>
      <c r="O1667" s="66"/>
      <c r="P1667" s="189">
        <f>O1667*H1667</f>
        <v>0</v>
      </c>
      <c r="Q1667" s="189">
        <v>5.8E-4</v>
      </c>
      <c r="R1667" s="189">
        <f>Q1667*H1667</f>
        <v>4.6357080000000002E-2</v>
      </c>
      <c r="S1667" s="189">
        <v>0</v>
      </c>
      <c r="T1667" s="190">
        <f>S1667*H1667</f>
        <v>0</v>
      </c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R1667" s="191" t="s">
        <v>178</v>
      </c>
      <c r="AT1667" s="191" t="s">
        <v>173</v>
      </c>
      <c r="AU1667" s="191" t="s">
        <v>82</v>
      </c>
      <c r="AY1667" s="19" t="s">
        <v>170</v>
      </c>
      <c r="BE1667" s="192">
        <f>IF(N1667="základní",J1667,0)</f>
        <v>0</v>
      </c>
      <c r="BF1667" s="192">
        <f>IF(N1667="snížená",J1667,0)</f>
        <v>0</v>
      </c>
      <c r="BG1667" s="192">
        <f>IF(N1667="zákl. přenesená",J1667,0)</f>
        <v>0</v>
      </c>
      <c r="BH1667" s="192">
        <f>IF(N1667="sníž. přenesená",J1667,0)</f>
        <v>0</v>
      </c>
      <c r="BI1667" s="192">
        <f>IF(N1667="nulová",J1667,0)</f>
        <v>0</v>
      </c>
      <c r="BJ1667" s="19" t="s">
        <v>80</v>
      </c>
      <c r="BK1667" s="192">
        <f>ROUND(I1667*H1667,2)</f>
        <v>0</v>
      </c>
      <c r="BL1667" s="19" t="s">
        <v>178</v>
      </c>
      <c r="BM1667" s="191" t="s">
        <v>4691</v>
      </c>
    </row>
    <row r="1668" spans="1:65" s="2" customFormat="1" ht="19.5">
      <c r="A1668" s="36"/>
      <c r="B1668" s="37"/>
      <c r="C1668" s="38"/>
      <c r="D1668" s="195" t="s">
        <v>363</v>
      </c>
      <c r="E1668" s="38"/>
      <c r="F1668" s="236" t="s">
        <v>4692</v>
      </c>
      <c r="G1668" s="38"/>
      <c r="H1668" s="38"/>
      <c r="I1668" s="237"/>
      <c r="J1668" s="38"/>
      <c r="K1668" s="38"/>
      <c r="L1668" s="41"/>
      <c r="M1668" s="238"/>
      <c r="N1668" s="239"/>
      <c r="O1668" s="66"/>
      <c r="P1668" s="66"/>
      <c r="Q1668" s="66"/>
      <c r="R1668" s="66"/>
      <c r="S1668" s="66"/>
      <c r="T1668" s="67"/>
      <c r="U1668" s="36"/>
      <c r="V1668" s="36"/>
      <c r="W1668" s="36"/>
      <c r="X1668" s="36"/>
      <c r="Y1668" s="36"/>
      <c r="Z1668" s="36"/>
      <c r="AA1668" s="36"/>
      <c r="AB1668" s="36"/>
      <c r="AC1668" s="36"/>
      <c r="AD1668" s="36"/>
      <c r="AE1668" s="36"/>
      <c r="AT1668" s="19" t="s">
        <v>363</v>
      </c>
      <c r="AU1668" s="19" t="s">
        <v>82</v>
      </c>
    </row>
    <row r="1669" spans="1:65" s="15" customFormat="1" ht="11.25">
      <c r="B1669" s="226"/>
      <c r="C1669" s="227"/>
      <c r="D1669" s="195" t="s">
        <v>180</v>
      </c>
      <c r="E1669" s="228" t="s">
        <v>19</v>
      </c>
      <c r="F1669" s="229" t="s">
        <v>4693</v>
      </c>
      <c r="G1669" s="227"/>
      <c r="H1669" s="228" t="s">
        <v>19</v>
      </c>
      <c r="I1669" s="230"/>
      <c r="J1669" s="227"/>
      <c r="K1669" s="227"/>
      <c r="L1669" s="231"/>
      <c r="M1669" s="232"/>
      <c r="N1669" s="233"/>
      <c r="O1669" s="233"/>
      <c r="P1669" s="233"/>
      <c r="Q1669" s="233"/>
      <c r="R1669" s="233"/>
      <c r="S1669" s="233"/>
      <c r="T1669" s="234"/>
      <c r="AT1669" s="235" t="s">
        <v>180</v>
      </c>
      <c r="AU1669" s="235" t="s">
        <v>82</v>
      </c>
      <c r="AV1669" s="15" t="s">
        <v>80</v>
      </c>
      <c r="AW1669" s="15" t="s">
        <v>34</v>
      </c>
      <c r="AX1669" s="15" t="s">
        <v>73</v>
      </c>
      <c r="AY1669" s="235" t="s">
        <v>170</v>
      </c>
    </row>
    <row r="1670" spans="1:65" s="13" customFormat="1" ht="11.25">
      <c r="B1670" s="193"/>
      <c r="C1670" s="194"/>
      <c r="D1670" s="195" t="s">
        <v>180</v>
      </c>
      <c r="E1670" s="196" t="s">
        <v>19</v>
      </c>
      <c r="F1670" s="197" t="s">
        <v>4675</v>
      </c>
      <c r="G1670" s="194"/>
      <c r="H1670" s="198">
        <v>13.064</v>
      </c>
      <c r="I1670" s="199"/>
      <c r="J1670" s="194"/>
      <c r="K1670" s="194"/>
      <c r="L1670" s="200"/>
      <c r="M1670" s="201"/>
      <c r="N1670" s="202"/>
      <c r="O1670" s="202"/>
      <c r="P1670" s="202"/>
      <c r="Q1670" s="202"/>
      <c r="R1670" s="202"/>
      <c r="S1670" s="202"/>
      <c r="T1670" s="203"/>
      <c r="AT1670" s="204" t="s">
        <v>180</v>
      </c>
      <c r="AU1670" s="204" t="s">
        <v>82</v>
      </c>
      <c r="AV1670" s="13" t="s">
        <v>82</v>
      </c>
      <c r="AW1670" s="13" t="s">
        <v>34</v>
      </c>
      <c r="AX1670" s="13" t="s">
        <v>73</v>
      </c>
      <c r="AY1670" s="204" t="s">
        <v>170</v>
      </c>
    </row>
    <row r="1671" spans="1:65" s="13" customFormat="1" ht="11.25">
      <c r="B1671" s="193"/>
      <c r="C1671" s="194"/>
      <c r="D1671" s="195" t="s">
        <v>180</v>
      </c>
      <c r="E1671" s="196" t="s">
        <v>19</v>
      </c>
      <c r="F1671" s="197" t="s">
        <v>4676</v>
      </c>
      <c r="G1671" s="194"/>
      <c r="H1671" s="198">
        <v>4.032</v>
      </c>
      <c r="I1671" s="199"/>
      <c r="J1671" s="194"/>
      <c r="K1671" s="194"/>
      <c r="L1671" s="200"/>
      <c r="M1671" s="201"/>
      <c r="N1671" s="202"/>
      <c r="O1671" s="202"/>
      <c r="P1671" s="202"/>
      <c r="Q1671" s="202"/>
      <c r="R1671" s="202"/>
      <c r="S1671" s="202"/>
      <c r="T1671" s="203"/>
      <c r="AT1671" s="204" t="s">
        <v>180</v>
      </c>
      <c r="AU1671" s="204" t="s">
        <v>82</v>
      </c>
      <c r="AV1671" s="13" t="s">
        <v>82</v>
      </c>
      <c r="AW1671" s="13" t="s">
        <v>34</v>
      </c>
      <c r="AX1671" s="13" t="s">
        <v>73</v>
      </c>
      <c r="AY1671" s="204" t="s">
        <v>170</v>
      </c>
    </row>
    <row r="1672" spans="1:65" s="13" customFormat="1" ht="11.25">
      <c r="B1672" s="193"/>
      <c r="C1672" s="194"/>
      <c r="D1672" s="195" t="s">
        <v>180</v>
      </c>
      <c r="E1672" s="196" t="s">
        <v>19</v>
      </c>
      <c r="F1672" s="197" t="s">
        <v>4677</v>
      </c>
      <c r="G1672" s="194"/>
      <c r="H1672" s="198">
        <v>9.5459999999999994</v>
      </c>
      <c r="I1672" s="199"/>
      <c r="J1672" s="194"/>
      <c r="K1672" s="194"/>
      <c r="L1672" s="200"/>
      <c r="M1672" s="201"/>
      <c r="N1672" s="202"/>
      <c r="O1672" s="202"/>
      <c r="P1672" s="202"/>
      <c r="Q1672" s="202"/>
      <c r="R1672" s="202"/>
      <c r="S1672" s="202"/>
      <c r="T1672" s="203"/>
      <c r="AT1672" s="204" t="s">
        <v>180</v>
      </c>
      <c r="AU1672" s="204" t="s">
        <v>82</v>
      </c>
      <c r="AV1672" s="13" t="s">
        <v>82</v>
      </c>
      <c r="AW1672" s="13" t="s">
        <v>34</v>
      </c>
      <c r="AX1672" s="13" t="s">
        <v>73</v>
      </c>
      <c r="AY1672" s="204" t="s">
        <v>170</v>
      </c>
    </row>
    <row r="1673" spans="1:65" s="14" customFormat="1" ht="11.25">
      <c r="B1673" s="205"/>
      <c r="C1673" s="206"/>
      <c r="D1673" s="195" t="s">
        <v>180</v>
      </c>
      <c r="E1673" s="207" t="s">
        <v>19</v>
      </c>
      <c r="F1673" s="208" t="s">
        <v>182</v>
      </c>
      <c r="G1673" s="206"/>
      <c r="H1673" s="209">
        <v>26.641999999999999</v>
      </c>
      <c r="I1673" s="210"/>
      <c r="J1673" s="206"/>
      <c r="K1673" s="206"/>
      <c r="L1673" s="211"/>
      <c r="M1673" s="212"/>
      <c r="N1673" s="213"/>
      <c r="O1673" s="213"/>
      <c r="P1673" s="213"/>
      <c r="Q1673" s="213"/>
      <c r="R1673" s="213"/>
      <c r="S1673" s="213"/>
      <c r="T1673" s="214"/>
      <c r="AT1673" s="215" t="s">
        <v>180</v>
      </c>
      <c r="AU1673" s="215" t="s">
        <v>82</v>
      </c>
      <c r="AV1673" s="14" t="s">
        <v>178</v>
      </c>
      <c r="AW1673" s="14" t="s">
        <v>34</v>
      </c>
      <c r="AX1673" s="14" t="s">
        <v>80</v>
      </c>
      <c r="AY1673" s="215" t="s">
        <v>170</v>
      </c>
    </row>
    <row r="1674" spans="1:65" s="13" customFormat="1" ht="11.25">
      <c r="B1674" s="193"/>
      <c r="C1674" s="194"/>
      <c r="D1674" s="195" t="s">
        <v>180</v>
      </c>
      <c r="E1674" s="194"/>
      <c r="F1674" s="197" t="s">
        <v>4694</v>
      </c>
      <c r="G1674" s="194"/>
      <c r="H1674" s="198">
        <v>79.926000000000002</v>
      </c>
      <c r="I1674" s="199"/>
      <c r="J1674" s="194"/>
      <c r="K1674" s="194"/>
      <c r="L1674" s="200"/>
      <c r="M1674" s="201"/>
      <c r="N1674" s="202"/>
      <c r="O1674" s="202"/>
      <c r="P1674" s="202"/>
      <c r="Q1674" s="202"/>
      <c r="R1674" s="202"/>
      <c r="S1674" s="202"/>
      <c r="T1674" s="203"/>
      <c r="AT1674" s="204" t="s">
        <v>180</v>
      </c>
      <c r="AU1674" s="204" t="s">
        <v>82</v>
      </c>
      <c r="AV1674" s="13" t="s">
        <v>82</v>
      </c>
      <c r="AW1674" s="13" t="s">
        <v>4</v>
      </c>
      <c r="AX1674" s="13" t="s">
        <v>80</v>
      </c>
      <c r="AY1674" s="204" t="s">
        <v>170</v>
      </c>
    </row>
    <row r="1675" spans="1:65" s="2" customFormat="1" ht="16.5" customHeight="1">
      <c r="A1675" s="36"/>
      <c r="B1675" s="37"/>
      <c r="C1675" s="180" t="s">
        <v>4695</v>
      </c>
      <c r="D1675" s="180" t="s">
        <v>173</v>
      </c>
      <c r="E1675" s="181" t="s">
        <v>4696</v>
      </c>
      <c r="F1675" s="182" t="s">
        <v>4697</v>
      </c>
      <c r="G1675" s="183" t="s">
        <v>217</v>
      </c>
      <c r="H1675" s="184">
        <v>37.442</v>
      </c>
      <c r="I1675" s="185"/>
      <c r="J1675" s="186">
        <f>ROUND(I1675*H1675,2)</f>
        <v>0</v>
      </c>
      <c r="K1675" s="182" t="s">
        <v>177</v>
      </c>
      <c r="L1675" s="41"/>
      <c r="M1675" s="187" t="s">
        <v>19</v>
      </c>
      <c r="N1675" s="188" t="s">
        <v>44</v>
      </c>
      <c r="O1675" s="66"/>
      <c r="P1675" s="189">
        <f>O1675*H1675</f>
        <v>0</v>
      </c>
      <c r="Q1675" s="189">
        <v>1.2E-4</v>
      </c>
      <c r="R1675" s="189">
        <f>Q1675*H1675</f>
        <v>4.4930400000000002E-3</v>
      </c>
      <c r="S1675" s="189">
        <v>0</v>
      </c>
      <c r="T1675" s="190">
        <f>S1675*H1675</f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191" t="s">
        <v>261</v>
      </c>
      <c r="AT1675" s="191" t="s">
        <v>173</v>
      </c>
      <c r="AU1675" s="191" t="s">
        <v>82</v>
      </c>
      <c r="AY1675" s="19" t="s">
        <v>170</v>
      </c>
      <c r="BE1675" s="192">
        <f>IF(N1675="základní",J1675,0)</f>
        <v>0</v>
      </c>
      <c r="BF1675" s="192">
        <f>IF(N1675="snížená",J1675,0)</f>
        <v>0</v>
      </c>
      <c r="BG1675" s="192">
        <f>IF(N1675="zákl. přenesená",J1675,0)</f>
        <v>0</v>
      </c>
      <c r="BH1675" s="192">
        <f>IF(N1675="sníž. přenesená",J1675,0)</f>
        <v>0</v>
      </c>
      <c r="BI1675" s="192">
        <f>IF(N1675="nulová",J1675,0)</f>
        <v>0</v>
      </c>
      <c r="BJ1675" s="19" t="s">
        <v>80</v>
      </c>
      <c r="BK1675" s="192">
        <f>ROUND(I1675*H1675,2)</f>
        <v>0</v>
      </c>
      <c r="BL1675" s="19" t="s">
        <v>261</v>
      </c>
      <c r="BM1675" s="191" t="s">
        <v>4698</v>
      </c>
    </row>
    <row r="1676" spans="1:65" s="15" customFormat="1" ht="11.25">
      <c r="B1676" s="226"/>
      <c r="C1676" s="227"/>
      <c r="D1676" s="195" t="s">
        <v>180</v>
      </c>
      <c r="E1676" s="228" t="s">
        <v>19</v>
      </c>
      <c r="F1676" s="229" t="s">
        <v>4670</v>
      </c>
      <c r="G1676" s="227"/>
      <c r="H1676" s="228" t="s">
        <v>19</v>
      </c>
      <c r="I1676" s="230"/>
      <c r="J1676" s="227"/>
      <c r="K1676" s="227"/>
      <c r="L1676" s="231"/>
      <c r="M1676" s="232"/>
      <c r="N1676" s="233"/>
      <c r="O1676" s="233"/>
      <c r="P1676" s="233"/>
      <c r="Q1676" s="233"/>
      <c r="R1676" s="233"/>
      <c r="S1676" s="233"/>
      <c r="T1676" s="234"/>
      <c r="AT1676" s="235" t="s">
        <v>180</v>
      </c>
      <c r="AU1676" s="235" t="s">
        <v>82</v>
      </c>
      <c r="AV1676" s="15" t="s">
        <v>80</v>
      </c>
      <c r="AW1676" s="15" t="s">
        <v>34</v>
      </c>
      <c r="AX1676" s="15" t="s">
        <v>73</v>
      </c>
      <c r="AY1676" s="235" t="s">
        <v>170</v>
      </c>
    </row>
    <row r="1677" spans="1:65" s="13" customFormat="1" ht="11.25">
      <c r="B1677" s="193"/>
      <c r="C1677" s="194"/>
      <c r="D1677" s="195" t="s">
        <v>180</v>
      </c>
      <c r="E1677" s="196" t="s">
        <v>19</v>
      </c>
      <c r="F1677" s="197" t="s">
        <v>3250</v>
      </c>
      <c r="G1677" s="194"/>
      <c r="H1677" s="198">
        <v>10.8</v>
      </c>
      <c r="I1677" s="199"/>
      <c r="J1677" s="194"/>
      <c r="K1677" s="194"/>
      <c r="L1677" s="200"/>
      <c r="M1677" s="201"/>
      <c r="N1677" s="202"/>
      <c r="O1677" s="202"/>
      <c r="P1677" s="202"/>
      <c r="Q1677" s="202"/>
      <c r="R1677" s="202"/>
      <c r="S1677" s="202"/>
      <c r="T1677" s="203"/>
      <c r="AT1677" s="204" t="s">
        <v>180</v>
      </c>
      <c r="AU1677" s="204" t="s">
        <v>82</v>
      </c>
      <c r="AV1677" s="13" t="s">
        <v>82</v>
      </c>
      <c r="AW1677" s="13" t="s">
        <v>34</v>
      </c>
      <c r="AX1677" s="13" t="s">
        <v>73</v>
      </c>
      <c r="AY1677" s="204" t="s">
        <v>170</v>
      </c>
    </row>
    <row r="1678" spans="1:65" s="15" customFormat="1" ht="11.25">
      <c r="B1678" s="226"/>
      <c r="C1678" s="227"/>
      <c r="D1678" s="195" t="s">
        <v>180</v>
      </c>
      <c r="E1678" s="228" t="s">
        <v>19</v>
      </c>
      <c r="F1678" s="229" t="s">
        <v>4674</v>
      </c>
      <c r="G1678" s="227"/>
      <c r="H1678" s="228" t="s">
        <v>19</v>
      </c>
      <c r="I1678" s="230"/>
      <c r="J1678" s="227"/>
      <c r="K1678" s="227"/>
      <c r="L1678" s="231"/>
      <c r="M1678" s="232"/>
      <c r="N1678" s="233"/>
      <c r="O1678" s="233"/>
      <c r="P1678" s="233"/>
      <c r="Q1678" s="233"/>
      <c r="R1678" s="233"/>
      <c r="S1678" s="233"/>
      <c r="T1678" s="234"/>
      <c r="AT1678" s="235" t="s">
        <v>180</v>
      </c>
      <c r="AU1678" s="235" t="s">
        <v>82</v>
      </c>
      <c r="AV1678" s="15" t="s">
        <v>80</v>
      </c>
      <c r="AW1678" s="15" t="s">
        <v>34</v>
      </c>
      <c r="AX1678" s="15" t="s">
        <v>73</v>
      </c>
      <c r="AY1678" s="235" t="s">
        <v>170</v>
      </c>
    </row>
    <row r="1679" spans="1:65" s="13" customFormat="1" ht="11.25">
      <c r="B1679" s="193"/>
      <c r="C1679" s="194"/>
      <c r="D1679" s="195" t="s">
        <v>180</v>
      </c>
      <c r="E1679" s="196" t="s">
        <v>19</v>
      </c>
      <c r="F1679" s="197" t="s">
        <v>4675</v>
      </c>
      <c r="G1679" s="194"/>
      <c r="H1679" s="198">
        <v>13.064</v>
      </c>
      <c r="I1679" s="199"/>
      <c r="J1679" s="194"/>
      <c r="K1679" s="194"/>
      <c r="L1679" s="200"/>
      <c r="M1679" s="201"/>
      <c r="N1679" s="202"/>
      <c r="O1679" s="202"/>
      <c r="P1679" s="202"/>
      <c r="Q1679" s="202"/>
      <c r="R1679" s="202"/>
      <c r="S1679" s="202"/>
      <c r="T1679" s="203"/>
      <c r="AT1679" s="204" t="s">
        <v>180</v>
      </c>
      <c r="AU1679" s="204" t="s">
        <v>82</v>
      </c>
      <c r="AV1679" s="13" t="s">
        <v>82</v>
      </c>
      <c r="AW1679" s="13" t="s">
        <v>34</v>
      </c>
      <c r="AX1679" s="13" t="s">
        <v>73</v>
      </c>
      <c r="AY1679" s="204" t="s">
        <v>170</v>
      </c>
    </row>
    <row r="1680" spans="1:65" s="13" customFormat="1" ht="11.25">
      <c r="B1680" s="193"/>
      <c r="C1680" s="194"/>
      <c r="D1680" s="195" t="s">
        <v>180</v>
      </c>
      <c r="E1680" s="196" t="s">
        <v>19</v>
      </c>
      <c r="F1680" s="197" t="s">
        <v>4676</v>
      </c>
      <c r="G1680" s="194"/>
      <c r="H1680" s="198">
        <v>4.032</v>
      </c>
      <c r="I1680" s="199"/>
      <c r="J1680" s="194"/>
      <c r="K1680" s="194"/>
      <c r="L1680" s="200"/>
      <c r="M1680" s="201"/>
      <c r="N1680" s="202"/>
      <c r="O1680" s="202"/>
      <c r="P1680" s="202"/>
      <c r="Q1680" s="202"/>
      <c r="R1680" s="202"/>
      <c r="S1680" s="202"/>
      <c r="T1680" s="203"/>
      <c r="AT1680" s="204" t="s">
        <v>180</v>
      </c>
      <c r="AU1680" s="204" t="s">
        <v>82</v>
      </c>
      <c r="AV1680" s="13" t="s">
        <v>82</v>
      </c>
      <c r="AW1680" s="13" t="s">
        <v>34</v>
      </c>
      <c r="AX1680" s="13" t="s">
        <v>73</v>
      </c>
      <c r="AY1680" s="204" t="s">
        <v>170</v>
      </c>
    </row>
    <row r="1681" spans="1:65" s="13" customFormat="1" ht="11.25">
      <c r="B1681" s="193"/>
      <c r="C1681" s="194"/>
      <c r="D1681" s="195" t="s">
        <v>180</v>
      </c>
      <c r="E1681" s="196" t="s">
        <v>19</v>
      </c>
      <c r="F1681" s="197" t="s">
        <v>4677</v>
      </c>
      <c r="G1681" s="194"/>
      <c r="H1681" s="198">
        <v>9.5459999999999994</v>
      </c>
      <c r="I1681" s="199"/>
      <c r="J1681" s="194"/>
      <c r="K1681" s="194"/>
      <c r="L1681" s="200"/>
      <c r="M1681" s="201"/>
      <c r="N1681" s="202"/>
      <c r="O1681" s="202"/>
      <c r="P1681" s="202"/>
      <c r="Q1681" s="202"/>
      <c r="R1681" s="202"/>
      <c r="S1681" s="202"/>
      <c r="T1681" s="203"/>
      <c r="AT1681" s="204" t="s">
        <v>180</v>
      </c>
      <c r="AU1681" s="204" t="s">
        <v>82</v>
      </c>
      <c r="AV1681" s="13" t="s">
        <v>82</v>
      </c>
      <c r="AW1681" s="13" t="s">
        <v>34</v>
      </c>
      <c r="AX1681" s="13" t="s">
        <v>73</v>
      </c>
      <c r="AY1681" s="204" t="s">
        <v>170</v>
      </c>
    </row>
    <row r="1682" spans="1:65" s="14" customFormat="1" ht="11.25">
      <c r="B1682" s="205"/>
      <c r="C1682" s="206"/>
      <c r="D1682" s="195" t="s">
        <v>180</v>
      </c>
      <c r="E1682" s="207" t="s">
        <v>19</v>
      </c>
      <c r="F1682" s="208" t="s">
        <v>182</v>
      </c>
      <c r="G1682" s="206"/>
      <c r="H1682" s="209">
        <v>37.442</v>
      </c>
      <c r="I1682" s="210"/>
      <c r="J1682" s="206"/>
      <c r="K1682" s="206"/>
      <c r="L1682" s="211"/>
      <c r="M1682" s="212"/>
      <c r="N1682" s="213"/>
      <c r="O1682" s="213"/>
      <c r="P1682" s="213"/>
      <c r="Q1682" s="213"/>
      <c r="R1682" s="213"/>
      <c r="S1682" s="213"/>
      <c r="T1682" s="214"/>
      <c r="AT1682" s="215" t="s">
        <v>180</v>
      </c>
      <c r="AU1682" s="215" t="s">
        <v>82</v>
      </c>
      <c r="AV1682" s="14" t="s">
        <v>178</v>
      </c>
      <c r="AW1682" s="14" t="s">
        <v>34</v>
      </c>
      <c r="AX1682" s="14" t="s">
        <v>80</v>
      </c>
      <c r="AY1682" s="215" t="s">
        <v>170</v>
      </c>
    </row>
    <row r="1683" spans="1:65" s="2" customFormat="1" ht="16.5" customHeight="1">
      <c r="A1683" s="36"/>
      <c r="B1683" s="37"/>
      <c r="C1683" s="180" t="s">
        <v>4699</v>
      </c>
      <c r="D1683" s="180" t="s">
        <v>173</v>
      </c>
      <c r="E1683" s="181" t="s">
        <v>4700</v>
      </c>
      <c r="F1683" s="182" t="s">
        <v>4701</v>
      </c>
      <c r="G1683" s="183" t="s">
        <v>217</v>
      </c>
      <c r="H1683" s="184">
        <v>0.44</v>
      </c>
      <c r="I1683" s="185"/>
      <c r="J1683" s="186">
        <f>ROUND(I1683*H1683,2)</f>
        <v>0</v>
      </c>
      <c r="K1683" s="182" t="s">
        <v>177</v>
      </c>
      <c r="L1683" s="41"/>
      <c r="M1683" s="187" t="s">
        <v>19</v>
      </c>
      <c r="N1683" s="188" t="s">
        <v>44</v>
      </c>
      <c r="O1683" s="66"/>
      <c r="P1683" s="189">
        <f>O1683*H1683</f>
        <v>0</v>
      </c>
      <c r="Q1683" s="189">
        <v>1.2999999999999999E-4</v>
      </c>
      <c r="R1683" s="189">
        <f>Q1683*H1683</f>
        <v>5.7199999999999994E-5</v>
      </c>
      <c r="S1683" s="189">
        <v>0</v>
      </c>
      <c r="T1683" s="190">
        <f>S1683*H1683</f>
        <v>0</v>
      </c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R1683" s="191" t="s">
        <v>261</v>
      </c>
      <c r="AT1683" s="191" t="s">
        <v>173</v>
      </c>
      <c r="AU1683" s="191" t="s">
        <v>82</v>
      </c>
      <c r="AY1683" s="19" t="s">
        <v>170</v>
      </c>
      <c r="BE1683" s="192">
        <f>IF(N1683="základní",J1683,0)</f>
        <v>0</v>
      </c>
      <c r="BF1683" s="192">
        <f>IF(N1683="snížená",J1683,0)</f>
        <v>0</v>
      </c>
      <c r="BG1683" s="192">
        <f>IF(N1683="zákl. přenesená",J1683,0)</f>
        <v>0</v>
      </c>
      <c r="BH1683" s="192">
        <f>IF(N1683="sníž. přenesená",J1683,0)</f>
        <v>0</v>
      </c>
      <c r="BI1683" s="192">
        <f>IF(N1683="nulová",J1683,0)</f>
        <v>0</v>
      </c>
      <c r="BJ1683" s="19" t="s">
        <v>80</v>
      </c>
      <c r="BK1683" s="192">
        <f>ROUND(I1683*H1683,2)</f>
        <v>0</v>
      </c>
      <c r="BL1683" s="19" t="s">
        <v>261</v>
      </c>
      <c r="BM1683" s="191" t="s">
        <v>4702</v>
      </c>
    </row>
    <row r="1684" spans="1:65" s="13" customFormat="1" ht="11.25">
      <c r="B1684" s="193"/>
      <c r="C1684" s="194"/>
      <c r="D1684" s="195" t="s">
        <v>180</v>
      </c>
      <c r="E1684" s="196" t="s">
        <v>19</v>
      </c>
      <c r="F1684" s="197" t="s">
        <v>4703</v>
      </c>
      <c r="G1684" s="194"/>
      <c r="H1684" s="198">
        <v>0.44</v>
      </c>
      <c r="I1684" s="199"/>
      <c r="J1684" s="194"/>
      <c r="K1684" s="194"/>
      <c r="L1684" s="200"/>
      <c r="M1684" s="201"/>
      <c r="N1684" s="202"/>
      <c r="O1684" s="202"/>
      <c r="P1684" s="202"/>
      <c r="Q1684" s="202"/>
      <c r="R1684" s="202"/>
      <c r="S1684" s="202"/>
      <c r="T1684" s="203"/>
      <c r="AT1684" s="204" t="s">
        <v>180</v>
      </c>
      <c r="AU1684" s="204" t="s">
        <v>82</v>
      </c>
      <c r="AV1684" s="13" t="s">
        <v>82</v>
      </c>
      <c r="AW1684" s="13" t="s">
        <v>34</v>
      </c>
      <c r="AX1684" s="13" t="s">
        <v>80</v>
      </c>
      <c r="AY1684" s="204" t="s">
        <v>170</v>
      </c>
    </row>
    <row r="1685" spans="1:65" s="2" customFormat="1" ht="16.5" customHeight="1">
      <c r="A1685" s="36"/>
      <c r="B1685" s="37"/>
      <c r="C1685" s="180" t="s">
        <v>4704</v>
      </c>
      <c r="D1685" s="180" t="s">
        <v>173</v>
      </c>
      <c r="E1685" s="181" t="s">
        <v>4705</v>
      </c>
      <c r="F1685" s="182" t="s">
        <v>4706</v>
      </c>
      <c r="G1685" s="183" t="s">
        <v>217</v>
      </c>
      <c r="H1685" s="184">
        <v>0.44</v>
      </c>
      <c r="I1685" s="185"/>
      <c r="J1685" s="186">
        <f>ROUND(I1685*H1685,2)</f>
        <v>0</v>
      </c>
      <c r="K1685" s="182" t="s">
        <v>177</v>
      </c>
      <c r="L1685" s="41"/>
      <c r="M1685" s="187" t="s">
        <v>19</v>
      </c>
      <c r="N1685" s="188" t="s">
        <v>44</v>
      </c>
      <c r="O1685" s="66"/>
      <c r="P1685" s="189">
        <f>O1685*H1685</f>
        <v>0</v>
      </c>
      <c r="Q1685" s="189">
        <v>9.0000000000000006E-5</v>
      </c>
      <c r="R1685" s="189">
        <f>Q1685*H1685</f>
        <v>3.96E-5</v>
      </c>
      <c r="S1685" s="189">
        <v>0</v>
      </c>
      <c r="T1685" s="190">
        <f>S1685*H1685</f>
        <v>0</v>
      </c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R1685" s="191" t="s">
        <v>261</v>
      </c>
      <c r="AT1685" s="191" t="s">
        <v>173</v>
      </c>
      <c r="AU1685" s="191" t="s">
        <v>82</v>
      </c>
      <c r="AY1685" s="19" t="s">
        <v>170</v>
      </c>
      <c r="BE1685" s="192">
        <f>IF(N1685="základní",J1685,0)</f>
        <v>0</v>
      </c>
      <c r="BF1685" s="192">
        <f>IF(N1685="snížená",J1685,0)</f>
        <v>0</v>
      </c>
      <c r="BG1685" s="192">
        <f>IF(N1685="zákl. přenesená",J1685,0)</f>
        <v>0</v>
      </c>
      <c r="BH1685" s="192">
        <f>IF(N1685="sníž. přenesená",J1685,0)</f>
        <v>0</v>
      </c>
      <c r="BI1685" s="192">
        <f>IF(N1685="nulová",J1685,0)</f>
        <v>0</v>
      </c>
      <c r="BJ1685" s="19" t="s">
        <v>80</v>
      </c>
      <c r="BK1685" s="192">
        <f>ROUND(I1685*H1685,2)</f>
        <v>0</v>
      </c>
      <c r="BL1685" s="19" t="s">
        <v>261</v>
      </c>
      <c r="BM1685" s="191" t="s">
        <v>4707</v>
      </c>
    </row>
    <row r="1686" spans="1:65" s="13" customFormat="1" ht="11.25">
      <c r="B1686" s="193"/>
      <c r="C1686" s="194"/>
      <c r="D1686" s="195" t="s">
        <v>180</v>
      </c>
      <c r="E1686" s="196" t="s">
        <v>19</v>
      </c>
      <c r="F1686" s="197" t="s">
        <v>4703</v>
      </c>
      <c r="G1686" s="194"/>
      <c r="H1686" s="198">
        <v>0.44</v>
      </c>
      <c r="I1686" s="199"/>
      <c r="J1686" s="194"/>
      <c r="K1686" s="194"/>
      <c r="L1686" s="200"/>
      <c r="M1686" s="201"/>
      <c r="N1686" s="202"/>
      <c r="O1686" s="202"/>
      <c r="P1686" s="202"/>
      <c r="Q1686" s="202"/>
      <c r="R1686" s="202"/>
      <c r="S1686" s="202"/>
      <c r="T1686" s="203"/>
      <c r="AT1686" s="204" t="s">
        <v>180</v>
      </c>
      <c r="AU1686" s="204" t="s">
        <v>82</v>
      </c>
      <c r="AV1686" s="13" t="s">
        <v>82</v>
      </c>
      <c r="AW1686" s="13" t="s">
        <v>34</v>
      </c>
      <c r="AX1686" s="13" t="s">
        <v>80</v>
      </c>
      <c r="AY1686" s="204" t="s">
        <v>170</v>
      </c>
    </row>
    <row r="1687" spans="1:65" s="2" customFormat="1" ht="16.5" customHeight="1">
      <c r="A1687" s="36"/>
      <c r="B1687" s="37"/>
      <c r="C1687" s="180" t="s">
        <v>4708</v>
      </c>
      <c r="D1687" s="180" t="s">
        <v>173</v>
      </c>
      <c r="E1687" s="181" t="s">
        <v>4709</v>
      </c>
      <c r="F1687" s="182" t="s">
        <v>4710</v>
      </c>
      <c r="G1687" s="183" t="s">
        <v>217</v>
      </c>
      <c r="H1687" s="184">
        <v>305</v>
      </c>
      <c r="I1687" s="185"/>
      <c r="J1687" s="186">
        <f>ROUND(I1687*H1687,2)</f>
        <v>0</v>
      </c>
      <c r="K1687" s="182" t="s">
        <v>177</v>
      </c>
      <c r="L1687" s="41"/>
      <c r="M1687" s="187" t="s">
        <v>19</v>
      </c>
      <c r="N1687" s="188" t="s">
        <v>44</v>
      </c>
      <c r="O1687" s="66"/>
      <c r="P1687" s="189">
        <f>O1687*H1687</f>
        <v>0</v>
      </c>
      <c r="Q1687" s="189">
        <v>2.9999999999999997E-4</v>
      </c>
      <c r="R1687" s="189">
        <f>Q1687*H1687</f>
        <v>9.1499999999999998E-2</v>
      </c>
      <c r="S1687" s="189">
        <v>0</v>
      </c>
      <c r="T1687" s="190">
        <f>S1687*H1687</f>
        <v>0</v>
      </c>
      <c r="U1687" s="36"/>
      <c r="V1687" s="36"/>
      <c r="W1687" s="36"/>
      <c r="X1687" s="36"/>
      <c r="Y1687" s="36"/>
      <c r="Z1687" s="36"/>
      <c r="AA1687" s="36"/>
      <c r="AB1687" s="36"/>
      <c r="AC1687" s="36"/>
      <c r="AD1687" s="36"/>
      <c r="AE1687" s="36"/>
      <c r="AR1687" s="191" t="s">
        <v>261</v>
      </c>
      <c r="AT1687" s="191" t="s">
        <v>173</v>
      </c>
      <c r="AU1687" s="191" t="s">
        <v>82</v>
      </c>
      <c r="AY1687" s="19" t="s">
        <v>170</v>
      </c>
      <c r="BE1687" s="192">
        <f>IF(N1687="základní",J1687,0)</f>
        <v>0</v>
      </c>
      <c r="BF1687" s="192">
        <f>IF(N1687="snížená",J1687,0)</f>
        <v>0</v>
      </c>
      <c r="BG1687" s="192">
        <f>IF(N1687="zákl. přenesená",J1687,0)</f>
        <v>0</v>
      </c>
      <c r="BH1687" s="192">
        <f>IF(N1687="sníž. přenesená",J1687,0)</f>
        <v>0</v>
      </c>
      <c r="BI1687" s="192">
        <f>IF(N1687="nulová",J1687,0)</f>
        <v>0</v>
      </c>
      <c r="BJ1687" s="19" t="s">
        <v>80</v>
      </c>
      <c r="BK1687" s="192">
        <f>ROUND(I1687*H1687,2)</f>
        <v>0</v>
      </c>
      <c r="BL1687" s="19" t="s">
        <v>261</v>
      </c>
      <c r="BM1687" s="191" t="s">
        <v>4711</v>
      </c>
    </row>
    <row r="1688" spans="1:65" s="13" customFormat="1" ht="11.25">
      <c r="B1688" s="193"/>
      <c r="C1688" s="194"/>
      <c r="D1688" s="195" t="s">
        <v>180</v>
      </c>
      <c r="E1688" s="196" t="s">
        <v>19</v>
      </c>
      <c r="F1688" s="197" t="s">
        <v>4712</v>
      </c>
      <c r="G1688" s="194"/>
      <c r="H1688" s="198">
        <v>305</v>
      </c>
      <c r="I1688" s="199"/>
      <c r="J1688" s="194"/>
      <c r="K1688" s="194"/>
      <c r="L1688" s="200"/>
      <c r="M1688" s="201"/>
      <c r="N1688" s="202"/>
      <c r="O1688" s="202"/>
      <c r="P1688" s="202"/>
      <c r="Q1688" s="202"/>
      <c r="R1688" s="202"/>
      <c r="S1688" s="202"/>
      <c r="T1688" s="203"/>
      <c r="AT1688" s="204" t="s">
        <v>180</v>
      </c>
      <c r="AU1688" s="204" t="s">
        <v>82</v>
      </c>
      <c r="AV1688" s="13" t="s">
        <v>82</v>
      </c>
      <c r="AW1688" s="13" t="s">
        <v>34</v>
      </c>
      <c r="AX1688" s="13" t="s">
        <v>80</v>
      </c>
      <c r="AY1688" s="204" t="s">
        <v>170</v>
      </c>
    </row>
    <row r="1689" spans="1:65" s="2" customFormat="1" ht="24">
      <c r="A1689" s="36"/>
      <c r="B1689" s="37"/>
      <c r="C1689" s="180" t="s">
        <v>4713</v>
      </c>
      <c r="D1689" s="180" t="s">
        <v>173</v>
      </c>
      <c r="E1689" s="181" t="s">
        <v>4714</v>
      </c>
      <c r="F1689" s="182" t="s">
        <v>4715</v>
      </c>
      <c r="G1689" s="183" t="s">
        <v>310</v>
      </c>
      <c r="H1689" s="184">
        <v>139.1</v>
      </c>
      <c r="I1689" s="185"/>
      <c r="J1689" s="186">
        <f>ROUND(I1689*H1689,2)</f>
        <v>0</v>
      </c>
      <c r="K1689" s="182" t="s">
        <v>177</v>
      </c>
      <c r="L1689" s="41"/>
      <c r="M1689" s="187" t="s">
        <v>19</v>
      </c>
      <c r="N1689" s="188" t="s">
        <v>44</v>
      </c>
      <c r="O1689" s="66"/>
      <c r="P1689" s="189">
        <f>O1689*H1689</f>
        <v>0</v>
      </c>
      <c r="Q1689" s="189">
        <v>1.1999999999999999E-3</v>
      </c>
      <c r="R1689" s="189">
        <f>Q1689*H1689</f>
        <v>0.16691999999999999</v>
      </c>
      <c r="S1689" s="189">
        <v>0</v>
      </c>
      <c r="T1689" s="190">
        <f>S1689*H1689</f>
        <v>0</v>
      </c>
      <c r="U1689" s="36"/>
      <c r="V1689" s="36"/>
      <c r="W1689" s="36"/>
      <c r="X1689" s="36"/>
      <c r="Y1689" s="36"/>
      <c r="Z1689" s="36"/>
      <c r="AA1689" s="36"/>
      <c r="AB1689" s="36"/>
      <c r="AC1689" s="36"/>
      <c r="AD1689" s="36"/>
      <c r="AE1689" s="36"/>
      <c r="AR1689" s="191" t="s">
        <v>261</v>
      </c>
      <c r="AT1689" s="191" t="s">
        <v>173</v>
      </c>
      <c r="AU1689" s="191" t="s">
        <v>82</v>
      </c>
      <c r="AY1689" s="19" t="s">
        <v>170</v>
      </c>
      <c r="BE1689" s="192">
        <f>IF(N1689="základní",J1689,0)</f>
        <v>0</v>
      </c>
      <c r="BF1689" s="192">
        <f>IF(N1689="snížená",J1689,0)</f>
        <v>0</v>
      </c>
      <c r="BG1689" s="192">
        <f>IF(N1689="zákl. přenesená",J1689,0)</f>
        <v>0</v>
      </c>
      <c r="BH1689" s="192">
        <f>IF(N1689="sníž. přenesená",J1689,0)</f>
        <v>0</v>
      </c>
      <c r="BI1689" s="192">
        <f>IF(N1689="nulová",J1689,0)</f>
        <v>0</v>
      </c>
      <c r="BJ1689" s="19" t="s">
        <v>80</v>
      </c>
      <c r="BK1689" s="192">
        <f>ROUND(I1689*H1689,2)</f>
        <v>0</v>
      </c>
      <c r="BL1689" s="19" t="s">
        <v>261</v>
      </c>
      <c r="BM1689" s="191" t="s">
        <v>4716</v>
      </c>
    </row>
    <row r="1690" spans="1:65" s="2" customFormat="1" ht="16.5" customHeight="1">
      <c r="A1690" s="36"/>
      <c r="B1690" s="37"/>
      <c r="C1690" s="216" t="s">
        <v>4717</v>
      </c>
      <c r="D1690" s="216" t="s">
        <v>192</v>
      </c>
      <c r="E1690" s="217" t="s">
        <v>4718</v>
      </c>
      <c r="F1690" s="218" t="s">
        <v>4719</v>
      </c>
      <c r="G1690" s="219" t="s">
        <v>310</v>
      </c>
      <c r="H1690" s="220">
        <v>72.599999999999994</v>
      </c>
      <c r="I1690" s="221"/>
      <c r="J1690" s="222">
        <f>ROUND(I1690*H1690,2)</f>
        <v>0</v>
      </c>
      <c r="K1690" s="218" t="s">
        <v>19</v>
      </c>
      <c r="L1690" s="223"/>
      <c r="M1690" s="224" t="s">
        <v>19</v>
      </c>
      <c r="N1690" s="225" t="s">
        <v>44</v>
      </c>
      <c r="O1690" s="66"/>
      <c r="P1690" s="189">
        <f>O1690*H1690</f>
        <v>0</v>
      </c>
      <c r="Q1690" s="189">
        <v>6.4999999999999997E-4</v>
      </c>
      <c r="R1690" s="189">
        <f>Q1690*H1690</f>
        <v>4.7189999999999996E-2</v>
      </c>
      <c r="S1690" s="189">
        <v>0</v>
      </c>
      <c r="T1690" s="190">
        <f>S1690*H1690</f>
        <v>0</v>
      </c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R1690" s="191" t="s">
        <v>346</v>
      </c>
      <c r="AT1690" s="191" t="s">
        <v>192</v>
      </c>
      <c r="AU1690" s="191" t="s">
        <v>82</v>
      </c>
      <c r="AY1690" s="19" t="s">
        <v>170</v>
      </c>
      <c r="BE1690" s="192">
        <f>IF(N1690="základní",J1690,0)</f>
        <v>0</v>
      </c>
      <c r="BF1690" s="192">
        <f>IF(N1690="snížená",J1690,0)</f>
        <v>0</v>
      </c>
      <c r="BG1690" s="192">
        <f>IF(N1690="zákl. přenesená",J1690,0)</f>
        <v>0</v>
      </c>
      <c r="BH1690" s="192">
        <f>IF(N1690="sníž. přenesená",J1690,0)</f>
        <v>0</v>
      </c>
      <c r="BI1690" s="192">
        <f>IF(N1690="nulová",J1690,0)</f>
        <v>0</v>
      </c>
      <c r="BJ1690" s="19" t="s">
        <v>80</v>
      </c>
      <c r="BK1690" s="192">
        <f>ROUND(I1690*H1690,2)</f>
        <v>0</v>
      </c>
      <c r="BL1690" s="19" t="s">
        <v>261</v>
      </c>
      <c r="BM1690" s="191" t="s">
        <v>4720</v>
      </c>
    </row>
    <row r="1691" spans="1:65" s="2" customFormat="1" ht="19.5">
      <c r="A1691" s="36"/>
      <c r="B1691" s="37"/>
      <c r="C1691" s="38"/>
      <c r="D1691" s="195" t="s">
        <v>363</v>
      </c>
      <c r="E1691" s="38"/>
      <c r="F1691" s="236" t="s">
        <v>4721</v>
      </c>
      <c r="G1691" s="38"/>
      <c r="H1691" s="38"/>
      <c r="I1691" s="237"/>
      <c r="J1691" s="38"/>
      <c r="K1691" s="38"/>
      <c r="L1691" s="41"/>
      <c r="M1691" s="238"/>
      <c r="N1691" s="239"/>
      <c r="O1691" s="66"/>
      <c r="P1691" s="66"/>
      <c r="Q1691" s="66"/>
      <c r="R1691" s="66"/>
      <c r="S1691" s="66"/>
      <c r="T1691" s="67"/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T1691" s="19" t="s">
        <v>363</v>
      </c>
      <c r="AU1691" s="19" t="s">
        <v>82</v>
      </c>
    </row>
    <row r="1692" spans="1:65" s="13" customFormat="1" ht="11.25">
      <c r="B1692" s="193"/>
      <c r="C1692" s="194"/>
      <c r="D1692" s="195" t="s">
        <v>180</v>
      </c>
      <c r="E1692" s="196" t="s">
        <v>19</v>
      </c>
      <c r="F1692" s="197" t="s">
        <v>4722</v>
      </c>
      <c r="G1692" s="194"/>
      <c r="H1692" s="198">
        <v>72.599999999999994</v>
      </c>
      <c r="I1692" s="199"/>
      <c r="J1692" s="194"/>
      <c r="K1692" s="194"/>
      <c r="L1692" s="200"/>
      <c r="M1692" s="201"/>
      <c r="N1692" s="202"/>
      <c r="O1692" s="202"/>
      <c r="P1692" s="202"/>
      <c r="Q1692" s="202"/>
      <c r="R1692" s="202"/>
      <c r="S1692" s="202"/>
      <c r="T1692" s="203"/>
      <c r="AT1692" s="204" t="s">
        <v>180</v>
      </c>
      <c r="AU1692" s="204" t="s">
        <v>82</v>
      </c>
      <c r="AV1692" s="13" t="s">
        <v>82</v>
      </c>
      <c r="AW1692" s="13" t="s">
        <v>34</v>
      </c>
      <c r="AX1692" s="13" t="s">
        <v>80</v>
      </c>
      <c r="AY1692" s="204" t="s">
        <v>170</v>
      </c>
    </row>
    <row r="1693" spans="1:65" s="2" customFormat="1" ht="16.5" customHeight="1">
      <c r="A1693" s="36"/>
      <c r="B1693" s="37"/>
      <c r="C1693" s="216" t="s">
        <v>4723</v>
      </c>
      <c r="D1693" s="216" t="s">
        <v>192</v>
      </c>
      <c r="E1693" s="217" t="s">
        <v>4724</v>
      </c>
      <c r="F1693" s="218" t="s">
        <v>4725</v>
      </c>
      <c r="G1693" s="219" t="s">
        <v>310</v>
      </c>
      <c r="H1693" s="220">
        <v>49.3</v>
      </c>
      <c r="I1693" s="221"/>
      <c r="J1693" s="222">
        <f>ROUND(I1693*H1693,2)</f>
        <v>0</v>
      </c>
      <c r="K1693" s="218" t="s">
        <v>19</v>
      </c>
      <c r="L1693" s="223"/>
      <c r="M1693" s="224" t="s">
        <v>19</v>
      </c>
      <c r="N1693" s="225" t="s">
        <v>44</v>
      </c>
      <c r="O1693" s="66"/>
      <c r="P1693" s="189">
        <f>O1693*H1693</f>
        <v>0</v>
      </c>
      <c r="Q1693" s="189">
        <v>6.4999999999999997E-4</v>
      </c>
      <c r="R1693" s="189">
        <f>Q1693*H1693</f>
        <v>3.2044999999999997E-2</v>
      </c>
      <c r="S1693" s="189">
        <v>0</v>
      </c>
      <c r="T1693" s="190">
        <f>S1693*H1693</f>
        <v>0</v>
      </c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R1693" s="191" t="s">
        <v>346</v>
      </c>
      <c r="AT1693" s="191" t="s">
        <v>192</v>
      </c>
      <c r="AU1693" s="191" t="s">
        <v>82</v>
      </c>
      <c r="AY1693" s="19" t="s">
        <v>170</v>
      </c>
      <c r="BE1693" s="192">
        <f>IF(N1693="základní",J1693,0)</f>
        <v>0</v>
      </c>
      <c r="BF1693" s="192">
        <f>IF(N1693="snížená",J1693,0)</f>
        <v>0</v>
      </c>
      <c r="BG1693" s="192">
        <f>IF(N1693="zákl. přenesená",J1693,0)</f>
        <v>0</v>
      </c>
      <c r="BH1693" s="192">
        <f>IF(N1693="sníž. přenesená",J1693,0)</f>
        <v>0</v>
      </c>
      <c r="BI1693" s="192">
        <f>IF(N1693="nulová",J1693,0)</f>
        <v>0</v>
      </c>
      <c r="BJ1693" s="19" t="s">
        <v>80</v>
      </c>
      <c r="BK1693" s="192">
        <f>ROUND(I1693*H1693,2)</f>
        <v>0</v>
      </c>
      <c r="BL1693" s="19" t="s">
        <v>261</v>
      </c>
      <c r="BM1693" s="191" t="s">
        <v>4726</v>
      </c>
    </row>
    <row r="1694" spans="1:65" s="2" customFormat="1" ht="19.5">
      <c r="A1694" s="36"/>
      <c r="B1694" s="37"/>
      <c r="C1694" s="38"/>
      <c r="D1694" s="195" t="s">
        <v>363</v>
      </c>
      <c r="E1694" s="38"/>
      <c r="F1694" s="236" t="s">
        <v>4727</v>
      </c>
      <c r="G1694" s="38"/>
      <c r="H1694" s="38"/>
      <c r="I1694" s="237"/>
      <c r="J1694" s="38"/>
      <c r="K1694" s="38"/>
      <c r="L1694" s="41"/>
      <c r="M1694" s="238"/>
      <c r="N1694" s="239"/>
      <c r="O1694" s="66"/>
      <c r="P1694" s="66"/>
      <c r="Q1694" s="66"/>
      <c r="R1694" s="66"/>
      <c r="S1694" s="66"/>
      <c r="T1694" s="67"/>
      <c r="U1694" s="36"/>
      <c r="V1694" s="36"/>
      <c r="W1694" s="36"/>
      <c r="X1694" s="36"/>
      <c r="Y1694" s="36"/>
      <c r="Z1694" s="36"/>
      <c r="AA1694" s="36"/>
      <c r="AB1694" s="36"/>
      <c r="AC1694" s="36"/>
      <c r="AD1694" s="36"/>
      <c r="AE1694" s="36"/>
      <c r="AT1694" s="19" t="s">
        <v>363</v>
      </c>
      <c r="AU1694" s="19" t="s">
        <v>82</v>
      </c>
    </row>
    <row r="1695" spans="1:65" s="13" customFormat="1" ht="11.25">
      <c r="B1695" s="193"/>
      <c r="C1695" s="194"/>
      <c r="D1695" s="195" t="s">
        <v>180</v>
      </c>
      <c r="E1695" s="196" t="s">
        <v>19</v>
      </c>
      <c r="F1695" s="197" t="s">
        <v>4728</v>
      </c>
      <c r="G1695" s="194"/>
      <c r="H1695" s="198">
        <v>24.3</v>
      </c>
      <c r="I1695" s="199"/>
      <c r="J1695" s="194"/>
      <c r="K1695" s="194"/>
      <c r="L1695" s="200"/>
      <c r="M1695" s="201"/>
      <c r="N1695" s="202"/>
      <c r="O1695" s="202"/>
      <c r="P1695" s="202"/>
      <c r="Q1695" s="202"/>
      <c r="R1695" s="202"/>
      <c r="S1695" s="202"/>
      <c r="T1695" s="203"/>
      <c r="AT1695" s="204" t="s">
        <v>180</v>
      </c>
      <c r="AU1695" s="204" t="s">
        <v>82</v>
      </c>
      <c r="AV1695" s="13" t="s">
        <v>82</v>
      </c>
      <c r="AW1695" s="13" t="s">
        <v>34</v>
      </c>
      <c r="AX1695" s="13" t="s">
        <v>73</v>
      </c>
      <c r="AY1695" s="204" t="s">
        <v>170</v>
      </c>
    </row>
    <row r="1696" spans="1:65" s="13" customFormat="1" ht="11.25">
      <c r="B1696" s="193"/>
      <c r="C1696" s="194"/>
      <c r="D1696" s="195" t="s">
        <v>180</v>
      </c>
      <c r="E1696" s="196" t="s">
        <v>19</v>
      </c>
      <c r="F1696" s="197" t="s">
        <v>4729</v>
      </c>
      <c r="G1696" s="194"/>
      <c r="H1696" s="198">
        <v>25</v>
      </c>
      <c r="I1696" s="199"/>
      <c r="J1696" s="194"/>
      <c r="K1696" s="194"/>
      <c r="L1696" s="200"/>
      <c r="M1696" s="201"/>
      <c r="N1696" s="202"/>
      <c r="O1696" s="202"/>
      <c r="P1696" s="202"/>
      <c r="Q1696" s="202"/>
      <c r="R1696" s="202"/>
      <c r="S1696" s="202"/>
      <c r="T1696" s="203"/>
      <c r="AT1696" s="204" t="s">
        <v>180</v>
      </c>
      <c r="AU1696" s="204" t="s">
        <v>82</v>
      </c>
      <c r="AV1696" s="13" t="s">
        <v>82</v>
      </c>
      <c r="AW1696" s="13" t="s">
        <v>34</v>
      </c>
      <c r="AX1696" s="13" t="s">
        <v>73</v>
      </c>
      <c r="AY1696" s="204" t="s">
        <v>170</v>
      </c>
    </row>
    <row r="1697" spans="1:65" s="14" customFormat="1" ht="11.25">
      <c r="B1697" s="205"/>
      <c r="C1697" s="206"/>
      <c r="D1697" s="195" t="s">
        <v>180</v>
      </c>
      <c r="E1697" s="207" t="s">
        <v>19</v>
      </c>
      <c r="F1697" s="208" t="s">
        <v>182</v>
      </c>
      <c r="G1697" s="206"/>
      <c r="H1697" s="209">
        <v>49.3</v>
      </c>
      <c r="I1697" s="210"/>
      <c r="J1697" s="206"/>
      <c r="K1697" s="206"/>
      <c r="L1697" s="211"/>
      <c r="M1697" s="212"/>
      <c r="N1697" s="213"/>
      <c r="O1697" s="213"/>
      <c r="P1697" s="213"/>
      <c r="Q1697" s="213"/>
      <c r="R1697" s="213"/>
      <c r="S1697" s="213"/>
      <c r="T1697" s="214"/>
      <c r="AT1697" s="215" t="s">
        <v>180</v>
      </c>
      <c r="AU1697" s="215" t="s">
        <v>82</v>
      </c>
      <c r="AV1697" s="14" t="s">
        <v>178</v>
      </c>
      <c r="AW1697" s="14" t="s">
        <v>34</v>
      </c>
      <c r="AX1697" s="14" t="s">
        <v>80</v>
      </c>
      <c r="AY1697" s="215" t="s">
        <v>170</v>
      </c>
    </row>
    <row r="1698" spans="1:65" s="2" customFormat="1" ht="16.5" customHeight="1">
      <c r="A1698" s="36"/>
      <c r="B1698" s="37"/>
      <c r="C1698" s="216" t="s">
        <v>4730</v>
      </c>
      <c r="D1698" s="216" t="s">
        <v>192</v>
      </c>
      <c r="E1698" s="217" t="s">
        <v>4731</v>
      </c>
      <c r="F1698" s="218" t="s">
        <v>4732</v>
      </c>
      <c r="G1698" s="219" t="s">
        <v>310</v>
      </c>
      <c r="H1698" s="220">
        <v>17.2</v>
      </c>
      <c r="I1698" s="221"/>
      <c r="J1698" s="222">
        <f>ROUND(I1698*H1698,2)</f>
        <v>0</v>
      </c>
      <c r="K1698" s="218" t="s">
        <v>19</v>
      </c>
      <c r="L1698" s="223"/>
      <c r="M1698" s="224" t="s">
        <v>19</v>
      </c>
      <c r="N1698" s="225" t="s">
        <v>44</v>
      </c>
      <c r="O1698" s="66"/>
      <c r="P1698" s="189">
        <f>O1698*H1698</f>
        <v>0</v>
      </c>
      <c r="Q1698" s="189">
        <v>6.4999999999999997E-4</v>
      </c>
      <c r="R1698" s="189">
        <f>Q1698*H1698</f>
        <v>1.1179999999999999E-2</v>
      </c>
      <c r="S1698" s="189">
        <v>0</v>
      </c>
      <c r="T1698" s="190">
        <f>S1698*H1698</f>
        <v>0</v>
      </c>
      <c r="U1698" s="36"/>
      <c r="V1698" s="36"/>
      <c r="W1698" s="36"/>
      <c r="X1698" s="36"/>
      <c r="Y1698" s="36"/>
      <c r="Z1698" s="36"/>
      <c r="AA1698" s="36"/>
      <c r="AB1698" s="36"/>
      <c r="AC1698" s="36"/>
      <c r="AD1698" s="36"/>
      <c r="AE1698" s="36"/>
      <c r="AR1698" s="191" t="s">
        <v>346</v>
      </c>
      <c r="AT1698" s="191" t="s">
        <v>192</v>
      </c>
      <c r="AU1698" s="191" t="s">
        <v>82</v>
      </c>
      <c r="AY1698" s="19" t="s">
        <v>170</v>
      </c>
      <c r="BE1698" s="192">
        <f>IF(N1698="základní",J1698,0)</f>
        <v>0</v>
      </c>
      <c r="BF1698" s="192">
        <f>IF(N1698="snížená",J1698,0)</f>
        <v>0</v>
      </c>
      <c r="BG1698" s="192">
        <f>IF(N1698="zákl. přenesená",J1698,0)</f>
        <v>0</v>
      </c>
      <c r="BH1698" s="192">
        <f>IF(N1698="sníž. přenesená",J1698,0)</f>
        <v>0</v>
      </c>
      <c r="BI1698" s="192">
        <f>IF(N1698="nulová",J1698,0)</f>
        <v>0</v>
      </c>
      <c r="BJ1698" s="19" t="s">
        <v>80</v>
      </c>
      <c r="BK1698" s="192">
        <f>ROUND(I1698*H1698,2)</f>
        <v>0</v>
      </c>
      <c r="BL1698" s="19" t="s">
        <v>261</v>
      </c>
      <c r="BM1698" s="191" t="s">
        <v>4733</v>
      </c>
    </row>
    <row r="1699" spans="1:65" s="2" customFormat="1" ht="19.5">
      <c r="A1699" s="36"/>
      <c r="B1699" s="37"/>
      <c r="C1699" s="38"/>
      <c r="D1699" s="195" t="s">
        <v>363</v>
      </c>
      <c r="E1699" s="38"/>
      <c r="F1699" s="236" t="s">
        <v>4734</v>
      </c>
      <c r="G1699" s="38"/>
      <c r="H1699" s="38"/>
      <c r="I1699" s="237"/>
      <c r="J1699" s="38"/>
      <c r="K1699" s="38"/>
      <c r="L1699" s="41"/>
      <c r="M1699" s="238"/>
      <c r="N1699" s="239"/>
      <c r="O1699" s="66"/>
      <c r="P1699" s="66"/>
      <c r="Q1699" s="66"/>
      <c r="R1699" s="66"/>
      <c r="S1699" s="66"/>
      <c r="T1699" s="67"/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T1699" s="19" t="s">
        <v>363</v>
      </c>
      <c r="AU1699" s="19" t="s">
        <v>82</v>
      </c>
    </row>
    <row r="1700" spans="1:65" s="13" customFormat="1" ht="11.25">
      <c r="B1700" s="193"/>
      <c r="C1700" s="194"/>
      <c r="D1700" s="195" t="s">
        <v>180</v>
      </c>
      <c r="E1700" s="196" t="s">
        <v>19</v>
      </c>
      <c r="F1700" s="197" t="s">
        <v>4735</v>
      </c>
      <c r="G1700" s="194"/>
      <c r="H1700" s="198">
        <v>17.2</v>
      </c>
      <c r="I1700" s="199"/>
      <c r="J1700" s="194"/>
      <c r="K1700" s="194"/>
      <c r="L1700" s="200"/>
      <c r="M1700" s="201"/>
      <c r="N1700" s="202"/>
      <c r="O1700" s="202"/>
      <c r="P1700" s="202"/>
      <c r="Q1700" s="202"/>
      <c r="R1700" s="202"/>
      <c r="S1700" s="202"/>
      <c r="T1700" s="203"/>
      <c r="AT1700" s="204" t="s">
        <v>180</v>
      </c>
      <c r="AU1700" s="204" t="s">
        <v>82</v>
      </c>
      <c r="AV1700" s="13" t="s">
        <v>82</v>
      </c>
      <c r="AW1700" s="13" t="s">
        <v>34</v>
      </c>
      <c r="AX1700" s="13" t="s">
        <v>80</v>
      </c>
      <c r="AY1700" s="204" t="s">
        <v>170</v>
      </c>
    </row>
    <row r="1701" spans="1:65" s="2" customFormat="1" ht="24">
      <c r="A1701" s="36"/>
      <c r="B1701" s="37"/>
      <c r="C1701" s="180" t="s">
        <v>4736</v>
      </c>
      <c r="D1701" s="180" t="s">
        <v>173</v>
      </c>
      <c r="E1701" s="181" t="s">
        <v>4737</v>
      </c>
      <c r="F1701" s="182" t="s">
        <v>4738</v>
      </c>
      <c r="G1701" s="183" t="s">
        <v>217</v>
      </c>
      <c r="H1701" s="184">
        <v>460.52800000000002</v>
      </c>
      <c r="I1701" s="185"/>
      <c r="J1701" s="186">
        <f>ROUND(I1701*H1701,2)</f>
        <v>0</v>
      </c>
      <c r="K1701" s="182" t="s">
        <v>177</v>
      </c>
      <c r="L1701" s="41"/>
      <c r="M1701" s="187" t="s">
        <v>19</v>
      </c>
      <c r="N1701" s="188" t="s">
        <v>44</v>
      </c>
      <c r="O1701" s="66"/>
      <c r="P1701" s="189">
        <f>O1701*H1701</f>
        <v>0</v>
      </c>
      <c r="Q1701" s="189">
        <v>2.1000000000000001E-4</v>
      </c>
      <c r="R1701" s="189">
        <f>Q1701*H1701</f>
        <v>9.6710880000000013E-2</v>
      </c>
      <c r="S1701" s="189">
        <v>0</v>
      </c>
      <c r="T1701" s="190">
        <f>S1701*H1701</f>
        <v>0</v>
      </c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R1701" s="191" t="s">
        <v>261</v>
      </c>
      <c r="AT1701" s="191" t="s">
        <v>173</v>
      </c>
      <c r="AU1701" s="191" t="s">
        <v>82</v>
      </c>
      <c r="AY1701" s="19" t="s">
        <v>170</v>
      </c>
      <c r="BE1701" s="192">
        <f>IF(N1701="základní",J1701,0)</f>
        <v>0</v>
      </c>
      <c r="BF1701" s="192">
        <f>IF(N1701="snížená",J1701,0)</f>
        <v>0</v>
      </c>
      <c r="BG1701" s="192">
        <f>IF(N1701="zákl. přenesená",J1701,0)</f>
        <v>0</v>
      </c>
      <c r="BH1701" s="192">
        <f>IF(N1701="sníž. přenesená",J1701,0)</f>
        <v>0</v>
      </c>
      <c r="BI1701" s="192">
        <f>IF(N1701="nulová",J1701,0)</f>
        <v>0</v>
      </c>
      <c r="BJ1701" s="19" t="s">
        <v>80</v>
      </c>
      <c r="BK1701" s="192">
        <f>ROUND(I1701*H1701,2)</f>
        <v>0</v>
      </c>
      <c r="BL1701" s="19" t="s">
        <v>261</v>
      </c>
      <c r="BM1701" s="191" t="s">
        <v>4739</v>
      </c>
    </row>
    <row r="1702" spans="1:65" s="13" customFormat="1" ht="11.25">
      <c r="B1702" s="193"/>
      <c r="C1702" s="194"/>
      <c r="D1702" s="195" t="s">
        <v>180</v>
      </c>
      <c r="E1702" s="196" t="s">
        <v>19</v>
      </c>
      <c r="F1702" s="197" t="s">
        <v>2533</v>
      </c>
      <c r="G1702" s="194"/>
      <c r="H1702" s="198">
        <v>84.858000000000004</v>
      </c>
      <c r="I1702" s="199"/>
      <c r="J1702" s="194"/>
      <c r="K1702" s="194"/>
      <c r="L1702" s="200"/>
      <c r="M1702" s="201"/>
      <c r="N1702" s="202"/>
      <c r="O1702" s="202"/>
      <c r="P1702" s="202"/>
      <c r="Q1702" s="202"/>
      <c r="R1702" s="202"/>
      <c r="S1702" s="202"/>
      <c r="T1702" s="203"/>
      <c r="AT1702" s="204" t="s">
        <v>180</v>
      </c>
      <c r="AU1702" s="204" t="s">
        <v>82</v>
      </c>
      <c r="AV1702" s="13" t="s">
        <v>82</v>
      </c>
      <c r="AW1702" s="13" t="s">
        <v>34</v>
      </c>
      <c r="AX1702" s="13" t="s">
        <v>73</v>
      </c>
      <c r="AY1702" s="204" t="s">
        <v>170</v>
      </c>
    </row>
    <row r="1703" spans="1:65" s="13" customFormat="1" ht="11.25">
      <c r="B1703" s="193"/>
      <c r="C1703" s="194"/>
      <c r="D1703" s="195" t="s">
        <v>180</v>
      </c>
      <c r="E1703" s="196" t="s">
        <v>19</v>
      </c>
      <c r="F1703" s="197" t="s">
        <v>2475</v>
      </c>
      <c r="G1703" s="194"/>
      <c r="H1703" s="198">
        <v>-16.2</v>
      </c>
      <c r="I1703" s="199"/>
      <c r="J1703" s="194"/>
      <c r="K1703" s="194"/>
      <c r="L1703" s="200"/>
      <c r="M1703" s="201"/>
      <c r="N1703" s="202"/>
      <c r="O1703" s="202"/>
      <c r="P1703" s="202"/>
      <c r="Q1703" s="202"/>
      <c r="R1703" s="202"/>
      <c r="S1703" s="202"/>
      <c r="T1703" s="203"/>
      <c r="AT1703" s="204" t="s">
        <v>180</v>
      </c>
      <c r="AU1703" s="204" t="s">
        <v>82</v>
      </c>
      <c r="AV1703" s="13" t="s">
        <v>82</v>
      </c>
      <c r="AW1703" s="13" t="s">
        <v>34</v>
      </c>
      <c r="AX1703" s="13" t="s">
        <v>73</v>
      </c>
      <c r="AY1703" s="204" t="s">
        <v>170</v>
      </c>
    </row>
    <row r="1704" spans="1:65" s="13" customFormat="1" ht="11.25">
      <c r="B1704" s="193"/>
      <c r="C1704" s="194"/>
      <c r="D1704" s="195" t="s">
        <v>180</v>
      </c>
      <c r="E1704" s="196" t="s">
        <v>19</v>
      </c>
      <c r="F1704" s="197" t="s">
        <v>2476</v>
      </c>
      <c r="G1704" s="194"/>
      <c r="H1704" s="198">
        <v>-2.2000000000000002</v>
      </c>
      <c r="I1704" s="199"/>
      <c r="J1704" s="194"/>
      <c r="K1704" s="194"/>
      <c r="L1704" s="200"/>
      <c r="M1704" s="201"/>
      <c r="N1704" s="202"/>
      <c r="O1704" s="202"/>
      <c r="P1704" s="202"/>
      <c r="Q1704" s="202"/>
      <c r="R1704" s="202"/>
      <c r="S1704" s="202"/>
      <c r="T1704" s="203"/>
      <c r="AT1704" s="204" t="s">
        <v>180</v>
      </c>
      <c r="AU1704" s="204" t="s">
        <v>82</v>
      </c>
      <c r="AV1704" s="13" t="s">
        <v>82</v>
      </c>
      <c r="AW1704" s="13" t="s">
        <v>34</v>
      </c>
      <c r="AX1704" s="13" t="s">
        <v>73</v>
      </c>
      <c r="AY1704" s="204" t="s">
        <v>170</v>
      </c>
    </row>
    <row r="1705" spans="1:65" s="16" customFormat="1" ht="11.25">
      <c r="B1705" s="249"/>
      <c r="C1705" s="250"/>
      <c r="D1705" s="195" t="s">
        <v>180</v>
      </c>
      <c r="E1705" s="251" t="s">
        <v>19</v>
      </c>
      <c r="F1705" s="252" t="s">
        <v>2377</v>
      </c>
      <c r="G1705" s="250"/>
      <c r="H1705" s="253">
        <v>66.457999999999998</v>
      </c>
      <c r="I1705" s="254"/>
      <c r="J1705" s="250"/>
      <c r="K1705" s="250"/>
      <c r="L1705" s="255"/>
      <c r="M1705" s="256"/>
      <c r="N1705" s="257"/>
      <c r="O1705" s="257"/>
      <c r="P1705" s="257"/>
      <c r="Q1705" s="257"/>
      <c r="R1705" s="257"/>
      <c r="S1705" s="257"/>
      <c r="T1705" s="258"/>
      <c r="AT1705" s="259" t="s">
        <v>180</v>
      </c>
      <c r="AU1705" s="259" t="s">
        <v>82</v>
      </c>
      <c r="AV1705" s="16" t="s">
        <v>171</v>
      </c>
      <c r="AW1705" s="16" t="s">
        <v>34</v>
      </c>
      <c r="AX1705" s="16" t="s">
        <v>73</v>
      </c>
      <c r="AY1705" s="259" t="s">
        <v>170</v>
      </c>
    </row>
    <row r="1706" spans="1:65" s="13" customFormat="1" ht="11.25">
      <c r="B1706" s="193"/>
      <c r="C1706" s="194"/>
      <c r="D1706" s="195" t="s">
        <v>180</v>
      </c>
      <c r="E1706" s="196" t="s">
        <v>19</v>
      </c>
      <c r="F1706" s="197" t="s">
        <v>2095</v>
      </c>
      <c r="G1706" s="194"/>
      <c r="H1706" s="198">
        <v>240.8</v>
      </c>
      <c r="I1706" s="199"/>
      <c r="J1706" s="194"/>
      <c r="K1706" s="194"/>
      <c r="L1706" s="200"/>
      <c r="M1706" s="201"/>
      <c r="N1706" s="202"/>
      <c r="O1706" s="202"/>
      <c r="P1706" s="202"/>
      <c r="Q1706" s="202"/>
      <c r="R1706" s="202"/>
      <c r="S1706" s="202"/>
      <c r="T1706" s="203"/>
      <c r="AT1706" s="204" t="s">
        <v>180</v>
      </c>
      <c r="AU1706" s="204" t="s">
        <v>82</v>
      </c>
      <c r="AV1706" s="13" t="s">
        <v>82</v>
      </c>
      <c r="AW1706" s="13" t="s">
        <v>34</v>
      </c>
      <c r="AX1706" s="13" t="s">
        <v>73</v>
      </c>
      <c r="AY1706" s="204" t="s">
        <v>170</v>
      </c>
    </row>
    <row r="1707" spans="1:65" s="13" customFormat="1" ht="11.25">
      <c r="B1707" s="193"/>
      <c r="C1707" s="194"/>
      <c r="D1707" s="195" t="s">
        <v>180</v>
      </c>
      <c r="E1707" s="196" t="s">
        <v>19</v>
      </c>
      <c r="F1707" s="197" t="s">
        <v>2096</v>
      </c>
      <c r="G1707" s="194"/>
      <c r="H1707" s="198">
        <v>-45.15</v>
      </c>
      <c r="I1707" s="199"/>
      <c r="J1707" s="194"/>
      <c r="K1707" s="194"/>
      <c r="L1707" s="200"/>
      <c r="M1707" s="201"/>
      <c r="N1707" s="202"/>
      <c r="O1707" s="202"/>
      <c r="P1707" s="202"/>
      <c r="Q1707" s="202"/>
      <c r="R1707" s="202"/>
      <c r="S1707" s="202"/>
      <c r="T1707" s="203"/>
      <c r="AT1707" s="204" t="s">
        <v>180</v>
      </c>
      <c r="AU1707" s="204" t="s">
        <v>82</v>
      </c>
      <c r="AV1707" s="13" t="s">
        <v>82</v>
      </c>
      <c r="AW1707" s="13" t="s">
        <v>34</v>
      </c>
      <c r="AX1707" s="13" t="s">
        <v>73</v>
      </c>
      <c r="AY1707" s="204" t="s">
        <v>170</v>
      </c>
    </row>
    <row r="1708" spans="1:65" s="13" customFormat="1" ht="11.25">
      <c r="B1708" s="193"/>
      <c r="C1708" s="194"/>
      <c r="D1708" s="195" t="s">
        <v>180</v>
      </c>
      <c r="E1708" s="196" t="s">
        <v>19</v>
      </c>
      <c r="F1708" s="197" t="s">
        <v>2097</v>
      </c>
      <c r="G1708" s="194"/>
      <c r="H1708" s="198">
        <v>51.6</v>
      </c>
      <c r="I1708" s="199"/>
      <c r="J1708" s="194"/>
      <c r="K1708" s="194"/>
      <c r="L1708" s="200"/>
      <c r="M1708" s="201"/>
      <c r="N1708" s="202"/>
      <c r="O1708" s="202"/>
      <c r="P1708" s="202"/>
      <c r="Q1708" s="202"/>
      <c r="R1708" s="202"/>
      <c r="S1708" s="202"/>
      <c r="T1708" s="203"/>
      <c r="AT1708" s="204" t="s">
        <v>180</v>
      </c>
      <c r="AU1708" s="204" t="s">
        <v>82</v>
      </c>
      <c r="AV1708" s="13" t="s">
        <v>82</v>
      </c>
      <c r="AW1708" s="13" t="s">
        <v>34</v>
      </c>
      <c r="AX1708" s="13" t="s">
        <v>73</v>
      </c>
      <c r="AY1708" s="204" t="s">
        <v>170</v>
      </c>
    </row>
    <row r="1709" spans="1:65" s="13" customFormat="1" ht="11.25">
      <c r="B1709" s="193"/>
      <c r="C1709" s="194"/>
      <c r="D1709" s="195" t="s">
        <v>180</v>
      </c>
      <c r="E1709" s="196" t="s">
        <v>19</v>
      </c>
      <c r="F1709" s="197" t="s">
        <v>2098</v>
      </c>
      <c r="G1709" s="194"/>
      <c r="H1709" s="198">
        <v>-4.75</v>
      </c>
      <c r="I1709" s="199"/>
      <c r="J1709" s="194"/>
      <c r="K1709" s="194"/>
      <c r="L1709" s="200"/>
      <c r="M1709" s="201"/>
      <c r="N1709" s="202"/>
      <c r="O1709" s="202"/>
      <c r="P1709" s="202"/>
      <c r="Q1709" s="202"/>
      <c r="R1709" s="202"/>
      <c r="S1709" s="202"/>
      <c r="T1709" s="203"/>
      <c r="AT1709" s="204" t="s">
        <v>180</v>
      </c>
      <c r="AU1709" s="204" t="s">
        <v>82</v>
      </c>
      <c r="AV1709" s="13" t="s">
        <v>82</v>
      </c>
      <c r="AW1709" s="13" t="s">
        <v>34</v>
      </c>
      <c r="AX1709" s="13" t="s">
        <v>73</v>
      </c>
      <c r="AY1709" s="204" t="s">
        <v>170</v>
      </c>
    </row>
    <row r="1710" spans="1:65" s="13" customFormat="1" ht="11.25">
      <c r="B1710" s="193"/>
      <c r="C1710" s="194"/>
      <c r="D1710" s="195" t="s">
        <v>180</v>
      </c>
      <c r="E1710" s="196" t="s">
        <v>19</v>
      </c>
      <c r="F1710" s="197" t="s">
        <v>2512</v>
      </c>
      <c r="G1710" s="194"/>
      <c r="H1710" s="198">
        <v>84.1</v>
      </c>
      <c r="I1710" s="199"/>
      <c r="J1710" s="194"/>
      <c r="K1710" s="194"/>
      <c r="L1710" s="200"/>
      <c r="M1710" s="201"/>
      <c r="N1710" s="202"/>
      <c r="O1710" s="202"/>
      <c r="P1710" s="202"/>
      <c r="Q1710" s="202"/>
      <c r="R1710" s="202"/>
      <c r="S1710" s="202"/>
      <c r="T1710" s="203"/>
      <c r="AT1710" s="204" t="s">
        <v>180</v>
      </c>
      <c r="AU1710" s="204" t="s">
        <v>82</v>
      </c>
      <c r="AV1710" s="13" t="s">
        <v>82</v>
      </c>
      <c r="AW1710" s="13" t="s">
        <v>34</v>
      </c>
      <c r="AX1710" s="13" t="s">
        <v>73</v>
      </c>
      <c r="AY1710" s="204" t="s">
        <v>170</v>
      </c>
    </row>
    <row r="1711" spans="1:65" s="16" customFormat="1" ht="11.25">
      <c r="B1711" s="249"/>
      <c r="C1711" s="250"/>
      <c r="D1711" s="195" t="s">
        <v>180</v>
      </c>
      <c r="E1711" s="251" t="s">
        <v>19</v>
      </c>
      <c r="F1711" s="252" t="s">
        <v>2534</v>
      </c>
      <c r="G1711" s="250"/>
      <c r="H1711" s="253">
        <v>326.60000000000002</v>
      </c>
      <c r="I1711" s="254"/>
      <c r="J1711" s="250"/>
      <c r="K1711" s="250"/>
      <c r="L1711" s="255"/>
      <c r="M1711" s="256"/>
      <c r="N1711" s="257"/>
      <c r="O1711" s="257"/>
      <c r="P1711" s="257"/>
      <c r="Q1711" s="257"/>
      <c r="R1711" s="257"/>
      <c r="S1711" s="257"/>
      <c r="T1711" s="258"/>
      <c r="AT1711" s="259" t="s">
        <v>180</v>
      </c>
      <c r="AU1711" s="259" t="s">
        <v>82</v>
      </c>
      <c r="AV1711" s="16" t="s">
        <v>171</v>
      </c>
      <c r="AW1711" s="16" t="s">
        <v>34</v>
      </c>
      <c r="AX1711" s="16" t="s">
        <v>73</v>
      </c>
      <c r="AY1711" s="259" t="s">
        <v>170</v>
      </c>
    </row>
    <row r="1712" spans="1:65" s="13" customFormat="1" ht="11.25">
      <c r="B1712" s="193"/>
      <c r="C1712" s="194"/>
      <c r="D1712" s="195" t="s">
        <v>180</v>
      </c>
      <c r="E1712" s="196" t="s">
        <v>19</v>
      </c>
      <c r="F1712" s="197" t="s">
        <v>2535</v>
      </c>
      <c r="G1712" s="194"/>
      <c r="H1712" s="198">
        <v>67.47</v>
      </c>
      <c r="I1712" s="199"/>
      <c r="J1712" s="194"/>
      <c r="K1712" s="194"/>
      <c r="L1712" s="200"/>
      <c r="M1712" s="201"/>
      <c r="N1712" s="202"/>
      <c r="O1712" s="202"/>
      <c r="P1712" s="202"/>
      <c r="Q1712" s="202"/>
      <c r="R1712" s="202"/>
      <c r="S1712" s="202"/>
      <c r="T1712" s="203"/>
      <c r="AT1712" s="204" t="s">
        <v>180</v>
      </c>
      <c r="AU1712" s="204" t="s">
        <v>82</v>
      </c>
      <c r="AV1712" s="13" t="s">
        <v>82</v>
      </c>
      <c r="AW1712" s="13" t="s">
        <v>34</v>
      </c>
      <c r="AX1712" s="13" t="s">
        <v>73</v>
      </c>
      <c r="AY1712" s="204" t="s">
        <v>170</v>
      </c>
    </row>
    <row r="1713" spans="1:65" s="14" customFormat="1" ht="11.25">
      <c r="B1713" s="205"/>
      <c r="C1713" s="206"/>
      <c r="D1713" s="195" t="s">
        <v>180</v>
      </c>
      <c r="E1713" s="207" t="s">
        <v>19</v>
      </c>
      <c r="F1713" s="208" t="s">
        <v>182</v>
      </c>
      <c r="G1713" s="206"/>
      <c r="H1713" s="209">
        <v>460.52800000000002</v>
      </c>
      <c r="I1713" s="210"/>
      <c r="J1713" s="206"/>
      <c r="K1713" s="206"/>
      <c r="L1713" s="211"/>
      <c r="M1713" s="212"/>
      <c r="N1713" s="213"/>
      <c r="O1713" s="213"/>
      <c r="P1713" s="213"/>
      <c r="Q1713" s="213"/>
      <c r="R1713" s="213"/>
      <c r="S1713" s="213"/>
      <c r="T1713" s="214"/>
      <c r="AT1713" s="215" t="s">
        <v>180</v>
      </c>
      <c r="AU1713" s="215" t="s">
        <v>82</v>
      </c>
      <c r="AV1713" s="14" t="s">
        <v>178</v>
      </c>
      <c r="AW1713" s="14" t="s">
        <v>34</v>
      </c>
      <c r="AX1713" s="14" t="s">
        <v>80</v>
      </c>
      <c r="AY1713" s="215" t="s">
        <v>170</v>
      </c>
    </row>
    <row r="1714" spans="1:65" s="2" customFormat="1" ht="24">
      <c r="A1714" s="36"/>
      <c r="B1714" s="37"/>
      <c r="C1714" s="180" t="s">
        <v>4740</v>
      </c>
      <c r="D1714" s="180" t="s">
        <v>173</v>
      </c>
      <c r="E1714" s="181" t="s">
        <v>4741</v>
      </c>
      <c r="F1714" s="182" t="s">
        <v>4742</v>
      </c>
      <c r="G1714" s="183" t="s">
        <v>217</v>
      </c>
      <c r="H1714" s="184">
        <v>460.52800000000002</v>
      </c>
      <c r="I1714" s="185"/>
      <c r="J1714" s="186">
        <f>ROUND(I1714*H1714,2)</f>
        <v>0</v>
      </c>
      <c r="K1714" s="182" t="s">
        <v>177</v>
      </c>
      <c r="L1714" s="41"/>
      <c r="M1714" s="187" t="s">
        <v>19</v>
      </c>
      <c r="N1714" s="188" t="s">
        <v>44</v>
      </c>
      <c r="O1714" s="66"/>
      <c r="P1714" s="189">
        <f>O1714*H1714</f>
        <v>0</v>
      </c>
      <c r="Q1714" s="189">
        <v>8.3000000000000001E-4</v>
      </c>
      <c r="R1714" s="189">
        <f>Q1714*H1714</f>
        <v>0.38223824000000001</v>
      </c>
      <c r="S1714" s="189">
        <v>0</v>
      </c>
      <c r="T1714" s="190">
        <f>S1714*H1714</f>
        <v>0</v>
      </c>
      <c r="U1714" s="36"/>
      <c r="V1714" s="36"/>
      <c r="W1714" s="36"/>
      <c r="X1714" s="36"/>
      <c r="Y1714" s="36"/>
      <c r="Z1714" s="36"/>
      <c r="AA1714" s="36"/>
      <c r="AB1714" s="36"/>
      <c r="AC1714" s="36"/>
      <c r="AD1714" s="36"/>
      <c r="AE1714" s="36"/>
      <c r="AR1714" s="191" t="s">
        <v>261</v>
      </c>
      <c r="AT1714" s="191" t="s">
        <v>173</v>
      </c>
      <c r="AU1714" s="191" t="s">
        <v>82</v>
      </c>
      <c r="AY1714" s="19" t="s">
        <v>170</v>
      </c>
      <c r="BE1714" s="192">
        <f>IF(N1714="základní",J1714,0)</f>
        <v>0</v>
      </c>
      <c r="BF1714" s="192">
        <f>IF(N1714="snížená",J1714,0)</f>
        <v>0</v>
      </c>
      <c r="BG1714" s="192">
        <f>IF(N1714="zákl. přenesená",J1714,0)</f>
        <v>0</v>
      </c>
      <c r="BH1714" s="192">
        <f>IF(N1714="sníž. přenesená",J1714,0)</f>
        <v>0</v>
      </c>
      <c r="BI1714" s="192">
        <f>IF(N1714="nulová",J1714,0)</f>
        <v>0</v>
      </c>
      <c r="BJ1714" s="19" t="s">
        <v>80</v>
      </c>
      <c r="BK1714" s="192">
        <f>ROUND(I1714*H1714,2)</f>
        <v>0</v>
      </c>
      <c r="BL1714" s="19" t="s">
        <v>261</v>
      </c>
      <c r="BM1714" s="191" t="s">
        <v>4743</v>
      </c>
    </row>
    <row r="1715" spans="1:65" s="13" customFormat="1" ht="11.25">
      <c r="B1715" s="193"/>
      <c r="C1715" s="194"/>
      <c r="D1715" s="195" t="s">
        <v>180</v>
      </c>
      <c r="E1715" s="196" t="s">
        <v>19</v>
      </c>
      <c r="F1715" s="197" t="s">
        <v>2533</v>
      </c>
      <c r="G1715" s="194"/>
      <c r="H1715" s="198">
        <v>84.858000000000004</v>
      </c>
      <c r="I1715" s="199"/>
      <c r="J1715" s="194"/>
      <c r="K1715" s="194"/>
      <c r="L1715" s="200"/>
      <c r="M1715" s="201"/>
      <c r="N1715" s="202"/>
      <c r="O1715" s="202"/>
      <c r="P1715" s="202"/>
      <c r="Q1715" s="202"/>
      <c r="R1715" s="202"/>
      <c r="S1715" s="202"/>
      <c r="T1715" s="203"/>
      <c r="AT1715" s="204" t="s">
        <v>180</v>
      </c>
      <c r="AU1715" s="204" t="s">
        <v>82</v>
      </c>
      <c r="AV1715" s="13" t="s">
        <v>82</v>
      </c>
      <c r="AW1715" s="13" t="s">
        <v>34</v>
      </c>
      <c r="AX1715" s="13" t="s">
        <v>73</v>
      </c>
      <c r="AY1715" s="204" t="s">
        <v>170</v>
      </c>
    </row>
    <row r="1716" spans="1:65" s="13" customFormat="1" ht="11.25">
      <c r="B1716" s="193"/>
      <c r="C1716" s="194"/>
      <c r="D1716" s="195" t="s">
        <v>180</v>
      </c>
      <c r="E1716" s="196" t="s">
        <v>19</v>
      </c>
      <c r="F1716" s="197" t="s">
        <v>2475</v>
      </c>
      <c r="G1716" s="194"/>
      <c r="H1716" s="198">
        <v>-16.2</v>
      </c>
      <c r="I1716" s="199"/>
      <c r="J1716" s="194"/>
      <c r="K1716" s="194"/>
      <c r="L1716" s="200"/>
      <c r="M1716" s="201"/>
      <c r="N1716" s="202"/>
      <c r="O1716" s="202"/>
      <c r="P1716" s="202"/>
      <c r="Q1716" s="202"/>
      <c r="R1716" s="202"/>
      <c r="S1716" s="202"/>
      <c r="T1716" s="203"/>
      <c r="AT1716" s="204" t="s">
        <v>180</v>
      </c>
      <c r="AU1716" s="204" t="s">
        <v>82</v>
      </c>
      <c r="AV1716" s="13" t="s">
        <v>82</v>
      </c>
      <c r="AW1716" s="13" t="s">
        <v>34</v>
      </c>
      <c r="AX1716" s="13" t="s">
        <v>73</v>
      </c>
      <c r="AY1716" s="204" t="s">
        <v>170</v>
      </c>
    </row>
    <row r="1717" spans="1:65" s="13" customFormat="1" ht="11.25">
      <c r="B1717" s="193"/>
      <c r="C1717" s="194"/>
      <c r="D1717" s="195" t="s">
        <v>180</v>
      </c>
      <c r="E1717" s="196" t="s">
        <v>19</v>
      </c>
      <c r="F1717" s="197" t="s">
        <v>2476</v>
      </c>
      <c r="G1717" s="194"/>
      <c r="H1717" s="198">
        <v>-2.2000000000000002</v>
      </c>
      <c r="I1717" s="199"/>
      <c r="J1717" s="194"/>
      <c r="K1717" s="194"/>
      <c r="L1717" s="200"/>
      <c r="M1717" s="201"/>
      <c r="N1717" s="202"/>
      <c r="O1717" s="202"/>
      <c r="P1717" s="202"/>
      <c r="Q1717" s="202"/>
      <c r="R1717" s="202"/>
      <c r="S1717" s="202"/>
      <c r="T1717" s="203"/>
      <c r="AT1717" s="204" t="s">
        <v>180</v>
      </c>
      <c r="AU1717" s="204" t="s">
        <v>82</v>
      </c>
      <c r="AV1717" s="13" t="s">
        <v>82</v>
      </c>
      <c r="AW1717" s="13" t="s">
        <v>34</v>
      </c>
      <c r="AX1717" s="13" t="s">
        <v>73</v>
      </c>
      <c r="AY1717" s="204" t="s">
        <v>170</v>
      </c>
    </row>
    <row r="1718" spans="1:65" s="16" customFormat="1" ht="11.25">
      <c r="B1718" s="249"/>
      <c r="C1718" s="250"/>
      <c r="D1718" s="195" t="s">
        <v>180</v>
      </c>
      <c r="E1718" s="251" t="s">
        <v>19</v>
      </c>
      <c r="F1718" s="252" t="s">
        <v>2377</v>
      </c>
      <c r="G1718" s="250"/>
      <c r="H1718" s="253">
        <v>66.457999999999998</v>
      </c>
      <c r="I1718" s="254"/>
      <c r="J1718" s="250"/>
      <c r="K1718" s="250"/>
      <c r="L1718" s="255"/>
      <c r="M1718" s="256"/>
      <c r="N1718" s="257"/>
      <c r="O1718" s="257"/>
      <c r="P1718" s="257"/>
      <c r="Q1718" s="257"/>
      <c r="R1718" s="257"/>
      <c r="S1718" s="257"/>
      <c r="T1718" s="258"/>
      <c r="AT1718" s="259" t="s">
        <v>180</v>
      </c>
      <c r="AU1718" s="259" t="s">
        <v>82</v>
      </c>
      <c r="AV1718" s="16" t="s">
        <v>171</v>
      </c>
      <c r="AW1718" s="16" t="s">
        <v>34</v>
      </c>
      <c r="AX1718" s="16" t="s">
        <v>73</v>
      </c>
      <c r="AY1718" s="259" t="s">
        <v>170</v>
      </c>
    </row>
    <row r="1719" spans="1:65" s="13" customFormat="1" ht="11.25">
      <c r="B1719" s="193"/>
      <c r="C1719" s="194"/>
      <c r="D1719" s="195" t="s">
        <v>180</v>
      </c>
      <c r="E1719" s="196" t="s">
        <v>19</v>
      </c>
      <c r="F1719" s="197" t="s">
        <v>2095</v>
      </c>
      <c r="G1719" s="194"/>
      <c r="H1719" s="198">
        <v>240.8</v>
      </c>
      <c r="I1719" s="199"/>
      <c r="J1719" s="194"/>
      <c r="K1719" s="194"/>
      <c r="L1719" s="200"/>
      <c r="M1719" s="201"/>
      <c r="N1719" s="202"/>
      <c r="O1719" s="202"/>
      <c r="P1719" s="202"/>
      <c r="Q1719" s="202"/>
      <c r="R1719" s="202"/>
      <c r="S1719" s="202"/>
      <c r="T1719" s="203"/>
      <c r="AT1719" s="204" t="s">
        <v>180</v>
      </c>
      <c r="AU1719" s="204" t="s">
        <v>82</v>
      </c>
      <c r="AV1719" s="13" t="s">
        <v>82</v>
      </c>
      <c r="AW1719" s="13" t="s">
        <v>34</v>
      </c>
      <c r="AX1719" s="13" t="s">
        <v>73</v>
      </c>
      <c r="AY1719" s="204" t="s">
        <v>170</v>
      </c>
    </row>
    <row r="1720" spans="1:65" s="13" customFormat="1" ht="11.25">
      <c r="B1720" s="193"/>
      <c r="C1720" s="194"/>
      <c r="D1720" s="195" t="s">
        <v>180</v>
      </c>
      <c r="E1720" s="196" t="s">
        <v>19</v>
      </c>
      <c r="F1720" s="197" t="s">
        <v>2096</v>
      </c>
      <c r="G1720" s="194"/>
      <c r="H1720" s="198">
        <v>-45.15</v>
      </c>
      <c r="I1720" s="199"/>
      <c r="J1720" s="194"/>
      <c r="K1720" s="194"/>
      <c r="L1720" s="200"/>
      <c r="M1720" s="201"/>
      <c r="N1720" s="202"/>
      <c r="O1720" s="202"/>
      <c r="P1720" s="202"/>
      <c r="Q1720" s="202"/>
      <c r="R1720" s="202"/>
      <c r="S1720" s="202"/>
      <c r="T1720" s="203"/>
      <c r="AT1720" s="204" t="s">
        <v>180</v>
      </c>
      <c r="AU1720" s="204" t="s">
        <v>82</v>
      </c>
      <c r="AV1720" s="13" t="s">
        <v>82</v>
      </c>
      <c r="AW1720" s="13" t="s">
        <v>34</v>
      </c>
      <c r="AX1720" s="13" t="s">
        <v>73</v>
      </c>
      <c r="AY1720" s="204" t="s">
        <v>170</v>
      </c>
    </row>
    <row r="1721" spans="1:65" s="13" customFormat="1" ht="11.25">
      <c r="B1721" s="193"/>
      <c r="C1721" s="194"/>
      <c r="D1721" s="195" t="s">
        <v>180</v>
      </c>
      <c r="E1721" s="196" t="s">
        <v>19</v>
      </c>
      <c r="F1721" s="197" t="s">
        <v>2097</v>
      </c>
      <c r="G1721" s="194"/>
      <c r="H1721" s="198">
        <v>51.6</v>
      </c>
      <c r="I1721" s="199"/>
      <c r="J1721" s="194"/>
      <c r="K1721" s="194"/>
      <c r="L1721" s="200"/>
      <c r="M1721" s="201"/>
      <c r="N1721" s="202"/>
      <c r="O1721" s="202"/>
      <c r="P1721" s="202"/>
      <c r="Q1721" s="202"/>
      <c r="R1721" s="202"/>
      <c r="S1721" s="202"/>
      <c r="T1721" s="203"/>
      <c r="AT1721" s="204" t="s">
        <v>180</v>
      </c>
      <c r="AU1721" s="204" t="s">
        <v>82</v>
      </c>
      <c r="AV1721" s="13" t="s">
        <v>82</v>
      </c>
      <c r="AW1721" s="13" t="s">
        <v>34</v>
      </c>
      <c r="AX1721" s="13" t="s">
        <v>73</v>
      </c>
      <c r="AY1721" s="204" t="s">
        <v>170</v>
      </c>
    </row>
    <row r="1722" spans="1:65" s="13" customFormat="1" ht="11.25">
      <c r="B1722" s="193"/>
      <c r="C1722" s="194"/>
      <c r="D1722" s="195" t="s">
        <v>180</v>
      </c>
      <c r="E1722" s="196" t="s">
        <v>19</v>
      </c>
      <c r="F1722" s="197" t="s">
        <v>2098</v>
      </c>
      <c r="G1722" s="194"/>
      <c r="H1722" s="198">
        <v>-4.75</v>
      </c>
      <c r="I1722" s="199"/>
      <c r="J1722" s="194"/>
      <c r="K1722" s="194"/>
      <c r="L1722" s="200"/>
      <c r="M1722" s="201"/>
      <c r="N1722" s="202"/>
      <c r="O1722" s="202"/>
      <c r="P1722" s="202"/>
      <c r="Q1722" s="202"/>
      <c r="R1722" s="202"/>
      <c r="S1722" s="202"/>
      <c r="T1722" s="203"/>
      <c r="AT1722" s="204" t="s">
        <v>180</v>
      </c>
      <c r="AU1722" s="204" t="s">
        <v>82</v>
      </c>
      <c r="AV1722" s="13" t="s">
        <v>82</v>
      </c>
      <c r="AW1722" s="13" t="s">
        <v>34</v>
      </c>
      <c r="AX1722" s="13" t="s">
        <v>73</v>
      </c>
      <c r="AY1722" s="204" t="s">
        <v>170</v>
      </c>
    </row>
    <row r="1723" spans="1:65" s="13" customFormat="1" ht="11.25">
      <c r="B1723" s="193"/>
      <c r="C1723" s="194"/>
      <c r="D1723" s="195" t="s">
        <v>180</v>
      </c>
      <c r="E1723" s="196" t="s">
        <v>19</v>
      </c>
      <c r="F1723" s="197" t="s">
        <v>2512</v>
      </c>
      <c r="G1723" s="194"/>
      <c r="H1723" s="198">
        <v>84.1</v>
      </c>
      <c r="I1723" s="199"/>
      <c r="J1723" s="194"/>
      <c r="K1723" s="194"/>
      <c r="L1723" s="200"/>
      <c r="M1723" s="201"/>
      <c r="N1723" s="202"/>
      <c r="O1723" s="202"/>
      <c r="P1723" s="202"/>
      <c r="Q1723" s="202"/>
      <c r="R1723" s="202"/>
      <c r="S1723" s="202"/>
      <c r="T1723" s="203"/>
      <c r="AT1723" s="204" t="s">
        <v>180</v>
      </c>
      <c r="AU1723" s="204" t="s">
        <v>82</v>
      </c>
      <c r="AV1723" s="13" t="s">
        <v>82</v>
      </c>
      <c r="AW1723" s="13" t="s">
        <v>34</v>
      </c>
      <c r="AX1723" s="13" t="s">
        <v>73</v>
      </c>
      <c r="AY1723" s="204" t="s">
        <v>170</v>
      </c>
    </row>
    <row r="1724" spans="1:65" s="16" customFormat="1" ht="11.25">
      <c r="B1724" s="249"/>
      <c r="C1724" s="250"/>
      <c r="D1724" s="195" t="s">
        <v>180</v>
      </c>
      <c r="E1724" s="251" t="s">
        <v>19</v>
      </c>
      <c r="F1724" s="252" t="s">
        <v>2534</v>
      </c>
      <c r="G1724" s="250"/>
      <c r="H1724" s="253">
        <v>326.60000000000002</v>
      </c>
      <c r="I1724" s="254"/>
      <c r="J1724" s="250"/>
      <c r="K1724" s="250"/>
      <c r="L1724" s="255"/>
      <c r="M1724" s="256"/>
      <c r="N1724" s="257"/>
      <c r="O1724" s="257"/>
      <c r="P1724" s="257"/>
      <c r="Q1724" s="257"/>
      <c r="R1724" s="257"/>
      <c r="S1724" s="257"/>
      <c r="T1724" s="258"/>
      <c r="AT1724" s="259" t="s">
        <v>180</v>
      </c>
      <c r="AU1724" s="259" t="s">
        <v>82</v>
      </c>
      <c r="AV1724" s="16" t="s">
        <v>171</v>
      </c>
      <c r="AW1724" s="16" t="s">
        <v>34</v>
      </c>
      <c r="AX1724" s="16" t="s">
        <v>73</v>
      </c>
      <c r="AY1724" s="259" t="s">
        <v>170</v>
      </c>
    </row>
    <row r="1725" spans="1:65" s="13" customFormat="1" ht="11.25">
      <c r="B1725" s="193"/>
      <c r="C1725" s="194"/>
      <c r="D1725" s="195" t="s">
        <v>180</v>
      </c>
      <c r="E1725" s="196" t="s">
        <v>19</v>
      </c>
      <c r="F1725" s="197" t="s">
        <v>2535</v>
      </c>
      <c r="G1725" s="194"/>
      <c r="H1725" s="198">
        <v>67.47</v>
      </c>
      <c r="I1725" s="199"/>
      <c r="J1725" s="194"/>
      <c r="K1725" s="194"/>
      <c r="L1725" s="200"/>
      <c r="M1725" s="201"/>
      <c r="N1725" s="202"/>
      <c r="O1725" s="202"/>
      <c r="P1725" s="202"/>
      <c r="Q1725" s="202"/>
      <c r="R1725" s="202"/>
      <c r="S1725" s="202"/>
      <c r="T1725" s="203"/>
      <c r="AT1725" s="204" t="s">
        <v>180</v>
      </c>
      <c r="AU1725" s="204" t="s">
        <v>82</v>
      </c>
      <c r="AV1725" s="13" t="s">
        <v>82</v>
      </c>
      <c r="AW1725" s="13" t="s">
        <v>34</v>
      </c>
      <c r="AX1725" s="13" t="s">
        <v>73</v>
      </c>
      <c r="AY1725" s="204" t="s">
        <v>170</v>
      </c>
    </row>
    <row r="1726" spans="1:65" s="14" customFormat="1" ht="11.25">
      <c r="B1726" s="205"/>
      <c r="C1726" s="206"/>
      <c r="D1726" s="195" t="s">
        <v>180</v>
      </c>
      <c r="E1726" s="207" t="s">
        <v>19</v>
      </c>
      <c r="F1726" s="208" t="s">
        <v>182</v>
      </c>
      <c r="G1726" s="206"/>
      <c r="H1726" s="209">
        <v>460.52800000000002</v>
      </c>
      <c r="I1726" s="210"/>
      <c r="J1726" s="206"/>
      <c r="K1726" s="206"/>
      <c r="L1726" s="211"/>
      <c r="M1726" s="212"/>
      <c r="N1726" s="213"/>
      <c r="O1726" s="213"/>
      <c r="P1726" s="213"/>
      <c r="Q1726" s="213"/>
      <c r="R1726" s="213"/>
      <c r="S1726" s="213"/>
      <c r="T1726" s="214"/>
      <c r="AT1726" s="215" t="s">
        <v>180</v>
      </c>
      <c r="AU1726" s="215" t="s">
        <v>82</v>
      </c>
      <c r="AV1726" s="14" t="s">
        <v>178</v>
      </c>
      <c r="AW1726" s="14" t="s">
        <v>34</v>
      </c>
      <c r="AX1726" s="14" t="s">
        <v>80</v>
      </c>
      <c r="AY1726" s="215" t="s">
        <v>170</v>
      </c>
    </row>
    <row r="1727" spans="1:65" s="12" customFormat="1" ht="22.9" customHeight="1">
      <c r="B1727" s="164"/>
      <c r="C1727" s="165"/>
      <c r="D1727" s="166" t="s">
        <v>72</v>
      </c>
      <c r="E1727" s="178" t="s">
        <v>1020</v>
      </c>
      <c r="F1727" s="178" t="s">
        <v>1021</v>
      </c>
      <c r="G1727" s="165"/>
      <c r="H1727" s="165"/>
      <c r="I1727" s="168"/>
      <c r="J1727" s="179">
        <f>BK1727</f>
        <v>0</v>
      </c>
      <c r="K1727" s="165"/>
      <c r="L1727" s="170"/>
      <c r="M1727" s="171"/>
      <c r="N1727" s="172"/>
      <c r="O1727" s="172"/>
      <c r="P1727" s="173">
        <f>SUM(P1728:P1742)</f>
        <v>0</v>
      </c>
      <c r="Q1727" s="172"/>
      <c r="R1727" s="173">
        <f>SUM(R1728:R1742)</f>
        <v>2.1989670000000001</v>
      </c>
      <c r="S1727" s="172"/>
      <c r="T1727" s="174">
        <f>SUM(T1728:T1742)</f>
        <v>0</v>
      </c>
      <c r="AR1727" s="175" t="s">
        <v>82</v>
      </c>
      <c r="AT1727" s="176" t="s">
        <v>72</v>
      </c>
      <c r="AU1727" s="176" t="s">
        <v>80</v>
      </c>
      <c r="AY1727" s="175" t="s">
        <v>170</v>
      </c>
      <c r="BK1727" s="177">
        <f>SUM(BK1728:BK1742)</f>
        <v>0</v>
      </c>
    </row>
    <row r="1728" spans="1:65" s="2" customFormat="1" ht="16.5" customHeight="1">
      <c r="A1728" s="36"/>
      <c r="B1728" s="37"/>
      <c r="C1728" s="180" t="s">
        <v>4744</v>
      </c>
      <c r="D1728" s="180" t="s">
        <v>173</v>
      </c>
      <c r="E1728" s="181" t="s">
        <v>4745</v>
      </c>
      <c r="F1728" s="182" t="s">
        <v>4746</v>
      </c>
      <c r="G1728" s="183" t="s">
        <v>217</v>
      </c>
      <c r="H1728" s="184">
        <v>4702.7</v>
      </c>
      <c r="I1728" s="185"/>
      <c r="J1728" s="186">
        <f>ROUND(I1728*H1728,2)</f>
        <v>0</v>
      </c>
      <c r="K1728" s="182" t="s">
        <v>177</v>
      </c>
      <c r="L1728" s="41"/>
      <c r="M1728" s="187" t="s">
        <v>19</v>
      </c>
      <c r="N1728" s="188" t="s">
        <v>44</v>
      </c>
      <c r="O1728" s="66"/>
      <c r="P1728" s="189">
        <f>O1728*H1728</f>
        <v>0</v>
      </c>
      <c r="Q1728" s="189">
        <v>0</v>
      </c>
      <c r="R1728" s="189">
        <f>Q1728*H1728</f>
        <v>0</v>
      </c>
      <c r="S1728" s="189">
        <v>0</v>
      </c>
      <c r="T1728" s="190">
        <f>S1728*H1728</f>
        <v>0</v>
      </c>
      <c r="U1728" s="36"/>
      <c r="V1728" s="36"/>
      <c r="W1728" s="36"/>
      <c r="X1728" s="36"/>
      <c r="Y1728" s="36"/>
      <c r="Z1728" s="36"/>
      <c r="AA1728" s="36"/>
      <c r="AB1728" s="36"/>
      <c r="AC1728" s="36"/>
      <c r="AD1728" s="36"/>
      <c r="AE1728" s="36"/>
      <c r="AR1728" s="191" t="s">
        <v>261</v>
      </c>
      <c r="AT1728" s="191" t="s">
        <v>173</v>
      </c>
      <c r="AU1728" s="191" t="s">
        <v>82</v>
      </c>
      <c r="AY1728" s="19" t="s">
        <v>170</v>
      </c>
      <c r="BE1728" s="192">
        <f>IF(N1728="základní",J1728,0)</f>
        <v>0</v>
      </c>
      <c r="BF1728" s="192">
        <f>IF(N1728="snížená",J1728,0)</f>
        <v>0</v>
      </c>
      <c r="BG1728" s="192">
        <f>IF(N1728="zákl. přenesená",J1728,0)</f>
        <v>0</v>
      </c>
      <c r="BH1728" s="192">
        <f>IF(N1728="sníž. přenesená",J1728,0)</f>
        <v>0</v>
      </c>
      <c r="BI1728" s="192">
        <f>IF(N1728="nulová",J1728,0)</f>
        <v>0</v>
      </c>
      <c r="BJ1728" s="19" t="s">
        <v>80</v>
      </c>
      <c r="BK1728" s="192">
        <f>ROUND(I1728*H1728,2)</f>
        <v>0</v>
      </c>
      <c r="BL1728" s="19" t="s">
        <v>261</v>
      </c>
      <c r="BM1728" s="191" t="s">
        <v>4747</v>
      </c>
    </row>
    <row r="1729" spans="1:65" s="2" customFormat="1" ht="16.5" customHeight="1">
      <c r="A1729" s="36"/>
      <c r="B1729" s="37"/>
      <c r="C1729" s="180" t="s">
        <v>4748</v>
      </c>
      <c r="D1729" s="180" t="s">
        <v>173</v>
      </c>
      <c r="E1729" s="181" t="s">
        <v>4749</v>
      </c>
      <c r="F1729" s="182" t="s">
        <v>4750</v>
      </c>
      <c r="G1729" s="183" t="s">
        <v>217</v>
      </c>
      <c r="H1729" s="184">
        <v>4702.7</v>
      </c>
      <c r="I1729" s="185"/>
      <c r="J1729" s="186">
        <f>ROUND(I1729*H1729,2)</f>
        <v>0</v>
      </c>
      <c r="K1729" s="182" t="s">
        <v>177</v>
      </c>
      <c r="L1729" s="41"/>
      <c r="M1729" s="187" t="s">
        <v>19</v>
      </c>
      <c r="N1729" s="188" t="s">
        <v>44</v>
      </c>
      <c r="O1729" s="66"/>
      <c r="P1729" s="189">
        <f>O1729*H1729</f>
        <v>0</v>
      </c>
      <c r="Q1729" s="189">
        <v>2.0000000000000001E-4</v>
      </c>
      <c r="R1729" s="189">
        <f>Q1729*H1729</f>
        <v>0.94054000000000004</v>
      </c>
      <c r="S1729" s="189">
        <v>0</v>
      </c>
      <c r="T1729" s="190">
        <f>S1729*H1729</f>
        <v>0</v>
      </c>
      <c r="U1729" s="36"/>
      <c r="V1729" s="36"/>
      <c r="W1729" s="36"/>
      <c r="X1729" s="36"/>
      <c r="Y1729" s="36"/>
      <c r="Z1729" s="36"/>
      <c r="AA1729" s="36"/>
      <c r="AB1729" s="36"/>
      <c r="AC1729" s="36"/>
      <c r="AD1729" s="36"/>
      <c r="AE1729" s="36"/>
      <c r="AR1729" s="191" t="s">
        <v>261</v>
      </c>
      <c r="AT1729" s="191" t="s">
        <v>173</v>
      </c>
      <c r="AU1729" s="191" t="s">
        <v>82</v>
      </c>
      <c r="AY1729" s="19" t="s">
        <v>170</v>
      </c>
      <c r="BE1729" s="192">
        <f>IF(N1729="základní",J1729,0)</f>
        <v>0</v>
      </c>
      <c r="BF1729" s="192">
        <f>IF(N1729="snížená",J1729,0)</f>
        <v>0</v>
      </c>
      <c r="BG1729" s="192">
        <f>IF(N1729="zákl. přenesená",J1729,0)</f>
        <v>0</v>
      </c>
      <c r="BH1729" s="192">
        <f>IF(N1729="sníž. přenesená",J1729,0)</f>
        <v>0</v>
      </c>
      <c r="BI1729" s="192">
        <f>IF(N1729="nulová",J1729,0)</f>
        <v>0</v>
      </c>
      <c r="BJ1729" s="19" t="s">
        <v>80</v>
      </c>
      <c r="BK1729" s="192">
        <f>ROUND(I1729*H1729,2)</f>
        <v>0</v>
      </c>
      <c r="BL1729" s="19" t="s">
        <v>261</v>
      </c>
      <c r="BM1729" s="191" t="s">
        <v>4751</v>
      </c>
    </row>
    <row r="1730" spans="1:65" s="2" customFormat="1" ht="16.5" customHeight="1">
      <c r="A1730" s="36"/>
      <c r="B1730" s="37"/>
      <c r="C1730" s="180" t="s">
        <v>4752</v>
      </c>
      <c r="D1730" s="180" t="s">
        <v>173</v>
      </c>
      <c r="E1730" s="181" t="s">
        <v>4753</v>
      </c>
      <c r="F1730" s="182" t="s">
        <v>4754</v>
      </c>
      <c r="G1730" s="183" t="s">
        <v>217</v>
      </c>
      <c r="H1730" s="184">
        <v>2830</v>
      </c>
      <c r="I1730" s="185"/>
      <c r="J1730" s="186">
        <f>ROUND(I1730*H1730,2)</f>
        <v>0</v>
      </c>
      <c r="K1730" s="182" t="s">
        <v>177</v>
      </c>
      <c r="L1730" s="41"/>
      <c r="M1730" s="187" t="s">
        <v>19</v>
      </c>
      <c r="N1730" s="188" t="s">
        <v>44</v>
      </c>
      <c r="O1730" s="66"/>
      <c r="P1730" s="189">
        <f>O1730*H1730</f>
        <v>0</v>
      </c>
      <c r="Q1730" s="189">
        <v>1.0000000000000001E-5</v>
      </c>
      <c r="R1730" s="189">
        <f>Q1730*H1730</f>
        <v>2.8300000000000002E-2</v>
      </c>
      <c r="S1730" s="189">
        <v>0</v>
      </c>
      <c r="T1730" s="190">
        <f>S1730*H1730</f>
        <v>0</v>
      </c>
      <c r="U1730" s="36"/>
      <c r="V1730" s="36"/>
      <c r="W1730" s="36"/>
      <c r="X1730" s="36"/>
      <c r="Y1730" s="36"/>
      <c r="Z1730" s="36"/>
      <c r="AA1730" s="36"/>
      <c r="AB1730" s="36"/>
      <c r="AC1730" s="36"/>
      <c r="AD1730" s="36"/>
      <c r="AE1730" s="36"/>
      <c r="AR1730" s="191" t="s">
        <v>261</v>
      </c>
      <c r="AT1730" s="191" t="s">
        <v>173</v>
      </c>
      <c r="AU1730" s="191" t="s">
        <v>82</v>
      </c>
      <c r="AY1730" s="19" t="s">
        <v>170</v>
      </c>
      <c r="BE1730" s="192">
        <f>IF(N1730="základní",J1730,0)</f>
        <v>0</v>
      </c>
      <c r="BF1730" s="192">
        <f>IF(N1730="snížená",J1730,0)</f>
        <v>0</v>
      </c>
      <c r="BG1730" s="192">
        <f>IF(N1730="zákl. přenesená",J1730,0)</f>
        <v>0</v>
      </c>
      <c r="BH1730" s="192">
        <f>IF(N1730="sníž. přenesená",J1730,0)</f>
        <v>0</v>
      </c>
      <c r="BI1730" s="192">
        <f>IF(N1730="nulová",J1730,0)</f>
        <v>0</v>
      </c>
      <c r="BJ1730" s="19" t="s">
        <v>80</v>
      </c>
      <c r="BK1730" s="192">
        <f>ROUND(I1730*H1730,2)</f>
        <v>0</v>
      </c>
      <c r="BL1730" s="19" t="s">
        <v>261</v>
      </c>
      <c r="BM1730" s="191" t="s">
        <v>4755</v>
      </c>
    </row>
    <row r="1731" spans="1:65" s="13" customFormat="1" ht="11.25">
      <c r="B1731" s="193"/>
      <c r="C1731" s="194"/>
      <c r="D1731" s="195" t="s">
        <v>180</v>
      </c>
      <c r="E1731" s="196" t="s">
        <v>19</v>
      </c>
      <c r="F1731" s="197" t="s">
        <v>2660</v>
      </c>
      <c r="G1731" s="194"/>
      <c r="H1731" s="198">
        <v>2830</v>
      </c>
      <c r="I1731" s="199"/>
      <c r="J1731" s="194"/>
      <c r="K1731" s="194"/>
      <c r="L1731" s="200"/>
      <c r="M1731" s="201"/>
      <c r="N1731" s="202"/>
      <c r="O1731" s="202"/>
      <c r="P1731" s="202"/>
      <c r="Q1731" s="202"/>
      <c r="R1731" s="202"/>
      <c r="S1731" s="202"/>
      <c r="T1731" s="203"/>
      <c r="AT1731" s="204" t="s">
        <v>180</v>
      </c>
      <c r="AU1731" s="204" t="s">
        <v>82</v>
      </c>
      <c r="AV1731" s="13" t="s">
        <v>82</v>
      </c>
      <c r="AW1731" s="13" t="s">
        <v>34</v>
      </c>
      <c r="AX1731" s="13" t="s">
        <v>80</v>
      </c>
      <c r="AY1731" s="204" t="s">
        <v>170</v>
      </c>
    </row>
    <row r="1732" spans="1:65" s="2" customFormat="1" ht="24">
      <c r="A1732" s="36"/>
      <c r="B1732" s="37"/>
      <c r="C1732" s="180" t="s">
        <v>4756</v>
      </c>
      <c r="D1732" s="180" t="s">
        <v>173</v>
      </c>
      <c r="E1732" s="181" t="s">
        <v>1048</v>
      </c>
      <c r="F1732" s="182" t="s">
        <v>1049</v>
      </c>
      <c r="G1732" s="183" t="s">
        <v>217</v>
      </c>
      <c r="H1732" s="184">
        <v>4702.7</v>
      </c>
      <c r="I1732" s="185"/>
      <c r="J1732" s="186">
        <f>ROUND(I1732*H1732,2)</f>
        <v>0</v>
      </c>
      <c r="K1732" s="182" t="s">
        <v>177</v>
      </c>
      <c r="L1732" s="41"/>
      <c r="M1732" s="187" t="s">
        <v>19</v>
      </c>
      <c r="N1732" s="188" t="s">
        <v>44</v>
      </c>
      <c r="O1732" s="66"/>
      <c r="P1732" s="189">
        <f>O1732*H1732</f>
        <v>0</v>
      </c>
      <c r="Q1732" s="189">
        <v>2.5999999999999998E-4</v>
      </c>
      <c r="R1732" s="189">
        <f>Q1732*H1732</f>
        <v>1.222702</v>
      </c>
      <c r="S1732" s="189">
        <v>0</v>
      </c>
      <c r="T1732" s="190">
        <f>S1732*H1732</f>
        <v>0</v>
      </c>
      <c r="U1732" s="36"/>
      <c r="V1732" s="36"/>
      <c r="W1732" s="36"/>
      <c r="X1732" s="36"/>
      <c r="Y1732" s="36"/>
      <c r="Z1732" s="36"/>
      <c r="AA1732" s="36"/>
      <c r="AB1732" s="36"/>
      <c r="AC1732" s="36"/>
      <c r="AD1732" s="36"/>
      <c r="AE1732" s="36"/>
      <c r="AR1732" s="191" t="s">
        <v>261</v>
      </c>
      <c r="AT1732" s="191" t="s">
        <v>173</v>
      </c>
      <c r="AU1732" s="191" t="s">
        <v>82</v>
      </c>
      <c r="AY1732" s="19" t="s">
        <v>170</v>
      </c>
      <c r="BE1732" s="192">
        <f>IF(N1732="základní",J1732,0)</f>
        <v>0</v>
      </c>
      <c r="BF1732" s="192">
        <f>IF(N1732="snížená",J1732,0)</f>
        <v>0</v>
      </c>
      <c r="BG1732" s="192">
        <f>IF(N1732="zákl. přenesená",J1732,0)</f>
        <v>0</v>
      </c>
      <c r="BH1732" s="192">
        <f>IF(N1732="sníž. přenesená",J1732,0)</f>
        <v>0</v>
      </c>
      <c r="BI1732" s="192">
        <f>IF(N1732="nulová",J1732,0)</f>
        <v>0</v>
      </c>
      <c r="BJ1732" s="19" t="s">
        <v>80</v>
      </c>
      <c r="BK1732" s="192">
        <f>ROUND(I1732*H1732,2)</f>
        <v>0</v>
      </c>
      <c r="BL1732" s="19" t="s">
        <v>261</v>
      </c>
      <c r="BM1732" s="191" t="s">
        <v>4757</v>
      </c>
    </row>
    <row r="1733" spans="1:65" s="13" customFormat="1" ht="11.25">
      <c r="B1733" s="193"/>
      <c r="C1733" s="194"/>
      <c r="D1733" s="195" t="s">
        <v>180</v>
      </c>
      <c r="E1733" s="196" t="s">
        <v>19</v>
      </c>
      <c r="F1733" s="197" t="s">
        <v>4758</v>
      </c>
      <c r="G1733" s="194"/>
      <c r="H1733" s="198">
        <v>1270</v>
      </c>
      <c r="I1733" s="199"/>
      <c r="J1733" s="194"/>
      <c r="K1733" s="194"/>
      <c r="L1733" s="200"/>
      <c r="M1733" s="201"/>
      <c r="N1733" s="202"/>
      <c r="O1733" s="202"/>
      <c r="P1733" s="202"/>
      <c r="Q1733" s="202"/>
      <c r="R1733" s="202"/>
      <c r="S1733" s="202"/>
      <c r="T1733" s="203"/>
      <c r="AT1733" s="204" t="s">
        <v>180</v>
      </c>
      <c r="AU1733" s="204" t="s">
        <v>82</v>
      </c>
      <c r="AV1733" s="13" t="s">
        <v>82</v>
      </c>
      <c r="AW1733" s="13" t="s">
        <v>34</v>
      </c>
      <c r="AX1733" s="13" t="s">
        <v>73</v>
      </c>
      <c r="AY1733" s="204" t="s">
        <v>170</v>
      </c>
    </row>
    <row r="1734" spans="1:65" s="13" customFormat="1" ht="11.25">
      <c r="B1734" s="193"/>
      <c r="C1734" s="194"/>
      <c r="D1734" s="195" t="s">
        <v>180</v>
      </c>
      <c r="E1734" s="196" t="s">
        <v>19</v>
      </c>
      <c r="F1734" s="197" t="s">
        <v>4759</v>
      </c>
      <c r="G1734" s="194"/>
      <c r="H1734" s="198">
        <v>1367.1</v>
      </c>
      <c r="I1734" s="199"/>
      <c r="J1734" s="194"/>
      <c r="K1734" s="194"/>
      <c r="L1734" s="200"/>
      <c r="M1734" s="201"/>
      <c r="N1734" s="202"/>
      <c r="O1734" s="202"/>
      <c r="P1734" s="202"/>
      <c r="Q1734" s="202"/>
      <c r="R1734" s="202"/>
      <c r="S1734" s="202"/>
      <c r="T1734" s="203"/>
      <c r="AT1734" s="204" t="s">
        <v>180</v>
      </c>
      <c r="AU1734" s="204" t="s">
        <v>82</v>
      </c>
      <c r="AV1734" s="13" t="s">
        <v>82</v>
      </c>
      <c r="AW1734" s="13" t="s">
        <v>34</v>
      </c>
      <c r="AX1734" s="13" t="s">
        <v>73</v>
      </c>
      <c r="AY1734" s="204" t="s">
        <v>170</v>
      </c>
    </row>
    <row r="1735" spans="1:65" s="13" customFormat="1" ht="11.25">
      <c r="B1735" s="193"/>
      <c r="C1735" s="194"/>
      <c r="D1735" s="195" t="s">
        <v>180</v>
      </c>
      <c r="E1735" s="196" t="s">
        <v>19</v>
      </c>
      <c r="F1735" s="197" t="s">
        <v>4760</v>
      </c>
      <c r="G1735" s="194"/>
      <c r="H1735" s="198">
        <v>954</v>
      </c>
      <c r="I1735" s="199"/>
      <c r="J1735" s="194"/>
      <c r="K1735" s="194"/>
      <c r="L1735" s="200"/>
      <c r="M1735" s="201"/>
      <c r="N1735" s="202"/>
      <c r="O1735" s="202"/>
      <c r="P1735" s="202"/>
      <c r="Q1735" s="202"/>
      <c r="R1735" s="202"/>
      <c r="S1735" s="202"/>
      <c r="T1735" s="203"/>
      <c r="AT1735" s="204" t="s">
        <v>180</v>
      </c>
      <c r="AU1735" s="204" t="s">
        <v>82</v>
      </c>
      <c r="AV1735" s="13" t="s">
        <v>82</v>
      </c>
      <c r="AW1735" s="13" t="s">
        <v>34</v>
      </c>
      <c r="AX1735" s="13" t="s">
        <v>73</v>
      </c>
      <c r="AY1735" s="204" t="s">
        <v>170</v>
      </c>
    </row>
    <row r="1736" spans="1:65" s="13" customFormat="1" ht="11.25">
      <c r="B1736" s="193"/>
      <c r="C1736" s="194"/>
      <c r="D1736" s="195" t="s">
        <v>180</v>
      </c>
      <c r="E1736" s="196" t="s">
        <v>19</v>
      </c>
      <c r="F1736" s="197" t="s">
        <v>4761</v>
      </c>
      <c r="G1736" s="194"/>
      <c r="H1736" s="198">
        <v>-88</v>
      </c>
      <c r="I1736" s="199"/>
      <c r="J1736" s="194"/>
      <c r="K1736" s="194"/>
      <c r="L1736" s="200"/>
      <c r="M1736" s="201"/>
      <c r="N1736" s="202"/>
      <c r="O1736" s="202"/>
      <c r="P1736" s="202"/>
      <c r="Q1736" s="202"/>
      <c r="R1736" s="202"/>
      <c r="S1736" s="202"/>
      <c r="T1736" s="203"/>
      <c r="AT1736" s="204" t="s">
        <v>180</v>
      </c>
      <c r="AU1736" s="204" t="s">
        <v>82</v>
      </c>
      <c r="AV1736" s="13" t="s">
        <v>82</v>
      </c>
      <c r="AW1736" s="13" t="s">
        <v>34</v>
      </c>
      <c r="AX1736" s="13" t="s">
        <v>73</v>
      </c>
      <c r="AY1736" s="204" t="s">
        <v>170</v>
      </c>
    </row>
    <row r="1737" spans="1:65" s="13" customFormat="1" ht="11.25">
      <c r="B1737" s="193"/>
      <c r="C1737" s="194"/>
      <c r="D1737" s="195" t="s">
        <v>180</v>
      </c>
      <c r="E1737" s="196" t="s">
        <v>19</v>
      </c>
      <c r="F1737" s="197" t="s">
        <v>4762</v>
      </c>
      <c r="G1737" s="194"/>
      <c r="H1737" s="198">
        <v>589</v>
      </c>
      <c r="I1737" s="199"/>
      <c r="J1737" s="194"/>
      <c r="K1737" s="194"/>
      <c r="L1737" s="200"/>
      <c r="M1737" s="201"/>
      <c r="N1737" s="202"/>
      <c r="O1737" s="202"/>
      <c r="P1737" s="202"/>
      <c r="Q1737" s="202"/>
      <c r="R1737" s="202"/>
      <c r="S1737" s="202"/>
      <c r="T1737" s="203"/>
      <c r="AT1737" s="204" t="s">
        <v>180</v>
      </c>
      <c r="AU1737" s="204" t="s">
        <v>82</v>
      </c>
      <c r="AV1737" s="13" t="s">
        <v>82</v>
      </c>
      <c r="AW1737" s="13" t="s">
        <v>34</v>
      </c>
      <c r="AX1737" s="13" t="s">
        <v>73</v>
      </c>
      <c r="AY1737" s="204" t="s">
        <v>170</v>
      </c>
    </row>
    <row r="1738" spans="1:65" s="13" customFormat="1" ht="11.25">
      <c r="B1738" s="193"/>
      <c r="C1738" s="194"/>
      <c r="D1738" s="195" t="s">
        <v>180</v>
      </c>
      <c r="E1738" s="196" t="s">
        <v>19</v>
      </c>
      <c r="F1738" s="197" t="s">
        <v>4763</v>
      </c>
      <c r="G1738" s="194"/>
      <c r="H1738" s="198">
        <v>483.5</v>
      </c>
      <c r="I1738" s="199"/>
      <c r="J1738" s="194"/>
      <c r="K1738" s="194"/>
      <c r="L1738" s="200"/>
      <c r="M1738" s="201"/>
      <c r="N1738" s="202"/>
      <c r="O1738" s="202"/>
      <c r="P1738" s="202"/>
      <c r="Q1738" s="202"/>
      <c r="R1738" s="202"/>
      <c r="S1738" s="202"/>
      <c r="T1738" s="203"/>
      <c r="AT1738" s="204" t="s">
        <v>180</v>
      </c>
      <c r="AU1738" s="204" t="s">
        <v>82</v>
      </c>
      <c r="AV1738" s="13" t="s">
        <v>82</v>
      </c>
      <c r="AW1738" s="13" t="s">
        <v>34</v>
      </c>
      <c r="AX1738" s="13" t="s">
        <v>73</v>
      </c>
      <c r="AY1738" s="204" t="s">
        <v>170</v>
      </c>
    </row>
    <row r="1739" spans="1:65" s="13" customFormat="1" ht="11.25">
      <c r="B1739" s="193"/>
      <c r="C1739" s="194"/>
      <c r="D1739" s="195" t="s">
        <v>180</v>
      </c>
      <c r="E1739" s="196" t="s">
        <v>19</v>
      </c>
      <c r="F1739" s="197" t="s">
        <v>4764</v>
      </c>
      <c r="G1739" s="194"/>
      <c r="H1739" s="198">
        <v>127.1</v>
      </c>
      <c r="I1739" s="199"/>
      <c r="J1739" s="194"/>
      <c r="K1739" s="194"/>
      <c r="L1739" s="200"/>
      <c r="M1739" s="201"/>
      <c r="N1739" s="202"/>
      <c r="O1739" s="202"/>
      <c r="P1739" s="202"/>
      <c r="Q1739" s="202"/>
      <c r="R1739" s="202"/>
      <c r="S1739" s="202"/>
      <c r="T1739" s="203"/>
      <c r="AT1739" s="204" t="s">
        <v>180</v>
      </c>
      <c r="AU1739" s="204" t="s">
        <v>82</v>
      </c>
      <c r="AV1739" s="13" t="s">
        <v>82</v>
      </c>
      <c r="AW1739" s="13" t="s">
        <v>34</v>
      </c>
      <c r="AX1739" s="13" t="s">
        <v>73</v>
      </c>
      <c r="AY1739" s="204" t="s">
        <v>170</v>
      </c>
    </row>
    <row r="1740" spans="1:65" s="14" customFormat="1" ht="11.25">
      <c r="B1740" s="205"/>
      <c r="C1740" s="206"/>
      <c r="D1740" s="195" t="s">
        <v>180</v>
      </c>
      <c r="E1740" s="207" t="s">
        <v>19</v>
      </c>
      <c r="F1740" s="208" t="s">
        <v>182</v>
      </c>
      <c r="G1740" s="206"/>
      <c r="H1740" s="209">
        <v>4702.7</v>
      </c>
      <c r="I1740" s="210"/>
      <c r="J1740" s="206"/>
      <c r="K1740" s="206"/>
      <c r="L1740" s="211"/>
      <c r="M1740" s="212"/>
      <c r="N1740" s="213"/>
      <c r="O1740" s="213"/>
      <c r="P1740" s="213"/>
      <c r="Q1740" s="213"/>
      <c r="R1740" s="213"/>
      <c r="S1740" s="213"/>
      <c r="T1740" s="214"/>
      <c r="AT1740" s="215" t="s">
        <v>180</v>
      </c>
      <c r="AU1740" s="215" t="s">
        <v>82</v>
      </c>
      <c r="AV1740" s="14" t="s">
        <v>178</v>
      </c>
      <c r="AW1740" s="14" t="s">
        <v>34</v>
      </c>
      <c r="AX1740" s="14" t="s">
        <v>80</v>
      </c>
      <c r="AY1740" s="215" t="s">
        <v>170</v>
      </c>
    </row>
    <row r="1741" spans="1:65" s="2" customFormat="1" ht="16.5" customHeight="1">
      <c r="A1741" s="36"/>
      <c r="B1741" s="37"/>
      <c r="C1741" s="180" t="s">
        <v>4765</v>
      </c>
      <c r="D1741" s="180" t="s">
        <v>173</v>
      </c>
      <c r="E1741" s="181" t="s">
        <v>1053</v>
      </c>
      <c r="F1741" s="182" t="s">
        <v>4766</v>
      </c>
      <c r="G1741" s="183" t="s">
        <v>217</v>
      </c>
      <c r="H1741" s="184">
        <v>22.5</v>
      </c>
      <c r="I1741" s="185"/>
      <c r="J1741" s="186">
        <f>ROUND(I1741*H1741,2)</f>
        <v>0</v>
      </c>
      <c r="K1741" s="182" t="s">
        <v>19</v>
      </c>
      <c r="L1741" s="41"/>
      <c r="M1741" s="187" t="s">
        <v>19</v>
      </c>
      <c r="N1741" s="188" t="s">
        <v>44</v>
      </c>
      <c r="O1741" s="66"/>
      <c r="P1741" s="189">
        <f>O1741*H1741</f>
        <v>0</v>
      </c>
      <c r="Q1741" s="189">
        <v>3.3E-4</v>
      </c>
      <c r="R1741" s="189">
        <f>Q1741*H1741</f>
        <v>7.4250000000000002E-3</v>
      </c>
      <c r="S1741" s="189">
        <v>0</v>
      </c>
      <c r="T1741" s="190">
        <f>S1741*H1741</f>
        <v>0</v>
      </c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R1741" s="191" t="s">
        <v>261</v>
      </c>
      <c r="AT1741" s="191" t="s">
        <v>173</v>
      </c>
      <c r="AU1741" s="191" t="s">
        <v>82</v>
      </c>
      <c r="AY1741" s="19" t="s">
        <v>170</v>
      </c>
      <c r="BE1741" s="192">
        <f>IF(N1741="základní",J1741,0)</f>
        <v>0</v>
      </c>
      <c r="BF1741" s="192">
        <f>IF(N1741="snížená",J1741,0)</f>
        <v>0</v>
      </c>
      <c r="BG1741" s="192">
        <f>IF(N1741="zákl. přenesená",J1741,0)</f>
        <v>0</v>
      </c>
      <c r="BH1741" s="192">
        <f>IF(N1741="sníž. přenesená",J1741,0)</f>
        <v>0</v>
      </c>
      <c r="BI1741" s="192">
        <f>IF(N1741="nulová",J1741,0)</f>
        <v>0</v>
      </c>
      <c r="BJ1741" s="19" t="s">
        <v>80</v>
      </c>
      <c r="BK1741" s="192">
        <f>ROUND(I1741*H1741,2)</f>
        <v>0</v>
      </c>
      <c r="BL1741" s="19" t="s">
        <v>261</v>
      </c>
      <c r="BM1741" s="191" t="s">
        <v>4767</v>
      </c>
    </row>
    <row r="1742" spans="1:65" s="13" customFormat="1" ht="11.25">
      <c r="B1742" s="193"/>
      <c r="C1742" s="194"/>
      <c r="D1742" s="195" t="s">
        <v>180</v>
      </c>
      <c r="E1742" s="196" t="s">
        <v>19</v>
      </c>
      <c r="F1742" s="197" t="s">
        <v>4768</v>
      </c>
      <c r="G1742" s="194"/>
      <c r="H1742" s="198">
        <v>22.5</v>
      </c>
      <c r="I1742" s="199"/>
      <c r="J1742" s="194"/>
      <c r="K1742" s="194"/>
      <c r="L1742" s="200"/>
      <c r="M1742" s="201"/>
      <c r="N1742" s="202"/>
      <c r="O1742" s="202"/>
      <c r="P1742" s="202"/>
      <c r="Q1742" s="202"/>
      <c r="R1742" s="202"/>
      <c r="S1742" s="202"/>
      <c r="T1742" s="203"/>
      <c r="AT1742" s="204" t="s">
        <v>180</v>
      </c>
      <c r="AU1742" s="204" t="s">
        <v>82</v>
      </c>
      <c r="AV1742" s="13" t="s">
        <v>82</v>
      </c>
      <c r="AW1742" s="13" t="s">
        <v>34</v>
      </c>
      <c r="AX1742" s="13" t="s">
        <v>80</v>
      </c>
      <c r="AY1742" s="204" t="s">
        <v>170</v>
      </c>
    </row>
    <row r="1743" spans="1:65" s="12" customFormat="1" ht="22.9" customHeight="1">
      <c r="B1743" s="164"/>
      <c r="C1743" s="165"/>
      <c r="D1743" s="166" t="s">
        <v>72</v>
      </c>
      <c r="E1743" s="178" t="s">
        <v>4769</v>
      </c>
      <c r="F1743" s="178" t="s">
        <v>4770</v>
      </c>
      <c r="G1743" s="165"/>
      <c r="H1743" s="165"/>
      <c r="I1743" s="168"/>
      <c r="J1743" s="179">
        <f>BK1743</f>
        <v>0</v>
      </c>
      <c r="K1743" s="165"/>
      <c r="L1743" s="170"/>
      <c r="M1743" s="171"/>
      <c r="N1743" s="172"/>
      <c r="O1743" s="172"/>
      <c r="P1743" s="173">
        <f>SUM(P1744:P1745)</f>
        <v>0</v>
      </c>
      <c r="Q1743" s="172"/>
      <c r="R1743" s="173">
        <f>SUM(R1744:R1745)</f>
        <v>0.54873000000000005</v>
      </c>
      <c r="S1743" s="172"/>
      <c r="T1743" s="174">
        <f>SUM(T1744:T1745)</f>
        <v>0</v>
      </c>
      <c r="AR1743" s="175" t="s">
        <v>82</v>
      </c>
      <c r="AT1743" s="176" t="s">
        <v>72</v>
      </c>
      <c r="AU1743" s="176" t="s">
        <v>80</v>
      </c>
      <c r="AY1743" s="175" t="s">
        <v>170</v>
      </c>
      <c r="BK1743" s="177">
        <f>SUM(BK1744:BK1745)</f>
        <v>0</v>
      </c>
    </row>
    <row r="1744" spans="1:65" s="2" customFormat="1" ht="24">
      <c r="A1744" s="36"/>
      <c r="B1744" s="37"/>
      <c r="C1744" s="180" t="s">
        <v>4771</v>
      </c>
      <c r="D1744" s="180" t="s">
        <v>173</v>
      </c>
      <c r="E1744" s="181" t="s">
        <v>4772</v>
      </c>
      <c r="F1744" s="182" t="s">
        <v>4773</v>
      </c>
      <c r="G1744" s="183" t="s">
        <v>310</v>
      </c>
      <c r="H1744" s="184">
        <v>15.75</v>
      </c>
      <c r="I1744" s="185"/>
      <c r="J1744" s="186">
        <f>ROUND(I1744*H1744,2)</f>
        <v>0</v>
      </c>
      <c r="K1744" s="182" t="s">
        <v>19</v>
      </c>
      <c r="L1744" s="41"/>
      <c r="M1744" s="187" t="s">
        <v>19</v>
      </c>
      <c r="N1744" s="188" t="s">
        <v>44</v>
      </c>
      <c r="O1744" s="66"/>
      <c r="P1744" s="189">
        <f>O1744*H1744</f>
        <v>0</v>
      </c>
      <c r="Q1744" s="189">
        <v>3.4840000000000003E-2</v>
      </c>
      <c r="R1744" s="189">
        <f>Q1744*H1744</f>
        <v>0.54873000000000005</v>
      </c>
      <c r="S1744" s="189">
        <v>0</v>
      </c>
      <c r="T1744" s="190">
        <f>S1744*H1744</f>
        <v>0</v>
      </c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R1744" s="191" t="s">
        <v>261</v>
      </c>
      <c r="AT1744" s="191" t="s">
        <v>173</v>
      </c>
      <c r="AU1744" s="191" t="s">
        <v>82</v>
      </c>
      <c r="AY1744" s="19" t="s">
        <v>170</v>
      </c>
      <c r="BE1744" s="192">
        <f>IF(N1744="základní",J1744,0)</f>
        <v>0</v>
      </c>
      <c r="BF1744" s="192">
        <f>IF(N1744="snížená",J1744,0)</f>
        <v>0</v>
      </c>
      <c r="BG1744" s="192">
        <f>IF(N1744="zákl. přenesená",J1744,0)</f>
        <v>0</v>
      </c>
      <c r="BH1744" s="192">
        <f>IF(N1744="sníž. přenesená",J1744,0)</f>
        <v>0</v>
      </c>
      <c r="BI1744" s="192">
        <f>IF(N1744="nulová",J1744,0)</f>
        <v>0</v>
      </c>
      <c r="BJ1744" s="19" t="s">
        <v>80</v>
      </c>
      <c r="BK1744" s="192">
        <f>ROUND(I1744*H1744,2)</f>
        <v>0</v>
      </c>
      <c r="BL1744" s="19" t="s">
        <v>261</v>
      </c>
      <c r="BM1744" s="191" t="s">
        <v>4774</v>
      </c>
    </row>
    <row r="1745" spans="1:65" s="2" customFormat="1" ht="24">
      <c r="A1745" s="36"/>
      <c r="B1745" s="37"/>
      <c r="C1745" s="180" t="s">
        <v>4775</v>
      </c>
      <c r="D1745" s="180" t="s">
        <v>173</v>
      </c>
      <c r="E1745" s="181" t="s">
        <v>4776</v>
      </c>
      <c r="F1745" s="182" t="s">
        <v>4777</v>
      </c>
      <c r="G1745" s="183" t="s">
        <v>190</v>
      </c>
      <c r="H1745" s="184">
        <v>0.54900000000000004</v>
      </c>
      <c r="I1745" s="185"/>
      <c r="J1745" s="186">
        <f>ROUND(I1745*H1745,2)</f>
        <v>0</v>
      </c>
      <c r="K1745" s="182" t="s">
        <v>177</v>
      </c>
      <c r="L1745" s="41"/>
      <c r="M1745" s="240" t="s">
        <v>19</v>
      </c>
      <c r="N1745" s="241" t="s">
        <v>44</v>
      </c>
      <c r="O1745" s="242"/>
      <c r="P1745" s="243">
        <f>O1745*H1745</f>
        <v>0</v>
      </c>
      <c r="Q1745" s="243">
        <v>0</v>
      </c>
      <c r="R1745" s="243">
        <f>Q1745*H1745</f>
        <v>0</v>
      </c>
      <c r="S1745" s="243">
        <v>0</v>
      </c>
      <c r="T1745" s="244">
        <f>S1745*H1745</f>
        <v>0</v>
      </c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R1745" s="191" t="s">
        <v>261</v>
      </c>
      <c r="AT1745" s="191" t="s">
        <v>173</v>
      </c>
      <c r="AU1745" s="191" t="s">
        <v>82</v>
      </c>
      <c r="AY1745" s="19" t="s">
        <v>170</v>
      </c>
      <c r="BE1745" s="192">
        <f>IF(N1745="základní",J1745,0)</f>
        <v>0</v>
      </c>
      <c r="BF1745" s="192">
        <f>IF(N1745="snížená",J1745,0)</f>
        <v>0</v>
      </c>
      <c r="BG1745" s="192">
        <f>IF(N1745="zákl. přenesená",J1745,0)</f>
        <v>0</v>
      </c>
      <c r="BH1745" s="192">
        <f>IF(N1745="sníž. přenesená",J1745,0)</f>
        <v>0</v>
      </c>
      <c r="BI1745" s="192">
        <f>IF(N1745="nulová",J1745,0)</f>
        <v>0</v>
      </c>
      <c r="BJ1745" s="19" t="s">
        <v>80</v>
      </c>
      <c r="BK1745" s="192">
        <f>ROUND(I1745*H1745,2)</f>
        <v>0</v>
      </c>
      <c r="BL1745" s="19" t="s">
        <v>261</v>
      </c>
      <c r="BM1745" s="191" t="s">
        <v>4778</v>
      </c>
    </row>
    <row r="1746" spans="1:65" s="2" customFormat="1" ht="6.95" customHeight="1">
      <c r="A1746" s="36"/>
      <c r="B1746" s="49"/>
      <c r="C1746" s="50"/>
      <c r="D1746" s="50"/>
      <c r="E1746" s="50"/>
      <c r="F1746" s="50"/>
      <c r="G1746" s="50"/>
      <c r="H1746" s="50"/>
      <c r="I1746" s="50"/>
      <c r="J1746" s="50"/>
      <c r="K1746" s="50"/>
      <c r="L1746" s="41"/>
      <c r="M1746" s="36"/>
      <c r="O1746" s="36"/>
      <c r="P1746" s="36"/>
      <c r="Q1746" s="36"/>
      <c r="R1746" s="36"/>
      <c r="S1746" s="36"/>
      <c r="T1746" s="36"/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</row>
  </sheetData>
  <sheetProtection algorithmName="SHA-512" hashValue="amDnkpBY3kHwq8zAeiM9ykKaIhipyf3KUMLPTVVy3L6BGxJLE+Zb8uaEQTn7hra9wAbZr4z6ltHMQb4vJPLnAw==" saltValue="ubA5pjMGaAY1/I+gA8JhLk7owoSsbmLJlcLhjXbBfbgdgEACFVl8C7Ee+loCBT4xkznnE9nd6o8oeRAUSB9KpA==" spinCount="100000" sheet="1" objects="1" scenarios="1" formatColumns="0" formatRows="0" autoFilter="0"/>
  <autoFilter ref="C109:K1745" xr:uid="{00000000-0009-0000-0000-000007000000}"/>
  <mergeCells count="9">
    <mergeCell ref="E50:H50"/>
    <mergeCell ref="E100:H100"/>
    <mergeCell ref="E102:H10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106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88" t="s">
        <v>1979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4779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ROUND(J100,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ROUND((SUM(BE100:BE204)),  2)</f>
        <v>0</v>
      </c>
      <c r="G35" s="36"/>
      <c r="H35" s="36"/>
      <c r="I35" s="126">
        <v>0.21</v>
      </c>
      <c r="J35" s="125">
        <f>ROUND(((SUM(BE100:BE204))*I35),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ROUND((SUM(BF100:BF204)),  2)</f>
        <v>0</v>
      </c>
      <c r="G36" s="36"/>
      <c r="H36" s="36"/>
      <c r="I36" s="126">
        <v>0.15</v>
      </c>
      <c r="J36" s="125">
        <f>ROUND(((SUM(BF100:BF204))*I36),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ROUND((SUM(BG100:BG204)),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ROUND((SUM(BH100:BH204)),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ROUND((SUM(BI100:BI204)),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5" t="str">
        <f>E7</f>
        <v>ZŠ J. A. Komenského - půdní vestavba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1979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SO 02.4.1. - ÚT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J100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4780</v>
      </c>
      <c r="E64" s="145"/>
      <c r="F64" s="145"/>
      <c r="G64" s="145"/>
      <c r="H64" s="145"/>
      <c r="I64" s="145"/>
      <c r="J64" s="146">
        <f>J101</f>
        <v>0</v>
      </c>
      <c r="K64" s="143"/>
      <c r="L64" s="147"/>
    </row>
    <row r="65" spans="1:31" s="9" customFormat="1" ht="24.95" customHeight="1">
      <c r="B65" s="142"/>
      <c r="C65" s="143"/>
      <c r="D65" s="144" t="s">
        <v>4781</v>
      </c>
      <c r="E65" s="145"/>
      <c r="F65" s="145"/>
      <c r="G65" s="145"/>
      <c r="H65" s="145"/>
      <c r="I65" s="145"/>
      <c r="J65" s="146">
        <f>J106</f>
        <v>0</v>
      </c>
      <c r="K65" s="143"/>
      <c r="L65" s="147"/>
    </row>
    <row r="66" spans="1:31" s="9" customFormat="1" ht="24.95" customHeight="1">
      <c r="B66" s="142"/>
      <c r="C66" s="143"/>
      <c r="D66" s="144" t="s">
        <v>4782</v>
      </c>
      <c r="E66" s="145"/>
      <c r="F66" s="145"/>
      <c r="G66" s="145"/>
      <c r="H66" s="145"/>
      <c r="I66" s="145"/>
      <c r="J66" s="146">
        <f>J112</f>
        <v>0</v>
      </c>
      <c r="K66" s="143"/>
      <c r="L66" s="147"/>
    </row>
    <row r="67" spans="1:31" s="9" customFormat="1" ht="24.95" customHeight="1">
      <c r="B67" s="142"/>
      <c r="C67" s="143"/>
      <c r="D67" s="144" t="s">
        <v>4783</v>
      </c>
      <c r="E67" s="145"/>
      <c r="F67" s="145"/>
      <c r="G67" s="145"/>
      <c r="H67" s="145"/>
      <c r="I67" s="145"/>
      <c r="J67" s="146">
        <f>J126</f>
        <v>0</v>
      </c>
      <c r="K67" s="143"/>
      <c r="L67" s="147"/>
    </row>
    <row r="68" spans="1:31" s="9" customFormat="1" ht="24.95" customHeight="1">
      <c r="B68" s="142"/>
      <c r="C68" s="143"/>
      <c r="D68" s="144" t="s">
        <v>4784</v>
      </c>
      <c r="E68" s="145"/>
      <c r="F68" s="145"/>
      <c r="G68" s="145"/>
      <c r="H68" s="145"/>
      <c r="I68" s="145"/>
      <c r="J68" s="146">
        <f>J130</f>
        <v>0</v>
      </c>
      <c r="K68" s="143"/>
      <c r="L68" s="147"/>
    </row>
    <row r="69" spans="1:31" s="9" customFormat="1" ht="24.95" customHeight="1">
      <c r="B69" s="142"/>
      <c r="C69" s="143"/>
      <c r="D69" s="144" t="s">
        <v>4785</v>
      </c>
      <c r="E69" s="145"/>
      <c r="F69" s="145"/>
      <c r="G69" s="145"/>
      <c r="H69" s="145"/>
      <c r="I69" s="145"/>
      <c r="J69" s="146">
        <f>J139</f>
        <v>0</v>
      </c>
      <c r="K69" s="143"/>
      <c r="L69" s="147"/>
    </row>
    <row r="70" spans="1:31" s="9" customFormat="1" ht="24.95" customHeight="1">
      <c r="B70" s="142"/>
      <c r="C70" s="143"/>
      <c r="D70" s="144" t="s">
        <v>4786</v>
      </c>
      <c r="E70" s="145"/>
      <c r="F70" s="145"/>
      <c r="G70" s="145"/>
      <c r="H70" s="145"/>
      <c r="I70" s="145"/>
      <c r="J70" s="146">
        <f>J144</f>
        <v>0</v>
      </c>
      <c r="K70" s="143"/>
      <c r="L70" s="147"/>
    </row>
    <row r="71" spans="1:31" s="9" customFormat="1" ht="24.95" customHeight="1">
      <c r="B71" s="142"/>
      <c r="C71" s="143"/>
      <c r="D71" s="144" t="s">
        <v>4787</v>
      </c>
      <c r="E71" s="145"/>
      <c r="F71" s="145"/>
      <c r="G71" s="145"/>
      <c r="H71" s="145"/>
      <c r="I71" s="145"/>
      <c r="J71" s="146">
        <f>J149</f>
        <v>0</v>
      </c>
      <c r="K71" s="143"/>
      <c r="L71" s="147"/>
    </row>
    <row r="72" spans="1:31" s="9" customFormat="1" ht="24.95" customHeight="1">
      <c r="B72" s="142"/>
      <c r="C72" s="143"/>
      <c r="D72" s="144" t="s">
        <v>4788</v>
      </c>
      <c r="E72" s="145"/>
      <c r="F72" s="145"/>
      <c r="G72" s="145"/>
      <c r="H72" s="145"/>
      <c r="I72" s="145"/>
      <c r="J72" s="146">
        <f>J153</f>
        <v>0</v>
      </c>
      <c r="K72" s="143"/>
      <c r="L72" s="147"/>
    </row>
    <row r="73" spans="1:31" s="9" customFormat="1" ht="24.95" customHeight="1">
      <c r="B73" s="142"/>
      <c r="C73" s="143"/>
      <c r="D73" s="144" t="s">
        <v>4789</v>
      </c>
      <c r="E73" s="145"/>
      <c r="F73" s="145"/>
      <c r="G73" s="145"/>
      <c r="H73" s="145"/>
      <c r="I73" s="145"/>
      <c r="J73" s="146">
        <f>J159</f>
        <v>0</v>
      </c>
      <c r="K73" s="143"/>
      <c r="L73" s="147"/>
    </row>
    <row r="74" spans="1:31" s="9" customFormat="1" ht="24.95" customHeight="1">
      <c r="B74" s="142"/>
      <c r="C74" s="143"/>
      <c r="D74" s="144" t="s">
        <v>4790</v>
      </c>
      <c r="E74" s="145"/>
      <c r="F74" s="145"/>
      <c r="G74" s="145"/>
      <c r="H74" s="145"/>
      <c r="I74" s="145"/>
      <c r="J74" s="146">
        <f>J164</f>
        <v>0</v>
      </c>
      <c r="K74" s="143"/>
      <c r="L74" s="147"/>
    </row>
    <row r="75" spans="1:31" s="9" customFormat="1" ht="24.95" customHeight="1">
      <c r="B75" s="142"/>
      <c r="C75" s="143"/>
      <c r="D75" s="144" t="s">
        <v>4791</v>
      </c>
      <c r="E75" s="145"/>
      <c r="F75" s="145"/>
      <c r="G75" s="145"/>
      <c r="H75" s="145"/>
      <c r="I75" s="145"/>
      <c r="J75" s="146">
        <f>J175</f>
        <v>0</v>
      </c>
      <c r="K75" s="143"/>
      <c r="L75" s="147"/>
    </row>
    <row r="76" spans="1:31" s="9" customFormat="1" ht="24.95" customHeight="1">
      <c r="B76" s="142"/>
      <c r="C76" s="143"/>
      <c r="D76" s="144" t="s">
        <v>4792</v>
      </c>
      <c r="E76" s="145"/>
      <c r="F76" s="145"/>
      <c r="G76" s="145"/>
      <c r="H76" s="145"/>
      <c r="I76" s="145"/>
      <c r="J76" s="146">
        <f>J178</f>
        <v>0</v>
      </c>
      <c r="K76" s="143"/>
      <c r="L76" s="147"/>
    </row>
    <row r="77" spans="1:31" s="9" customFormat="1" ht="24.95" customHeight="1">
      <c r="B77" s="142"/>
      <c r="C77" s="143"/>
      <c r="D77" s="144" t="s">
        <v>4793</v>
      </c>
      <c r="E77" s="145"/>
      <c r="F77" s="145"/>
      <c r="G77" s="145"/>
      <c r="H77" s="145"/>
      <c r="I77" s="145"/>
      <c r="J77" s="146">
        <f>J182</f>
        <v>0</v>
      </c>
      <c r="K77" s="143"/>
      <c r="L77" s="147"/>
    </row>
    <row r="78" spans="1:31" s="9" customFormat="1" ht="24.95" customHeight="1">
      <c r="B78" s="142"/>
      <c r="C78" s="143"/>
      <c r="D78" s="144" t="s">
        <v>4794</v>
      </c>
      <c r="E78" s="145"/>
      <c r="F78" s="145"/>
      <c r="G78" s="145"/>
      <c r="H78" s="145"/>
      <c r="I78" s="145"/>
      <c r="J78" s="146">
        <f>J193</f>
        <v>0</v>
      </c>
      <c r="K78" s="143"/>
      <c r="L78" s="147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155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395" t="str">
        <f>E7</f>
        <v>ZŠ J. A. Komenského - půdní vestavba</v>
      </c>
      <c r="F88" s="396"/>
      <c r="G88" s="396"/>
      <c r="H88" s="396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128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395" t="s">
        <v>1979</v>
      </c>
      <c r="F90" s="397"/>
      <c r="G90" s="397"/>
      <c r="H90" s="397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1080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49" t="str">
        <f>E11</f>
        <v>SO 02.4.1. - ÚT</v>
      </c>
      <c r="F92" s="397"/>
      <c r="G92" s="397"/>
      <c r="H92" s="397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F14</f>
        <v>U Dělnického cvičiště 1100/1, 169 00 Praha 6</v>
      </c>
      <c r="G94" s="38"/>
      <c r="H94" s="38"/>
      <c r="I94" s="31" t="s">
        <v>23</v>
      </c>
      <c r="J94" s="61" t="str">
        <f>IF(J14="","",J14)</f>
        <v>20. 12. 2020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40.15" customHeight="1">
      <c r="A96" s="36"/>
      <c r="B96" s="37"/>
      <c r="C96" s="31" t="s">
        <v>25</v>
      </c>
      <c r="D96" s="38"/>
      <c r="E96" s="38"/>
      <c r="F96" s="29" t="str">
        <f>E17</f>
        <v>MČ.Praha 6, Odbor Školství</v>
      </c>
      <c r="G96" s="38"/>
      <c r="H96" s="38"/>
      <c r="I96" s="31" t="s">
        <v>31</v>
      </c>
      <c r="J96" s="34" t="str">
        <f>E23</f>
        <v>D-PLUS PROJEKTOVÁ A INŽENÝRSKÁ a.s.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29</v>
      </c>
      <c r="D97" s="38"/>
      <c r="E97" s="38"/>
      <c r="F97" s="29" t="str">
        <f>IF(E20="","",E20)</f>
        <v>Vyplň údaj</v>
      </c>
      <c r="G97" s="38"/>
      <c r="H97" s="38"/>
      <c r="I97" s="31" t="s">
        <v>35</v>
      </c>
      <c r="J97" s="34" t="str">
        <f>E26</f>
        <v xml:space="preserve"> 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3"/>
      <c r="B99" s="154"/>
      <c r="C99" s="155" t="s">
        <v>156</v>
      </c>
      <c r="D99" s="156" t="s">
        <v>58</v>
      </c>
      <c r="E99" s="156" t="s">
        <v>54</v>
      </c>
      <c r="F99" s="156" t="s">
        <v>55</v>
      </c>
      <c r="G99" s="156" t="s">
        <v>157</v>
      </c>
      <c r="H99" s="156" t="s">
        <v>158</v>
      </c>
      <c r="I99" s="156" t="s">
        <v>159</v>
      </c>
      <c r="J99" s="156" t="s">
        <v>132</v>
      </c>
      <c r="K99" s="157" t="s">
        <v>160</v>
      </c>
      <c r="L99" s="158"/>
      <c r="M99" s="70" t="s">
        <v>19</v>
      </c>
      <c r="N99" s="71" t="s">
        <v>43</v>
      </c>
      <c r="O99" s="71" t="s">
        <v>161</v>
      </c>
      <c r="P99" s="71" t="s">
        <v>162</v>
      </c>
      <c r="Q99" s="71" t="s">
        <v>163</v>
      </c>
      <c r="R99" s="71" t="s">
        <v>164</v>
      </c>
      <c r="S99" s="71" t="s">
        <v>165</v>
      </c>
      <c r="T99" s="72" t="s">
        <v>166</v>
      </c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</row>
    <row r="100" spans="1:65" s="2" customFormat="1" ht="22.9" customHeight="1">
      <c r="A100" s="36"/>
      <c r="B100" s="37"/>
      <c r="C100" s="77" t="s">
        <v>167</v>
      </c>
      <c r="D100" s="38"/>
      <c r="E100" s="38"/>
      <c r="F100" s="38"/>
      <c r="G100" s="38"/>
      <c r="H100" s="38"/>
      <c r="I100" s="38"/>
      <c r="J100" s="159">
        <f>BK100</f>
        <v>0</v>
      </c>
      <c r="K100" s="38"/>
      <c r="L100" s="41"/>
      <c r="M100" s="73"/>
      <c r="N100" s="160"/>
      <c r="O100" s="74"/>
      <c r="P100" s="161">
        <f>P101+P106+P112+P126+P130+P139+P144+P149+P153+P159+P164+P175+P178+P182+P193</f>
        <v>0</v>
      </c>
      <c r="Q100" s="74"/>
      <c r="R100" s="161">
        <f>R101+R106+R112+R126+R130+R139+R144+R149+R153+R159+R164+R175+R178+R182+R193</f>
        <v>0</v>
      </c>
      <c r="S100" s="74"/>
      <c r="T100" s="162">
        <f>T101+T106+T112+T126+T130+T139+T144+T149+T153+T159+T164+T175+T178+T182+T193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72</v>
      </c>
      <c r="AU100" s="19" t="s">
        <v>133</v>
      </c>
      <c r="BK100" s="163">
        <f>BK101+BK106+BK112+BK126+BK130+BK139+BK144+BK149+BK153+BK159+BK164+BK175+BK178+BK182+BK193</f>
        <v>0</v>
      </c>
    </row>
    <row r="101" spans="1:65" s="12" customFormat="1" ht="25.9" customHeight="1">
      <c r="B101" s="164"/>
      <c r="C101" s="165"/>
      <c r="D101" s="166" t="s">
        <v>72</v>
      </c>
      <c r="E101" s="167" t="s">
        <v>80</v>
      </c>
      <c r="F101" s="167" t="s">
        <v>4795</v>
      </c>
      <c r="G101" s="165"/>
      <c r="H101" s="165"/>
      <c r="I101" s="168"/>
      <c r="J101" s="169">
        <f>BK101</f>
        <v>0</v>
      </c>
      <c r="K101" s="165"/>
      <c r="L101" s="170"/>
      <c r="M101" s="171"/>
      <c r="N101" s="172"/>
      <c r="O101" s="172"/>
      <c r="P101" s="173">
        <f>SUM(P102:P105)</f>
        <v>0</v>
      </c>
      <c r="Q101" s="172"/>
      <c r="R101" s="173">
        <f>SUM(R102:R105)</f>
        <v>0</v>
      </c>
      <c r="S101" s="172"/>
      <c r="T101" s="174">
        <f>SUM(T102:T105)</f>
        <v>0</v>
      </c>
      <c r="AR101" s="175" t="s">
        <v>80</v>
      </c>
      <c r="AT101" s="176" t="s">
        <v>72</v>
      </c>
      <c r="AU101" s="176" t="s">
        <v>73</v>
      </c>
      <c r="AY101" s="175" t="s">
        <v>170</v>
      </c>
      <c r="BK101" s="177">
        <f>SUM(BK102:BK105)</f>
        <v>0</v>
      </c>
    </row>
    <row r="102" spans="1:65" s="2" customFormat="1" ht="16.5" customHeight="1">
      <c r="A102" s="36"/>
      <c r="B102" s="37"/>
      <c r="C102" s="216" t="s">
        <v>80</v>
      </c>
      <c r="D102" s="216" t="s">
        <v>192</v>
      </c>
      <c r="E102" s="217" t="s">
        <v>4796</v>
      </c>
      <c r="F102" s="218" t="s">
        <v>4797</v>
      </c>
      <c r="G102" s="219" t="s">
        <v>1088</v>
      </c>
      <c r="H102" s="220">
        <v>8</v>
      </c>
      <c r="I102" s="221"/>
      <c r="J102" s="222">
        <f>ROUND(I102*H102,2)</f>
        <v>0</v>
      </c>
      <c r="K102" s="218" t="s">
        <v>19</v>
      </c>
      <c r="L102" s="223"/>
      <c r="M102" s="224" t="s">
        <v>19</v>
      </c>
      <c r="N102" s="225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195</v>
      </c>
      <c r="AT102" s="191" t="s">
        <v>192</v>
      </c>
      <c r="AU102" s="191" t="s">
        <v>80</v>
      </c>
      <c r="AY102" s="19" t="s">
        <v>170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178</v>
      </c>
      <c r="BM102" s="191" t="s">
        <v>82</v>
      </c>
    </row>
    <row r="103" spans="1:65" s="2" customFormat="1" ht="16.5" customHeight="1">
      <c r="A103" s="36"/>
      <c r="B103" s="37"/>
      <c r="C103" s="216" t="s">
        <v>82</v>
      </c>
      <c r="D103" s="216" t="s">
        <v>192</v>
      </c>
      <c r="E103" s="217" t="s">
        <v>4798</v>
      </c>
      <c r="F103" s="218" t="s">
        <v>4799</v>
      </c>
      <c r="G103" s="219" t="s">
        <v>1088</v>
      </c>
      <c r="H103" s="220">
        <v>4</v>
      </c>
      <c r="I103" s="221"/>
      <c r="J103" s="222">
        <f>ROUND(I103*H103,2)</f>
        <v>0</v>
      </c>
      <c r="K103" s="218" t="s">
        <v>19</v>
      </c>
      <c r="L103" s="223"/>
      <c r="M103" s="224" t="s">
        <v>19</v>
      </c>
      <c r="N103" s="225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195</v>
      </c>
      <c r="AT103" s="191" t="s">
        <v>192</v>
      </c>
      <c r="AU103" s="191" t="s">
        <v>80</v>
      </c>
      <c r="AY103" s="19" t="s">
        <v>170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178</v>
      </c>
      <c r="BM103" s="191" t="s">
        <v>178</v>
      </c>
    </row>
    <row r="104" spans="1:65" s="2" customFormat="1" ht="16.5" customHeight="1">
      <c r="A104" s="36"/>
      <c r="B104" s="37"/>
      <c r="C104" s="216" t="s">
        <v>171</v>
      </c>
      <c r="D104" s="216" t="s">
        <v>192</v>
      </c>
      <c r="E104" s="217" t="s">
        <v>4800</v>
      </c>
      <c r="F104" s="218" t="s">
        <v>4801</v>
      </c>
      <c r="G104" s="219" t="s">
        <v>185</v>
      </c>
      <c r="H104" s="220">
        <v>1</v>
      </c>
      <c r="I104" s="221"/>
      <c r="J104" s="222">
        <f>ROUND(I104*H104,2)</f>
        <v>0</v>
      </c>
      <c r="K104" s="218" t="s">
        <v>19</v>
      </c>
      <c r="L104" s="223"/>
      <c r="M104" s="224" t="s">
        <v>19</v>
      </c>
      <c r="N104" s="225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195</v>
      </c>
      <c r="AT104" s="191" t="s">
        <v>192</v>
      </c>
      <c r="AU104" s="191" t="s">
        <v>80</v>
      </c>
      <c r="AY104" s="19" t="s">
        <v>170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178</v>
      </c>
      <c r="BM104" s="191" t="s">
        <v>203</v>
      </c>
    </row>
    <row r="105" spans="1:65" s="2" customFormat="1" ht="16.5" customHeight="1">
      <c r="A105" s="36"/>
      <c r="B105" s="37"/>
      <c r="C105" s="180" t="s">
        <v>178</v>
      </c>
      <c r="D105" s="180" t="s">
        <v>173</v>
      </c>
      <c r="E105" s="181" t="s">
        <v>4802</v>
      </c>
      <c r="F105" s="182" t="s">
        <v>4803</v>
      </c>
      <c r="G105" s="183" t="s">
        <v>421</v>
      </c>
      <c r="H105" s="184">
        <v>1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80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178</v>
      </c>
      <c r="BM105" s="191" t="s">
        <v>195</v>
      </c>
    </row>
    <row r="106" spans="1:65" s="12" customFormat="1" ht="25.9" customHeight="1">
      <c r="B106" s="164"/>
      <c r="C106" s="165"/>
      <c r="D106" s="166" t="s">
        <v>72</v>
      </c>
      <c r="E106" s="167" t="s">
        <v>82</v>
      </c>
      <c r="F106" s="167" t="s">
        <v>4804</v>
      </c>
      <c r="G106" s="165"/>
      <c r="H106" s="165"/>
      <c r="I106" s="168"/>
      <c r="J106" s="169">
        <f>BK106</f>
        <v>0</v>
      </c>
      <c r="K106" s="165"/>
      <c r="L106" s="170"/>
      <c r="M106" s="171"/>
      <c r="N106" s="172"/>
      <c r="O106" s="172"/>
      <c r="P106" s="173">
        <f>SUM(P107:P111)</f>
        <v>0</v>
      </c>
      <c r="Q106" s="172"/>
      <c r="R106" s="173">
        <f>SUM(R107:R111)</f>
        <v>0</v>
      </c>
      <c r="S106" s="172"/>
      <c r="T106" s="174">
        <f>SUM(T107:T111)</f>
        <v>0</v>
      </c>
      <c r="AR106" s="175" t="s">
        <v>80</v>
      </c>
      <c r="AT106" s="176" t="s">
        <v>72</v>
      </c>
      <c r="AU106" s="176" t="s">
        <v>73</v>
      </c>
      <c r="AY106" s="175" t="s">
        <v>170</v>
      </c>
      <c r="BK106" s="177">
        <f>SUM(BK107:BK111)</f>
        <v>0</v>
      </c>
    </row>
    <row r="107" spans="1:65" s="2" customFormat="1" ht="33" customHeight="1">
      <c r="A107" s="36"/>
      <c r="B107" s="37"/>
      <c r="C107" s="216" t="s">
        <v>199</v>
      </c>
      <c r="D107" s="216" t="s">
        <v>192</v>
      </c>
      <c r="E107" s="217" t="s">
        <v>4805</v>
      </c>
      <c r="F107" s="218" t="s">
        <v>4806</v>
      </c>
      <c r="G107" s="219" t="s">
        <v>1088</v>
      </c>
      <c r="H107" s="220">
        <v>1</v>
      </c>
      <c r="I107" s="221"/>
      <c r="J107" s="222">
        <f>ROUND(I107*H107,2)</f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80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178</v>
      </c>
      <c r="BM107" s="191" t="s">
        <v>221</v>
      </c>
    </row>
    <row r="108" spans="1:65" s="2" customFormat="1" ht="33" customHeight="1">
      <c r="A108" s="36"/>
      <c r="B108" s="37"/>
      <c r="C108" s="216" t="s">
        <v>203</v>
      </c>
      <c r="D108" s="216" t="s">
        <v>192</v>
      </c>
      <c r="E108" s="217" t="s">
        <v>4807</v>
      </c>
      <c r="F108" s="218" t="s">
        <v>4808</v>
      </c>
      <c r="G108" s="219" t="s">
        <v>1088</v>
      </c>
      <c r="H108" s="220">
        <v>1</v>
      </c>
      <c r="I108" s="221"/>
      <c r="J108" s="222">
        <f>ROUND(I108*H108,2)</f>
        <v>0</v>
      </c>
      <c r="K108" s="218" t="s">
        <v>19</v>
      </c>
      <c r="L108" s="223"/>
      <c r="M108" s="224" t="s">
        <v>19</v>
      </c>
      <c r="N108" s="225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195</v>
      </c>
      <c r="AT108" s="191" t="s">
        <v>192</v>
      </c>
      <c r="AU108" s="191" t="s">
        <v>80</v>
      </c>
      <c r="AY108" s="19" t="s">
        <v>170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178</v>
      </c>
      <c r="BM108" s="191" t="s">
        <v>233</v>
      </c>
    </row>
    <row r="109" spans="1:65" s="2" customFormat="1" ht="33" customHeight="1">
      <c r="A109" s="36"/>
      <c r="B109" s="37"/>
      <c r="C109" s="216" t="s">
        <v>207</v>
      </c>
      <c r="D109" s="216" t="s">
        <v>192</v>
      </c>
      <c r="E109" s="217" t="s">
        <v>4809</v>
      </c>
      <c r="F109" s="218" t="s">
        <v>4810</v>
      </c>
      <c r="G109" s="219" t="s">
        <v>1088</v>
      </c>
      <c r="H109" s="220">
        <v>1</v>
      </c>
      <c r="I109" s="221"/>
      <c r="J109" s="222">
        <f>ROUND(I109*H109,2)</f>
        <v>0</v>
      </c>
      <c r="K109" s="218" t="s">
        <v>19</v>
      </c>
      <c r="L109" s="223"/>
      <c r="M109" s="224" t="s">
        <v>19</v>
      </c>
      <c r="N109" s="225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80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248</v>
      </c>
    </row>
    <row r="110" spans="1:65" s="2" customFormat="1" ht="24">
      <c r="A110" s="36"/>
      <c r="B110" s="37"/>
      <c r="C110" s="216" t="s">
        <v>195</v>
      </c>
      <c r="D110" s="216" t="s">
        <v>192</v>
      </c>
      <c r="E110" s="217" t="s">
        <v>4811</v>
      </c>
      <c r="F110" s="218" t="s">
        <v>4812</v>
      </c>
      <c r="G110" s="219" t="s">
        <v>1088</v>
      </c>
      <c r="H110" s="220">
        <v>1</v>
      </c>
      <c r="I110" s="221"/>
      <c r="J110" s="222">
        <f>ROUND(I110*H110,2)</f>
        <v>0</v>
      </c>
      <c r="K110" s="218" t="s">
        <v>19</v>
      </c>
      <c r="L110" s="223"/>
      <c r="M110" s="224" t="s">
        <v>19</v>
      </c>
      <c r="N110" s="225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195</v>
      </c>
      <c r="AT110" s="191" t="s">
        <v>192</v>
      </c>
      <c r="AU110" s="191" t="s">
        <v>80</v>
      </c>
      <c r="AY110" s="19" t="s">
        <v>170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178</v>
      </c>
      <c r="BM110" s="191" t="s">
        <v>261</v>
      </c>
    </row>
    <row r="111" spans="1:65" s="2" customFormat="1" ht="16.5" customHeight="1">
      <c r="A111" s="36"/>
      <c r="B111" s="37"/>
      <c r="C111" s="180" t="s">
        <v>214</v>
      </c>
      <c r="D111" s="180" t="s">
        <v>173</v>
      </c>
      <c r="E111" s="181" t="s">
        <v>4813</v>
      </c>
      <c r="F111" s="182" t="s">
        <v>4803</v>
      </c>
      <c r="G111" s="183" t="s">
        <v>421</v>
      </c>
      <c r="H111" s="184">
        <v>1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80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178</v>
      </c>
      <c r="BM111" s="191" t="s">
        <v>272</v>
      </c>
    </row>
    <row r="112" spans="1:65" s="12" customFormat="1" ht="25.9" customHeight="1">
      <c r="B112" s="164"/>
      <c r="C112" s="165"/>
      <c r="D112" s="166" t="s">
        <v>72</v>
      </c>
      <c r="E112" s="167" t="s">
        <v>171</v>
      </c>
      <c r="F112" s="167" t="s">
        <v>4814</v>
      </c>
      <c r="G112" s="165"/>
      <c r="H112" s="165"/>
      <c r="I112" s="168"/>
      <c r="J112" s="169">
        <f>BK112</f>
        <v>0</v>
      </c>
      <c r="K112" s="165"/>
      <c r="L112" s="170"/>
      <c r="M112" s="171"/>
      <c r="N112" s="172"/>
      <c r="O112" s="172"/>
      <c r="P112" s="173">
        <f>SUM(P113:P125)</f>
        <v>0</v>
      </c>
      <c r="Q112" s="172"/>
      <c r="R112" s="173">
        <f>SUM(R113:R125)</f>
        <v>0</v>
      </c>
      <c r="S112" s="172"/>
      <c r="T112" s="174">
        <f>SUM(T113:T125)</f>
        <v>0</v>
      </c>
      <c r="AR112" s="175" t="s">
        <v>80</v>
      </c>
      <c r="AT112" s="176" t="s">
        <v>72</v>
      </c>
      <c r="AU112" s="176" t="s">
        <v>73</v>
      </c>
      <c r="AY112" s="175" t="s">
        <v>170</v>
      </c>
      <c r="BK112" s="177">
        <f>SUM(BK113:BK125)</f>
        <v>0</v>
      </c>
    </row>
    <row r="113" spans="1:65" s="2" customFormat="1" ht="24">
      <c r="A113" s="36"/>
      <c r="B113" s="37"/>
      <c r="C113" s="216" t="s">
        <v>221</v>
      </c>
      <c r="D113" s="216" t="s">
        <v>192</v>
      </c>
      <c r="E113" s="217" t="s">
        <v>4815</v>
      </c>
      <c r="F113" s="218" t="s">
        <v>4816</v>
      </c>
      <c r="G113" s="219" t="s">
        <v>1088</v>
      </c>
      <c r="H113" s="220">
        <v>2</v>
      </c>
      <c r="I113" s="221"/>
      <c r="J113" s="222">
        <f t="shared" ref="J113:J125" si="0">ROUND(I113*H113,2)</f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 t="shared" ref="P113:P125" si="1">O113*H113</f>
        <v>0</v>
      </c>
      <c r="Q113" s="189">
        <v>0</v>
      </c>
      <c r="R113" s="189">
        <f t="shared" ref="R113:R125" si="2">Q113*H113</f>
        <v>0</v>
      </c>
      <c r="S113" s="189">
        <v>0</v>
      </c>
      <c r="T113" s="190">
        <f t="shared" ref="T113:T125" si="3"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80</v>
      </c>
      <c r="AY113" s="19" t="s">
        <v>170</v>
      </c>
      <c r="BE113" s="192">
        <f t="shared" ref="BE113:BE125" si="4">IF(N113="základní",J113,0)</f>
        <v>0</v>
      </c>
      <c r="BF113" s="192">
        <f t="shared" ref="BF113:BF125" si="5">IF(N113="snížená",J113,0)</f>
        <v>0</v>
      </c>
      <c r="BG113" s="192">
        <f t="shared" ref="BG113:BG125" si="6">IF(N113="zákl. přenesená",J113,0)</f>
        <v>0</v>
      </c>
      <c r="BH113" s="192">
        <f t="shared" ref="BH113:BH125" si="7">IF(N113="sníž. přenesená",J113,0)</f>
        <v>0</v>
      </c>
      <c r="BI113" s="192">
        <f t="shared" ref="BI113:BI125" si="8">IF(N113="nulová",J113,0)</f>
        <v>0</v>
      </c>
      <c r="BJ113" s="19" t="s">
        <v>80</v>
      </c>
      <c r="BK113" s="192">
        <f t="shared" ref="BK113:BK125" si="9">ROUND(I113*H113,2)</f>
        <v>0</v>
      </c>
      <c r="BL113" s="19" t="s">
        <v>178</v>
      </c>
      <c r="BM113" s="191" t="s">
        <v>281</v>
      </c>
    </row>
    <row r="114" spans="1:65" s="2" customFormat="1" ht="24">
      <c r="A114" s="36"/>
      <c r="B114" s="37"/>
      <c r="C114" s="216" t="s">
        <v>227</v>
      </c>
      <c r="D114" s="216" t="s">
        <v>192</v>
      </c>
      <c r="E114" s="217" t="s">
        <v>4817</v>
      </c>
      <c r="F114" s="218" t="s">
        <v>4818</v>
      </c>
      <c r="G114" s="219" t="s">
        <v>1088</v>
      </c>
      <c r="H114" s="220">
        <v>4</v>
      </c>
      <c r="I114" s="221"/>
      <c r="J114" s="222">
        <f t="shared" si="0"/>
        <v>0</v>
      </c>
      <c r="K114" s="218" t="s">
        <v>19</v>
      </c>
      <c r="L114" s="223"/>
      <c r="M114" s="224" t="s">
        <v>19</v>
      </c>
      <c r="N114" s="225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195</v>
      </c>
      <c r="AT114" s="191" t="s">
        <v>192</v>
      </c>
      <c r="AU114" s="191" t="s">
        <v>80</v>
      </c>
      <c r="AY114" s="19" t="s">
        <v>170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178</v>
      </c>
      <c r="BM114" s="191" t="s">
        <v>292</v>
      </c>
    </row>
    <row r="115" spans="1:65" s="2" customFormat="1" ht="24">
      <c r="A115" s="36"/>
      <c r="B115" s="37"/>
      <c r="C115" s="216" t="s">
        <v>233</v>
      </c>
      <c r="D115" s="216" t="s">
        <v>192</v>
      </c>
      <c r="E115" s="217" t="s">
        <v>4819</v>
      </c>
      <c r="F115" s="218" t="s">
        <v>4820</v>
      </c>
      <c r="G115" s="219" t="s">
        <v>1088</v>
      </c>
      <c r="H115" s="220">
        <v>2</v>
      </c>
      <c r="I115" s="221"/>
      <c r="J115" s="222">
        <f t="shared" si="0"/>
        <v>0</v>
      </c>
      <c r="K115" s="218" t="s">
        <v>19</v>
      </c>
      <c r="L115" s="223"/>
      <c r="M115" s="224" t="s">
        <v>19</v>
      </c>
      <c r="N115" s="225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80</v>
      </c>
      <c r="AY115" s="19" t="s">
        <v>170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178</v>
      </c>
      <c r="BM115" s="191" t="s">
        <v>307</v>
      </c>
    </row>
    <row r="116" spans="1:65" s="2" customFormat="1" ht="24">
      <c r="A116" s="36"/>
      <c r="B116" s="37"/>
      <c r="C116" s="216" t="s">
        <v>243</v>
      </c>
      <c r="D116" s="216" t="s">
        <v>192</v>
      </c>
      <c r="E116" s="217" t="s">
        <v>4821</v>
      </c>
      <c r="F116" s="218" t="s">
        <v>4822</v>
      </c>
      <c r="G116" s="219" t="s">
        <v>1088</v>
      </c>
      <c r="H116" s="220">
        <v>1</v>
      </c>
      <c r="I116" s="221"/>
      <c r="J116" s="222">
        <f t="shared" si="0"/>
        <v>0</v>
      </c>
      <c r="K116" s="218" t="s">
        <v>19</v>
      </c>
      <c r="L116" s="223"/>
      <c r="M116" s="224" t="s">
        <v>19</v>
      </c>
      <c r="N116" s="225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80</v>
      </c>
      <c r="AY116" s="19" t="s">
        <v>170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178</v>
      </c>
      <c r="BM116" s="191" t="s">
        <v>318</v>
      </c>
    </row>
    <row r="117" spans="1:65" s="2" customFormat="1" ht="24">
      <c r="A117" s="36"/>
      <c r="B117" s="37"/>
      <c r="C117" s="216" t="s">
        <v>248</v>
      </c>
      <c r="D117" s="216" t="s">
        <v>192</v>
      </c>
      <c r="E117" s="217" t="s">
        <v>4823</v>
      </c>
      <c r="F117" s="218" t="s">
        <v>4824</v>
      </c>
      <c r="G117" s="219" t="s">
        <v>1088</v>
      </c>
      <c r="H117" s="220">
        <v>1</v>
      </c>
      <c r="I117" s="221"/>
      <c r="J117" s="222">
        <f t="shared" si="0"/>
        <v>0</v>
      </c>
      <c r="K117" s="218" t="s">
        <v>19</v>
      </c>
      <c r="L117" s="223"/>
      <c r="M117" s="224" t="s">
        <v>19</v>
      </c>
      <c r="N117" s="225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195</v>
      </c>
      <c r="AT117" s="191" t="s">
        <v>192</v>
      </c>
      <c r="AU117" s="191" t="s">
        <v>80</v>
      </c>
      <c r="AY117" s="19" t="s">
        <v>170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178</v>
      </c>
      <c r="BM117" s="191" t="s">
        <v>328</v>
      </c>
    </row>
    <row r="118" spans="1:65" s="2" customFormat="1" ht="24">
      <c r="A118" s="36"/>
      <c r="B118" s="37"/>
      <c r="C118" s="216" t="s">
        <v>8</v>
      </c>
      <c r="D118" s="216" t="s">
        <v>192</v>
      </c>
      <c r="E118" s="217" t="s">
        <v>4825</v>
      </c>
      <c r="F118" s="218" t="s">
        <v>4826</v>
      </c>
      <c r="G118" s="219" t="s">
        <v>1088</v>
      </c>
      <c r="H118" s="220">
        <v>9</v>
      </c>
      <c r="I118" s="221"/>
      <c r="J118" s="222">
        <f t="shared" si="0"/>
        <v>0</v>
      </c>
      <c r="K118" s="218" t="s">
        <v>19</v>
      </c>
      <c r="L118" s="223"/>
      <c r="M118" s="224" t="s">
        <v>19</v>
      </c>
      <c r="N118" s="225" t="s">
        <v>44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195</v>
      </c>
      <c r="AT118" s="191" t="s">
        <v>192</v>
      </c>
      <c r="AU118" s="191" t="s">
        <v>80</v>
      </c>
      <c r="AY118" s="19" t="s">
        <v>170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80</v>
      </c>
      <c r="BK118" s="192">
        <f t="shared" si="9"/>
        <v>0</v>
      </c>
      <c r="BL118" s="19" t="s">
        <v>178</v>
      </c>
      <c r="BM118" s="191" t="s">
        <v>338</v>
      </c>
    </row>
    <row r="119" spans="1:65" s="2" customFormat="1" ht="24">
      <c r="A119" s="36"/>
      <c r="B119" s="37"/>
      <c r="C119" s="216" t="s">
        <v>261</v>
      </c>
      <c r="D119" s="216" t="s">
        <v>192</v>
      </c>
      <c r="E119" s="217" t="s">
        <v>4827</v>
      </c>
      <c r="F119" s="218" t="s">
        <v>4828</v>
      </c>
      <c r="G119" s="219" t="s">
        <v>1088</v>
      </c>
      <c r="H119" s="220">
        <v>1</v>
      </c>
      <c r="I119" s="221"/>
      <c r="J119" s="222">
        <f t="shared" si="0"/>
        <v>0</v>
      </c>
      <c r="K119" s="218" t="s">
        <v>19</v>
      </c>
      <c r="L119" s="223"/>
      <c r="M119" s="224" t="s">
        <v>19</v>
      </c>
      <c r="N119" s="225" t="s">
        <v>44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195</v>
      </c>
      <c r="AT119" s="191" t="s">
        <v>192</v>
      </c>
      <c r="AU119" s="191" t="s">
        <v>80</v>
      </c>
      <c r="AY119" s="19" t="s">
        <v>170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80</v>
      </c>
      <c r="BK119" s="192">
        <f t="shared" si="9"/>
        <v>0</v>
      </c>
      <c r="BL119" s="19" t="s">
        <v>178</v>
      </c>
      <c r="BM119" s="191" t="s">
        <v>346</v>
      </c>
    </row>
    <row r="120" spans="1:65" s="2" customFormat="1" ht="24">
      <c r="A120" s="36"/>
      <c r="B120" s="37"/>
      <c r="C120" s="216" t="s">
        <v>266</v>
      </c>
      <c r="D120" s="216" t="s">
        <v>192</v>
      </c>
      <c r="E120" s="217" t="s">
        <v>4829</v>
      </c>
      <c r="F120" s="218" t="s">
        <v>4830</v>
      </c>
      <c r="G120" s="219" t="s">
        <v>1088</v>
      </c>
      <c r="H120" s="220">
        <v>4</v>
      </c>
      <c r="I120" s="221"/>
      <c r="J120" s="222">
        <f t="shared" si="0"/>
        <v>0</v>
      </c>
      <c r="K120" s="218" t="s">
        <v>19</v>
      </c>
      <c r="L120" s="223"/>
      <c r="M120" s="224" t="s">
        <v>19</v>
      </c>
      <c r="N120" s="225" t="s">
        <v>44</v>
      </c>
      <c r="O120" s="66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195</v>
      </c>
      <c r="AT120" s="191" t="s">
        <v>192</v>
      </c>
      <c r="AU120" s="191" t="s">
        <v>80</v>
      </c>
      <c r="AY120" s="19" t="s">
        <v>170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9" t="s">
        <v>80</v>
      </c>
      <c r="BK120" s="192">
        <f t="shared" si="9"/>
        <v>0</v>
      </c>
      <c r="BL120" s="19" t="s">
        <v>178</v>
      </c>
      <c r="BM120" s="191" t="s">
        <v>354</v>
      </c>
    </row>
    <row r="121" spans="1:65" s="2" customFormat="1" ht="24">
      <c r="A121" s="36"/>
      <c r="B121" s="37"/>
      <c r="C121" s="216" t="s">
        <v>272</v>
      </c>
      <c r="D121" s="216" t="s">
        <v>192</v>
      </c>
      <c r="E121" s="217" t="s">
        <v>4831</v>
      </c>
      <c r="F121" s="218" t="s">
        <v>4832</v>
      </c>
      <c r="G121" s="219" t="s">
        <v>1088</v>
      </c>
      <c r="H121" s="220">
        <v>2</v>
      </c>
      <c r="I121" s="221"/>
      <c r="J121" s="222">
        <f t="shared" si="0"/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80</v>
      </c>
      <c r="AY121" s="19" t="s">
        <v>170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9" t="s">
        <v>80</v>
      </c>
      <c r="BK121" s="192">
        <f t="shared" si="9"/>
        <v>0</v>
      </c>
      <c r="BL121" s="19" t="s">
        <v>178</v>
      </c>
      <c r="BM121" s="191" t="s">
        <v>366</v>
      </c>
    </row>
    <row r="122" spans="1:65" s="2" customFormat="1" ht="24">
      <c r="A122" s="36"/>
      <c r="B122" s="37"/>
      <c r="C122" s="216" t="s">
        <v>277</v>
      </c>
      <c r="D122" s="216" t="s">
        <v>192</v>
      </c>
      <c r="E122" s="217" t="s">
        <v>4833</v>
      </c>
      <c r="F122" s="218" t="s">
        <v>4834</v>
      </c>
      <c r="G122" s="219" t="s">
        <v>1088</v>
      </c>
      <c r="H122" s="220">
        <v>1</v>
      </c>
      <c r="I122" s="221"/>
      <c r="J122" s="222">
        <f t="shared" si="0"/>
        <v>0</v>
      </c>
      <c r="K122" s="218" t="s">
        <v>19</v>
      </c>
      <c r="L122" s="223"/>
      <c r="M122" s="224" t="s">
        <v>19</v>
      </c>
      <c r="N122" s="225" t="s">
        <v>44</v>
      </c>
      <c r="O122" s="66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195</v>
      </c>
      <c r="AT122" s="191" t="s">
        <v>192</v>
      </c>
      <c r="AU122" s="191" t="s">
        <v>80</v>
      </c>
      <c r="AY122" s="19" t="s">
        <v>170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80</v>
      </c>
      <c r="BK122" s="192">
        <f t="shared" si="9"/>
        <v>0</v>
      </c>
      <c r="BL122" s="19" t="s">
        <v>178</v>
      </c>
      <c r="BM122" s="191" t="s">
        <v>378</v>
      </c>
    </row>
    <row r="123" spans="1:65" s="2" customFormat="1" ht="24">
      <c r="A123" s="36"/>
      <c r="B123" s="37"/>
      <c r="C123" s="216" t="s">
        <v>281</v>
      </c>
      <c r="D123" s="216" t="s">
        <v>192</v>
      </c>
      <c r="E123" s="217" t="s">
        <v>4835</v>
      </c>
      <c r="F123" s="218" t="s">
        <v>4836</v>
      </c>
      <c r="G123" s="219" t="s">
        <v>1088</v>
      </c>
      <c r="H123" s="220">
        <v>1</v>
      </c>
      <c r="I123" s="221"/>
      <c r="J123" s="222">
        <f t="shared" si="0"/>
        <v>0</v>
      </c>
      <c r="K123" s="218" t="s">
        <v>19</v>
      </c>
      <c r="L123" s="223"/>
      <c r="M123" s="224" t="s">
        <v>19</v>
      </c>
      <c r="N123" s="225" t="s">
        <v>44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195</v>
      </c>
      <c r="AT123" s="191" t="s">
        <v>192</v>
      </c>
      <c r="AU123" s="191" t="s">
        <v>80</v>
      </c>
      <c r="AY123" s="19" t="s">
        <v>170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178</v>
      </c>
      <c r="BM123" s="191" t="s">
        <v>390</v>
      </c>
    </row>
    <row r="124" spans="1:65" s="2" customFormat="1" ht="24">
      <c r="A124" s="36"/>
      <c r="B124" s="37"/>
      <c r="C124" s="216" t="s">
        <v>7</v>
      </c>
      <c r="D124" s="216" t="s">
        <v>192</v>
      </c>
      <c r="E124" s="217" t="s">
        <v>4837</v>
      </c>
      <c r="F124" s="218" t="s">
        <v>4838</v>
      </c>
      <c r="G124" s="219" t="s">
        <v>1088</v>
      </c>
      <c r="H124" s="220">
        <v>1</v>
      </c>
      <c r="I124" s="221"/>
      <c r="J124" s="222">
        <f t="shared" si="0"/>
        <v>0</v>
      </c>
      <c r="K124" s="218" t="s">
        <v>19</v>
      </c>
      <c r="L124" s="223"/>
      <c r="M124" s="224" t="s">
        <v>19</v>
      </c>
      <c r="N124" s="225" t="s">
        <v>44</v>
      </c>
      <c r="O124" s="66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195</v>
      </c>
      <c r="AT124" s="191" t="s">
        <v>192</v>
      </c>
      <c r="AU124" s="191" t="s">
        <v>80</v>
      </c>
      <c r="AY124" s="19" t="s">
        <v>170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80</v>
      </c>
      <c r="BK124" s="192">
        <f t="shared" si="9"/>
        <v>0</v>
      </c>
      <c r="BL124" s="19" t="s">
        <v>178</v>
      </c>
      <c r="BM124" s="191" t="s">
        <v>400</v>
      </c>
    </row>
    <row r="125" spans="1:65" s="2" customFormat="1" ht="16.5" customHeight="1">
      <c r="A125" s="36"/>
      <c r="B125" s="37"/>
      <c r="C125" s="180" t="s">
        <v>292</v>
      </c>
      <c r="D125" s="180" t="s">
        <v>173</v>
      </c>
      <c r="E125" s="181" t="s">
        <v>4839</v>
      </c>
      <c r="F125" s="182" t="s">
        <v>4803</v>
      </c>
      <c r="G125" s="183" t="s">
        <v>421</v>
      </c>
      <c r="H125" s="184">
        <v>1</v>
      </c>
      <c r="I125" s="185"/>
      <c r="J125" s="186">
        <f t="shared" si="0"/>
        <v>0</v>
      </c>
      <c r="K125" s="182" t="s">
        <v>19</v>
      </c>
      <c r="L125" s="41"/>
      <c r="M125" s="187" t="s">
        <v>19</v>
      </c>
      <c r="N125" s="188" t="s">
        <v>44</v>
      </c>
      <c r="O125" s="66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80</v>
      </c>
      <c r="AY125" s="19" t="s">
        <v>170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80</v>
      </c>
      <c r="BK125" s="192">
        <f t="shared" si="9"/>
        <v>0</v>
      </c>
      <c r="BL125" s="19" t="s">
        <v>178</v>
      </c>
      <c r="BM125" s="191" t="s">
        <v>413</v>
      </c>
    </row>
    <row r="126" spans="1:65" s="12" customFormat="1" ht="25.9" customHeight="1">
      <c r="B126" s="164"/>
      <c r="C126" s="165"/>
      <c r="D126" s="166" t="s">
        <v>72</v>
      </c>
      <c r="E126" s="167" t="s">
        <v>178</v>
      </c>
      <c r="F126" s="167" t="s">
        <v>4840</v>
      </c>
      <c r="G126" s="165"/>
      <c r="H126" s="165"/>
      <c r="I126" s="168"/>
      <c r="J126" s="169">
        <f>BK126</f>
        <v>0</v>
      </c>
      <c r="K126" s="165"/>
      <c r="L126" s="170"/>
      <c r="M126" s="171"/>
      <c r="N126" s="172"/>
      <c r="O126" s="172"/>
      <c r="P126" s="173">
        <f>SUM(P127:P129)</f>
        <v>0</v>
      </c>
      <c r="Q126" s="172"/>
      <c r="R126" s="173">
        <f>SUM(R127:R129)</f>
        <v>0</v>
      </c>
      <c r="S126" s="172"/>
      <c r="T126" s="174">
        <f>SUM(T127:T129)</f>
        <v>0</v>
      </c>
      <c r="AR126" s="175" t="s">
        <v>80</v>
      </c>
      <c r="AT126" s="176" t="s">
        <v>72</v>
      </c>
      <c r="AU126" s="176" t="s">
        <v>73</v>
      </c>
      <c r="AY126" s="175" t="s">
        <v>170</v>
      </c>
      <c r="BK126" s="177">
        <f>SUM(BK127:BK129)</f>
        <v>0</v>
      </c>
    </row>
    <row r="127" spans="1:65" s="2" customFormat="1" ht="16.5" customHeight="1">
      <c r="A127" s="36"/>
      <c r="B127" s="37"/>
      <c r="C127" s="216" t="s">
        <v>303</v>
      </c>
      <c r="D127" s="216" t="s">
        <v>192</v>
      </c>
      <c r="E127" s="217" t="s">
        <v>4841</v>
      </c>
      <c r="F127" s="218" t="s">
        <v>4842</v>
      </c>
      <c r="G127" s="219" t="s">
        <v>1088</v>
      </c>
      <c r="H127" s="220">
        <v>29</v>
      </c>
      <c r="I127" s="221"/>
      <c r="J127" s="222">
        <f>ROUND(I127*H127,2)</f>
        <v>0</v>
      </c>
      <c r="K127" s="218" t="s">
        <v>19</v>
      </c>
      <c r="L127" s="223"/>
      <c r="M127" s="224" t="s">
        <v>19</v>
      </c>
      <c r="N127" s="225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195</v>
      </c>
      <c r="AT127" s="191" t="s">
        <v>192</v>
      </c>
      <c r="AU127" s="191" t="s">
        <v>80</v>
      </c>
      <c r="AY127" s="19" t="s">
        <v>170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178</v>
      </c>
      <c r="BM127" s="191" t="s">
        <v>423</v>
      </c>
    </row>
    <row r="128" spans="1:65" s="2" customFormat="1" ht="36">
      <c r="A128" s="36"/>
      <c r="B128" s="37"/>
      <c r="C128" s="216" t="s">
        <v>307</v>
      </c>
      <c r="D128" s="216" t="s">
        <v>192</v>
      </c>
      <c r="E128" s="217" t="s">
        <v>4843</v>
      </c>
      <c r="F128" s="218" t="s">
        <v>4844</v>
      </c>
      <c r="G128" s="219" t="s">
        <v>1088</v>
      </c>
      <c r="H128" s="220">
        <v>29</v>
      </c>
      <c r="I128" s="221"/>
      <c r="J128" s="222">
        <f>ROUND(I128*H128,2)</f>
        <v>0</v>
      </c>
      <c r="K128" s="218" t="s">
        <v>19</v>
      </c>
      <c r="L128" s="223"/>
      <c r="M128" s="224" t="s">
        <v>19</v>
      </c>
      <c r="N128" s="225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195</v>
      </c>
      <c r="AT128" s="191" t="s">
        <v>192</v>
      </c>
      <c r="AU128" s="191" t="s">
        <v>80</v>
      </c>
      <c r="AY128" s="19" t="s">
        <v>170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178</v>
      </c>
      <c r="BM128" s="191" t="s">
        <v>433</v>
      </c>
    </row>
    <row r="129" spans="1:65" s="2" customFormat="1" ht="16.5" customHeight="1">
      <c r="A129" s="36"/>
      <c r="B129" s="37"/>
      <c r="C129" s="180" t="s">
        <v>313</v>
      </c>
      <c r="D129" s="180" t="s">
        <v>173</v>
      </c>
      <c r="E129" s="181" t="s">
        <v>4845</v>
      </c>
      <c r="F129" s="182" t="s">
        <v>4803</v>
      </c>
      <c r="G129" s="183" t="s">
        <v>421</v>
      </c>
      <c r="H129" s="184">
        <v>1</v>
      </c>
      <c r="I129" s="185"/>
      <c r="J129" s="186">
        <f>ROUND(I129*H129,2)</f>
        <v>0</v>
      </c>
      <c r="K129" s="182" t="s">
        <v>19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80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443</v>
      </c>
    </row>
    <row r="130" spans="1:65" s="12" customFormat="1" ht="25.9" customHeight="1">
      <c r="B130" s="164"/>
      <c r="C130" s="165"/>
      <c r="D130" s="166" t="s">
        <v>72</v>
      </c>
      <c r="E130" s="167" t="s">
        <v>199</v>
      </c>
      <c r="F130" s="167" t="s">
        <v>4846</v>
      </c>
      <c r="G130" s="165"/>
      <c r="H130" s="165"/>
      <c r="I130" s="168"/>
      <c r="J130" s="169">
        <f>BK130</f>
        <v>0</v>
      </c>
      <c r="K130" s="165"/>
      <c r="L130" s="170"/>
      <c r="M130" s="171"/>
      <c r="N130" s="172"/>
      <c r="O130" s="172"/>
      <c r="P130" s="173">
        <f>SUM(P131:P138)</f>
        <v>0</v>
      </c>
      <c r="Q130" s="172"/>
      <c r="R130" s="173">
        <f>SUM(R131:R138)</f>
        <v>0</v>
      </c>
      <c r="S130" s="172"/>
      <c r="T130" s="174">
        <f>SUM(T131:T138)</f>
        <v>0</v>
      </c>
      <c r="AR130" s="175" t="s">
        <v>80</v>
      </c>
      <c r="AT130" s="176" t="s">
        <v>72</v>
      </c>
      <c r="AU130" s="176" t="s">
        <v>73</v>
      </c>
      <c r="AY130" s="175" t="s">
        <v>170</v>
      </c>
      <c r="BK130" s="177">
        <f>SUM(BK131:BK138)</f>
        <v>0</v>
      </c>
    </row>
    <row r="131" spans="1:65" s="2" customFormat="1" ht="16.5" customHeight="1">
      <c r="A131" s="36"/>
      <c r="B131" s="37"/>
      <c r="C131" s="216" t="s">
        <v>318</v>
      </c>
      <c r="D131" s="216" t="s">
        <v>192</v>
      </c>
      <c r="E131" s="217" t="s">
        <v>4847</v>
      </c>
      <c r="F131" s="218" t="s">
        <v>4848</v>
      </c>
      <c r="G131" s="219" t="s">
        <v>1088</v>
      </c>
      <c r="H131" s="220">
        <v>2</v>
      </c>
      <c r="I131" s="221"/>
      <c r="J131" s="222">
        <f t="shared" ref="J131:J138" si="10">ROUND(I131*H131,2)</f>
        <v>0</v>
      </c>
      <c r="K131" s="218" t="s">
        <v>19</v>
      </c>
      <c r="L131" s="223"/>
      <c r="M131" s="224" t="s">
        <v>19</v>
      </c>
      <c r="N131" s="225" t="s">
        <v>44</v>
      </c>
      <c r="O131" s="66"/>
      <c r="P131" s="189">
        <f t="shared" ref="P131:P138" si="11">O131*H131</f>
        <v>0</v>
      </c>
      <c r="Q131" s="189">
        <v>0</v>
      </c>
      <c r="R131" s="189">
        <f t="shared" ref="R131:R138" si="12">Q131*H131</f>
        <v>0</v>
      </c>
      <c r="S131" s="189">
        <v>0</v>
      </c>
      <c r="T131" s="190">
        <f t="shared" ref="T131:T138" si="13"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195</v>
      </c>
      <c r="AT131" s="191" t="s">
        <v>192</v>
      </c>
      <c r="AU131" s="191" t="s">
        <v>80</v>
      </c>
      <c r="AY131" s="19" t="s">
        <v>170</v>
      </c>
      <c r="BE131" s="192">
        <f t="shared" ref="BE131:BE138" si="14">IF(N131="základní",J131,0)</f>
        <v>0</v>
      </c>
      <c r="BF131" s="192">
        <f t="shared" ref="BF131:BF138" si="15">IF(N131="snížená",J131,0)</f>
        <v>0</v>
      </c>
      <c r="BG131" s="192">
        <f t="shared" ref="BG131:BG138" si="16">IF(N131="zákl. přenesená",J131,0)</f>
        <v>0</v>
      </c>
      <c r="BH131" s="192">
        <f t="shared" ref="BH131:BH138" si="17">IF(N131="sníž. přenesená",J131,0)</f>
        <v>0</v>
      </c>
      <c r="BI131" s="192">
        <f t="shared" ref="BI131:BI138" si="18">IF(N131="nulová",J131,0)</f>
        <v>0</v>
      </c>
      <c r="BJ131" s="19" t="s">
        <v>80</v>
      </c>
      <c r="BK131" s="192">
        <f t="shared" ref="BK131:BK138" si="19">ROUND(I131*H131,2)</f>
        <v>0</v>
      </c>
      <c r="BL131" s="19" t="s">
        <v>178</v>
      </c>
      <c r="BM131" s="191" t="s">
        <v>452</v>
      </c>
    </row>
    <row r="132" spans="1:65" s="2" customFormat="1" ht="16.5" customHeight="1">
      <c r="A132" s="36"/>
      <c r="B132" s="37"/>
      <c r="C132" s="216" t="s">
        <v>323</v>
      </c>
      <c r="D132" s="216" t="s">
        <v>192</v>
      </c>
      <c r="E132" s="217" t="s">
        <v>4849</v>
      </c>
      <c r="F132" s="218" t="s">
        <v>4850</v>
      </c>
      <c r="G132" s="219" t="s">
        <v>1088</v>
      </c>
      <c r="H132" s="220">
        <v>1</v>
      </c>
      <c r="I132" s="221"/>
      <c r="J132" s="222">
        <f t="shared" si="10"/>
        <v>0</v>
      </c>
      <c r="K132" s="218" t="s">
        <v>19</v>
      </c>
      <c r="L132" s="223"/>
      <c r="M132" s="224" t="s">
        <v>19</v>
      </c>
      <c r="N132" s="225" t="s">
        <v>44</v>
      </c>
      <c r="O132" s="66"/>
      <c r="P132" s="189">
        <f t="shared" si="11"/>
        <v>0</v>
      </c>
      <c r="Q132" s="189">
        <v>0</v>
      </c>
      <c r="R132" s="189">
        <f t="shared" si="12"/>
        <v>0</v>
      </c>
      <c r="S132" s="189">
        <v>0</v>
      </c>
      <c r="T132" s="190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195</v>
      </c>
      <c r="AT132" s="191" t="s">
        <v>192</v>
      </c>
      <c r="AU132" s="191" t="s">
        <v>80</v>
      </c>
      <c r="AY132" s="19" t="s">
        <v>170</v>
      </c>
      <c r="BE132" s="192">
        <f t="shared" si="14"/>
        <v>0</v>
      </c>
      <c r="BF132" s="192">
        <f t="shared" si="15"/>
        <v>0</v>
      </c>
      <c r="BG132" s="192">
        <f t="shared" si="16"/>
        <v>0</v>
      </c>
      <c r="BH132" s="192">
        <f t="shared" si="17"/>
        <v>0</v>
      </c>
      <c r="BI132" s="192">
        <f t="shared" si="18"/>
        <v>0</v>
      </c>
      <c r="BJ132" s="19" t="s">
        <v>80</v>
      </c>
      <c r="BK132" s="192">
        <f t="shared" si="19"/>
        <v>0</v>
      </c>
      <c r="BL132" s="19" t="s">
        <v>178</v>
      </c>
      <c r="BM132" s="191" t="s">
        <v>461</v>
      </c>
    </row>
    <row r="133" spans="1:65" s="2" customFormat="1" ht="16.5" customHeight="1">
      <c r="A133" s="36"/>
      <c r="B133" s="37"/>
      <c r="C133" s="216" t="s">
        <v>328</v>
      </c>
      <c r="D133" s="216" t="s">
        <v>192</v>
      </c>
      <c r="E133" s="217" t="s">
        <v>4851</v>
      </c>
      <c r="F133" s="218" t="s">
        <v>4852</v>
      </c>
      <c r="G133" s="219" t="s">
        <v>1088</v>
      </c>
      <c r="H133" s="220">
        <v>1</v>
      </c>
      <c r="I133" s="221"/>
      <c r="J133" s="222">
        <f t="shared" si="10"/>
        <v>0</v>
      </c>
      <c r="K133" s="218" t="s">
        <v>19</v>
      </c>
      <c r="L133" s="223"/>
      <c r="M133" s="224" t="s">
        <v>19</v>
      </c>
      <c r="N133" s="225" t="s">
        <v>44</v>
      </c>
      <c r="O133" s="66"/>
      <c r="P133" s="189">
        <f t="shared" si="11"/>
        <v>0</v>
      </c>
      <c r="Q133" s="189">
        <v>0</v>
      </c>
      <c r="R133" s="189">
        <f t="shared" si="12"/>
        <v>0</v>
      </c>
      <c r="S133" s="189">
        <v>0</v>
      </c>
      <c r="T133" s="190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195</v>
      </c>
      <c r="AT133" s="191" t="s">
        <v>192</v>
      </c>
      <c r="AU133" s="191" t="s">
        <v>80</v>
      </c>
      <c r="AY133" s="19" t="s">
        <v>170</v>
      </c>
      <c r="BE133" s="192">
        <f t="shared" si="14"/>
        <v>0</v>
      </c>
      <c r="BF133" s="192">
        <f t="shared" si="15"/>
        <v>0</v>
      </c>
      <c r="BG133" s="192">
        <f t="shared" si="16"/>
        <v>0</v>
      </c>
      <c r="BH133" s="192">
        <f t="shared" si="17"/>
        <v>0</v>
      </c>
      <c r="BI133" s="192">
        <f t="shared" si="18"/>
        <v>0</v>
      </c>
      <c r="BJ133" s="19" t="s">
        <v>80</v>
      </c>
      <c r="BK133" s="192">
        <f t="shared" si="19"/>
        <v>0</v>
      </c>
      <c r="BL133" s="19" t="s">
        <v>178</v>
      </c>
      <c r="BM133" s="191" t="s">
        <v>473</v>
      </c>
    </row>
    <row r="134" spans="1:65" s="2" customFormat="1" ht="16.5" customHeight="1">
      <c r="A134" s="36"/>
      <c r="B134" s="37"/>
      <c r="C134" s="216" t="s">
        <v>333</v>
      </c>
      <c r="D134" s="216" t="s">
        <v>192</v>
      </c>
      <c r="E134" s="217" t="s">
        <v>4853</v>
      </c>
      <c r="F134" s="218" t="s">
        <v>4854</v>
      </c>
      <c r="G134" s="219" t="s">
        <v>1088</v>
      </c>
      <c r="H134" s="220">
        <v>2</v>
      </c>
      <c r="I134" s="221"/>
      <c r="J134" s="222">
        <f t="shared" si="10"/>
        <v>0</v>
      </c>
      <c r="K134" s="218" t="s">
        <v>19</v>
      </c>
      <c r="L134" s="223"/>
      <c r="M134" s="224" t="s">
        <v>19</v>
      </c>
      <c r="N134" s="225" t="s">
        <v>44</v>
      </c>
      <c r="O134" s="66"/>
      <c r="P134" s="189">
        <f t="shared" si="11"/>
        <v>0</v>
      </c>
      <c r="Q134" s="189">
        <v>0</v>
      </c>
      <c r="R134" s="189">
        <f t="shared" si="12"/>
        <v>0</v>
      </c>
      <c r="S134" s="189">
        <v>0</v>
      </c>
      <c r="T134" s="190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195</v>
      </c>
      <c r="AT134" s="191" t="s">
        <v>192</v>
      </c>
      <c r="AU134" s="191" t="s">
        <v>80</v>
      </c>
      <c r="AY134" s="19" t="s">
        <v>170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9" t="s">
        <v>80</v>
      </c>
      <c r="BK134" s="192">
        <f t="shared" si="19"/>
        <v>0</v>
      </c>
      <c r="BL134" s="19" t="s">
        <v>178</v>
      </c>
      <c r="BM134" s="191" t="s">
        <v>481</v>
      </c>
    </row>
    <row r="135" spans="1:65" s="2" customFormat="1" ht="16.5" customHeight="1">
      <c r="A135" s="36"/>
      <c r="B135" s="37"/>
      <c r="C135" s="216" t="s">
        <v>338</v>
      </c>
      <c r="D135" s="216" t="s">
        <v>192</v>
      </c>
      <c r="E135" s="217" t="s">
        <v>4855</v>
      </c>
      <c r="F135" s="218" t="s">
        <v>4856</v>
      </c>
      <c r="G135" s="219" t="s">
        <v>1088</v>
      </c>
      <c r="H135" s="220">
        <v>1</v>
      </c>
      <c r="I135" s="221"/>
      <c r="J135" s="222">
        <f t="shared" si="10"/>
        <v>0</v>
      </c>
      <c r="K135" s="218" t="s">
        <v>19</v>
      </c>
      <c r="L135" s="223"/>
      <c r="M135" s="224" t="s">
        <v>19</v>
      </c>
      <c r="N135" s="225" t="s">
        <v>44</v>
      </c>
      <c r="O135" s="66"/>
      <c r="P135" s="189">
        <f t="shared" si="11"/>
        <v>0</v>
      </c>
      <c r="Q135" s="189">
        <v>0</v>
      </c>
      <c r="R135" s="189">
        <f t="shared" si="12"/>
        <v>0</v>
      </c>
      <c r="S135" s="189">
        <v>0</v>
      </c>
      <c r="T135" s="190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195</v>
      </c>
      <c r="AT135" s="191" t="s">
        <v>192</v>
      </c>
      <c r="AU135" s="191" t="s">
        <v>80</v>
      </c>
      <c r="AY135" s="19" t="s">
        <v>170</v>
      </c>
      <c r="BE135" s="192">
        <f t="shared" si="14"/>
        <v>0</v>
      </c>
      <c r="BF135" s="192">
        <f t="shared" si="15"/>
        <v>0</v>
      </c>
      <c r="BG135" s="192">
        <f t="shared" si="16"/>
        <v>0</v>
      </c>
      <c r="BH135" s="192">
        <f t="shared" si="17"/>
        <v>0</v>
      </c>
      <c r="BI135" s="192">
        <f t="shared" si="18"/>
        <v>0</v>
      </c>
      <c r="BJ135" s="19" t="s">
        <v>80</v>
      </c>
      <c r="BK135" s="192">
        <f t="shared" si="19"/>
        <v>0</v>
      </c>
      <c r="BL135" s="19" t="s">
        <v>178</v>
      </c>
      <c r="BM135" s="191" t="s">
        <v>492</v>
      </c>
    </row>
    <row r="136" spans="1:65" s="2" customFormat="1" ht="24">
      <c r="A136" s="36"/>
      <c r="B136" s="37"/>
      <c r="C136" s="216" t="s">
        <v>342</v>
      </c>
      <c r="D136" s="216" t="s">
        <v>192</v>
      </c>
      <c r="E136" s="217" t="s">
        <v>4857</v>
      </c>
      <c r="F136" s="218" t="s">
        <v>4858</v>
      </c>
      <c r="G136" s="219" t="s">
        <v>1088</v>
      </c>
      <c r="H136" s="220">
        <v>1</v>
      </c>
      <c r="I136" s="221"/>
      <c r="J136" s="222">
        <f t="shared" si="10"/>
        <v>0</v>
      </c>
      <c r="K136" s="218" t="s">
        <v>19</v>
      </c>
      <c r="L136" s="223"/>
      <c r="M136" s="224" t="s">
        <v>19</v>
      </c>
      <c r="N136" s="225" t="s">
        <v>44</v>
      </c>
      <c r="O136" s="66"/>
      <c r="P136" s="189">
        <f t="shared" si="11"/>
        <v>0</v>
      </c>
      <c r="Q136" s="189">
        <v>0</v>
      </c>
      <c r="R136" s="189">
        <f t="shared" si="12"/>
        <v>0</v>
      </c>
      <c r="S136" s="189">
        <v>0</v>
      </c>
      <c r="T136" s="190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195</v>
      </c>
      <c r="AT136" s="191" t="s">
        <v>192</v>
      </c>
      <c r="AU136" s="191" t="s">
        <v>80</v>
      </c>
      <c r="AY136" s="19" t="s">
        <v>170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9" t="s">
        <v>80</v>
      </c>
      <c r="BK136" s="192">
        <f t="shared" si="19"/>
        <v>0</v>
      </c>
      <c r="BL136" s="19" t="s">
        <v>178</v>
      </c>
      <c r="BM136" s="191" t="s">
        <v>505</v>
      </c>
    </row>
    <row r="137" spans="1:65" s="2" customFormat="1" ht="24">
      <c r="A137" s="36"/>
      <c r="B137" s="37"/>
      <c r="C137" s="216" t="s">
        <v>346</v>
      </c>
      <c r="D137" s="216" t="s">
        <v>192</v>
      </c>
      <c r="E137" s="217" t="s">
        <v>4859</v>
      </c>
      <c r="F137" s="218" t="s">
        <v>4860</v>
      </c>
      <c r="G137" s="219" t="s">
        <v>1088</v>
      </c>
      <c r="H137" s="220">
        <v>1</v>
      </c>
      <c r="I137" s="221"/>
      <c r="J137" s="222">
        <f t="shared" si="10"/>
        <v>0</v>
      </c>
      <c r="K137" s="218" t="s">
        <v>19</v>
      </c>
      <c r="L137" s="223"/>
      <c r="M137" s="224" t="s">
        <v>19</v>
      </c>
      <c r="N137" s="225" t="s">
        <v>44</v>
      </c>
      <c r="O137" s="66"/>
      <c r="P137" s="189">
        <f t="shared" si="11"/>
        <v>0</v>
      </c>
      <c r="Q137" s="189">
        <v>0</v>
      </c>
      <c r="R137" s="189">
        <f t="shared" si="12"/>
        <v>0</v>
      </c>
      <c r="S137" s="189">
        <v>0</v>
      </c>
      <c r="T137" s="190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195</v>
      </c>
      <c r="AT137" s="191" t="s">
        <v>192</v>
      </c>
      <c r="AU137" s="191" t="s">
        <v>80</v>
      </c>
      <c r="AY137" s="19" t="s">
        <v>170</v>
      </c>
      <c r="BE137" s="192">
        <f t="shared" si="14"/>
        <v>0</v>
      </c>
      <c r="BF137" s="192">
        <f t="shared" si="15"/>
        <v>0</v>
      </c>
      <c r="BG137" s="192">
        <f t="shared" si="16"/>
        <v>0</v>
      </c>
      <c r="BH137" s="192">
        <f t="shared" si="17"/>
        <v>0</v>
      </c>
      <c r="BI137" s="192">
        <f t="shared" si="18"/>
        <v>0</v>
      </c>
      <c r="BJ137" s="19" t="s">
        <v>80</v>
      </c>
      <c r="BK137" s="192">
        <f t="shared" si="19"/>
        <v>0</v>
      </c>
      <c r="BL137" s="19" t="s">
        <v>178</v>
      </c>
      <c r="BM137" s="191" t="s">
        <v>513</v>
      </c>
    </row>
    <row r="138" spans="1:65" s="2" customFormat="1" ht="16.5" customHeight="1">
      <c r="A138" s="36"/>
      <c r="B138" s="37"/>
      <c r="C138" s="180" t="s">
        <v>350</v>
      </c>
      <c r="D138" s="180" t="s">
        <v>173</v>
      </c>
      <c r="E138" s="181" t="s">
        <v>4861</v>
      </c>
      <c r="F138" s="182" t="s">
        <v>4803</v>
      </c>
      <c r="G138" s="183" t="s">
        <v>421</v>
      </c>
      <c r="H138" s="184">
        <v>1</v>
      </c>
      <c r="I138" s="185"/>
      <c r="J138" s="186">
        <f t="shared" si="10"/>
        <v>0</v>
      </c>
      <c r="K138" s="182" t="s">
        <v>19</v>
      </c>
      <c r="L138" s="41"/>
      <c r="M138" s="187" t="s">
        <v>19</v>
      </c>
      <c r="N138" s="188" t="s">
        <v>44</v>
      </c>
      <c r="O138" s="66"/>
      <c r="P138" s="189">
        <f t="shared" si="11"/>
        <v>0</v>
      </c>
      <c r="Q138" s="189">
        <v>0</v>
      </c>
      <c r="R138" s="189">
        <f t="shared" si="12"/>
        <v>0</v>
      </c>
      <c r="S138" s="189">
        <v>0</v>
      </c>
      <c r="T138" s="190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80</v>
      </c>
      <c r="AY138" s="19" t="s">
        <v>170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9" t="s">
        <v>80</v>
      </c>
      <c r="BK138" s="192">
        <f t="shared" si="19"/>
        <v>0</v>
      </c>
      <c r="BL138" s="19" t="s">
        <v>178</v>
      </c>
      <c r="BM138" s="191" t="s">
        <v>528</v>
      </c>
    </row>
    <row r="139" spans="1:65" s="12" customFormat="1" ht="25.9" customHeight="1">
      <c r="B139" s="164"/>
      <c r="C139" s="165"/>
      <c r="D139" s="166" t="s">
        <v>72</v>
      </c>
      <c r="E139" s="167" t="s">
        <v>203</v>
      </c>
      <c r="F139" s="167" t="s">
        <v>4862</v>
      </c>
      <c r="G139" s="165"/>
      <c r="H139" s="165"/>
      <c r="I139" s="168"/>
      <c r="J139" s="169">
        <f>BK139</f>
        <v>0</v>
      </c>
      <c r="K139" s="165"/>
      <c r="L139" s="170"/>
      <c r="M139" s="171"/>
      <c r="N139" s="172"/>
      <c r="O139" s="172"/>
      <c r="P139" s="173">
        <f>SUM(P140:P143)</f>
        <v>0</v>
      </c>
      <c r="Q139" s="172"/>
      <c r="R139" s="173">
        <f>SUM(R140:R143)</f>
        <v>0</v>
      </c>
      <c r="S139" s="172"/>
      <c r="T139" s="174">
        <f>SUM(T140:T143)</f>
        <v>0</v>
      </c>
      <c r="AR139" s="175" t="s">
        <v>80</v>
      </c>
      <c r="AT139" s="176" t="s">
        <v>72</v>
      </c>
      <c r="AU139" s="176" t="s">
        <v>73</v>
      </c>
      <c r="AY139" s="175" t="s">
        <v>170</v>
      </c>
      <c r="BK139" s="177">
        <f>SUM(BK140:BK143)</f>
        <v>0</v>
      </c>
    </row>
    <row r="140" spans="1:65" s="2" customFormat="1" ht="16.5" customHeight="1">
      <c r="A140" s="36"/>
      <c r="B140" s="37"/>
      <c r="C140" s="216" t="s">
        <v>354</v>
      </c>
      <c r="D140" s="216" t="s">
        <v>192</v>
      </c>
      <c r="E140" s="217" t="s">
        <v>4863</v>
      </c>
      <c r="F140" s="218" t="s">
        <v>4864</v>
      </c>
      <c r="G140" s="219" t="s">
        <v>1088</v>
      </c>
      <c r="H140" s="220">
        <v>4</v>
      </c>
      <c r="I140" s="221"/>
      <c r="J140" s="222">
        <f>ROUND(I140*H140,2)</f>
        <v>0</v>
      </c>
      <c r="K140" s="218" t="s">
        <v>19</v>
      </c>
      <c r="L140" s="223"/>
      <c r="M140" s="224" t="s">
        <v>19</v>
      </c>
      <c r="N140" s="225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195</v>
      </c>
      <c r="AT140" s="191" t="s">
        <v>192</v>
      </c>
      <c r="AU140" s="191" t="s">
        <v>80</v>
      </c>
      <c r="AY140" s="19" t="s">
        <v>170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178</v>
      </c>
      <c r="BM140" s="191" t="s">
        <v>542</v>
      </c>
    </row>
    <row r="141" spans="1:65" s="2" customFormat="1" ht="16.5" customHeight="1">
      <c r="A141" s="36"/>
      <c r="B141" s="37"/>
      <c r="C141" s="216" t="s">
        <v>359</v>
      </c>
      <c r="D141" s="216" t="s">
        <v>192</v>
      </c>
      <c r="E141" s="217" t="s">
        <v>4865</v>
      </c>
      <c r="F141" s="218" t="s">
        <v>4866</v>
      </c>
      <c r="G141" s="219" t="s">
        <v>1088</v>
      </c>
      <c r="H141" s="220">
        <v>6</v>
      </c>
      <c r="I141" s="221"/>
      <c r="J141" s="222">
        <f>ROUND(I141*H141,2)</f>
        <v>0</v>
      </c>
      <c r="K141" s="218" t="s">
        <v>19</v>
      </c>
      <c r="L141" s="223"/>
      <c r="M141" s="224" t="s">
        <v>19</v>
      </c>
      <c r="N141" s="225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195</v>
      </c>
      <c r="AT141" s="191" t="s">
        <v>192</v>
      </c>
      <c r="AU141" s="191" t="s">
        <v>80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551</v>
      </c>
    </row>
    <row r="142" spans="1:65" s="2" customFormat="1" ht="16.5" customHeight="1">
      <c r="A142" s="36"/>
      <c r="B142" s="37"/>
      <c r="C142" s="216" t="s">
        <v>366</v>
      </c>
      <c r="D142" s="216" t="s">
        <v>192</v>
      </c>
      <c r="E142" s="217" t="s">
        <v>4867</v>
      </c>
      <c r="F142" s="218" t="s">
        <v>4868</v>
      </c>
      <c r="G142" s="219" t="s">
        <v>1088</v>
      </c>
      <c r="H142" s="220">
        <v>4</v>
      </c>
      <c r="I142" s="221"/>
      <c r="J142" s="222">
        <f>ROUND(I142*H142,2)</f>
        <v>0</v>
      </c>
      <c r="K142" s="218" t="s">
        <v>19</v>
      </c>
      <c r="L142" s="223"/>
      <c r="M142" s="224" t="s">
        <v>19</v>
      </c>
      <c r="N142" s="225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195</v>
      </c>
      <c r="AT142" s="191" t="s">
        <v>192</v>
      </c>
      <c r="AU142" s="191" t="s">
        <v>80</v>
      </c>
      <c r="AY142" s="19" t="s">
        <v>170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178</v>
      </c>
      <c r="BM142" s="191" t="s">
        <v>559</v>
      </c>
    </row>
    <row r="143" spans="1:65" s="2" customFormat="1" ht="16.5" customHeight="1">
      <c r="A143" s="36"/>
      <c r="B143" s="37"/>
      <c r="C143" s="180" t="s">
        <v>371</v>
      </c>
      <c r="D143" s="180" t="s">
        <v>173</v>
      </c>
      <c r="E143" s="181" t="s">
        <v>4869</v>
      </c>
      <c r="F143" s="182" t="s">
        <v>4803</v>
      </c>
      <c r="G143" s="183" t="s">
        <v>421</v>
      </c>
      <c r="H143" s="184">
        <v>1</v>
      </c>
      <c r="I143" s="185"/>
      <c r="J143" s="186">
        <f>ROUND(I143*H143,2)</f>
        <v>0</v>
      </c>
      <c r="K143" s="182" t="s">
        <v>19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178</v>
      </c>
      <c r="AT143" s="191" t="s">
        <v>173</v>
      </c>
      <c r="AU143" s="191" t="s">
        <v>80</v>
      </c>
      <c r="AY143" s="19" t="s">
        <v>170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178</v>
      </c>
      <c r="BM143" s="191" t="s">
        <v>567</v>
      </c>
    </row>
    <row r="144" spans="1:65" s="12" customFormat="1" ht="25.9" customHeight="1">
      <c r="B144" s="164"/>
      <c r="C144" s="165"/>
      <c r="D144" s="166" t="s">
        <v>72</v>
      </c>
      <c r="E144" s="167" t="s">
        <v>207</v>
      </c>
      <c r="F144" s="167" t="s">
        <v>4870</v>
      </c>
      <c r="G144" s="165"/>
      <c r="H144" s="165"/>
      <c r="I144" s="168"/>
      <c r="J144" s="169">
        <f>BK144</f>
        <v>0</v>
      </c>
      <c r="K144" s="165"/>
      <c r="L144" s="170"/>
      <c r="M144" s="171"/>
      <c r="N144" s="172"/>
      <c r="O144" s="172"/>
      <c r="P144" s="173">
        <f>SUM(P145:P148)</f>
        <v>0</v>
      </c>
      <c r="Q144" s="172"/>
      <c r="R144" s="173">
        <f>SUM(R145:R148)</f>
        <v>0</v>
      </c>
      <c r="S144" s="172"/>
      <c r="T144" s="174">
        <f>SUM(T145:T148)</f>
        <v>0</v>
      </c>
      <c r="AR144" s="175" t="s">
        <v>80</v>
      </c>
      <c r="AT144" s="176" t="s">
        <v>72</v>
      </c>
      <c r="AU144" s="176" t="s">
        <v>73</v>
      </c>
      <c r="AY144" s="175" t="s">
        <v>170</v>
      </c>
      <c r="BK144" s="177">
        <f>SUM(BK145:BK148)</f>
        <v>0</v>
      </c>
    </row>
    <row r="145" spans="1:65" s="2" customFormat="1" ht="16.5" customHeight="1">
      <c r="A145" s="36"/>
      <c r="B145" s="37"/>
      <c r="C145" s="216" t="s">
        <v>378</v>
      </c>
      <c r="D145" s="216" t="s">
        <v>192</v>
      </c>
      <c r="E145" s="217" t="s">
        <v>4871</v>
      </c>
      <c r="F145" s="218" t="s">
        <v>4872</v>
      </c>
      <c r="G145" s="219" t="s">
        <v>1088</v>
      </c>
      <c r="H145" s="220">
        <v>1</v>
      </c>
      <c r="I145" s="221"/>
      <c r="J145" s="222">
        <f>ROUND(I145*H145,2)</f>
        <v>0</v>
      </c>
      <c r="K145" s="218" t="s">
        <v>19</v>
      </c>
      <c r="L145" s="223"/>
      <c r="M145" s="224" t="s">
        <v>19</v>
      </c>
      <c r="N145" s="225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195</v>
      </c>
      <c r="AT145" s="191" t="s">
        <v>192</v>
      </c>
      <c r="AU145" s="191" t="s">
        <v>80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178</v>
      </c>
      <c r="BM145" s="191" t="s">
        <v>575</v>
      </c>
    </row>
    <row r="146" spans="1:65" s="2" customFormat="1" ht="16.5" customHeight="1">
      <c r="A146" s="36"/>
      <c r="B146" s="37"/>
      <c r="C146" s="216" t="s">
        <v>385</v>
      </c>
      <c r="D146" s="216" t="s">
        <v>192</v>
      </c>
      <c r="E146" s="217" t="s">
        <v>4873</v>
      </c>
      <c r="F146" s="218" t="s">
        <v>4874</v>
      </c>
      <c r="G146" s="219" t="s">
        <v>1088</v>
      </c>
      <c r="H146" s="220">
        <v>2</v>
      </c>
      <c r="I146" s="221"/>
      <c r="J146" s="222">
        <f>ROUND(I146*H146,2)</f>
        <v>0</v>
      </c>
      <c r="K146" s="218" t="s">
        <v>19</v>
      </c>
      <c r="L146" s="223"/>
      <c r="M146" s="224" t="s">
        <v>19</v>
      </c>
      <c r="N146" s="225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195</v>
      </c>
      <c r="AT146" s="191" t="s">
        <v>192</v>
      </c>
      <c r="AU146" s="191" t="s">
        <v>80</v>
      </c>
      <c r="AY146" s="19" t="s">
        <v>170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178</v>
      </c>
      <c r="BM146" s="191" t="s">
        <v>583</v>
      </c>
    </row>
    <row r="147" spans="1:65" s="2" customFormat="1" ht="16.5" customHeight="1">
      <c r="A147" s="36"/>
      <c r="B147" s="37"/>
      <c r="C147" s="216" t="s">
        <v>390</v>
      </c>
      <c r="D147" s="216" t="s">
        <v>192</v>
      </c>
      <c r="E147" s="217" t="s">
        <v>4875</v>
      </c>
      <c r="F147" s="218" t="s">
        <v>4876</v>
      </c>
      <c r="G147" s="219" t="s">
        <v>1088</v>
      </c>
      <c r="H147" s="220">
        <v>1</v>
      </c>
      <c r="I147" s="221"/>
      <c r="J147" s="222">
        <f>ROUND(I147*H147,2)</f>
        <v>0</v>
      </c>
      <c r="K147" s="218" t="s">
        <v>19</v>
      </c>
      <c r="L147" s="223"/>
      <c r="M147" s="224" t="s">
        <v>19</v>
      </c>
      <c r="N147" s="225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195</v>
      </c>
      <c r="AT147" s="191" t="s">
        <v>192</v>
      </c>
      <c r="AU147" s="191" t="s">
        <v>80</v>
      </c>
      <c r="AY147" s="19" t="s">
        <v>170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178</v>
      </c>
      <c r="BM147" s="191" t="s">
        <v>593</v>
      </c>
    </row>
    <row r="148" spans="1:65" s="2" customFormat="1" ht="16.5" customHeight="1">
      <c r="A148" s="36"/>
      <c r="B148" s="37"/>
      <c r="C148" s="180" t="s">
        <v>395</v>
      </c>
      <c r="D148" s="180" t="s">
        <v>173</v>
      </c>
      <c r="E148" s="181" t="s">
        <v>4877</v>
      </c>
      <c r="F148" s="182" t="s">
        <v>4803</v>
      </c>
      <c r="G148" s="183" t="s">
        <v>421</v>
      </c>
      <c r="H148" s="184">
        <v>1</v>
      </c>
      <c r="I148" s="185"/>
      <c r="J148" s="186">
        <f>ROUND(I148*H148,2)</f>
        <v>0</v>
      </c>
      <c r="K148" s="182" t="s">
        <v>19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80</v>
      </c>
      <c r="AY148" s="19" t="s">
        <v>170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178</v>
      </c>
      <c r="BM148" s="191" t="s">
        <v>604</v>
      </c>
    </row>
    <row r="149" spans="1:65" s="12" customFormat="1" ht="25.9" customHeight="1">
      <c r="B149" s="164"/>
      <c r="C149" s="165"/>
      <c r="D149" s="166" t="s">
        <v>72</v>
      </c>
      <c r="E149" s="167" t="s">
        <v>195</v>
      </c>
      <c r="F149" s="167" t="s">
        <v>4878</v>
      </c>
      <c r="G149" s="165"/>
      <c r="H149" s="165"/>
      <c r="I149" s="168"/>
      <c r="J149" s="169">
        <f>BK149</f>
        <v>0</v>
      </c>
      <c r="K149" s="165"/>
      <c r="L149" s="170"/>
      <c r="M149" s="171"/>
      <c r="N149" s="172"/>
      <c r="O149" s="172"/>
      <c r="P149" s="173">
        <f>SUM(P150:P152)</f>
        <v>0</v>
      </c>
      <c r="Q149" s="172"/>
      <c r="R149" s="173">
        <f>SUM(R150:R152)</f>
        <v>0</v>
      </c>
      <c r="S149" s="172"/>
      <c r="T149" s="174">
        <f>SUM(T150:T152)</f>
        <v>0</v>
      </c>
      <c r="AR149" s="175" t="s">
        <v>80</v>
      </c>
      <c r="AT149" s="176" t="s">
        <v>72</v>
      </c>
      <c r="AU149" s="176" t="s">
        <v>73</v>
      </c>
      <c r="AY149" s="175" t="s">
        <v>170</v>
      </c>
      <c r="BK149" s="177">
        <f>SUM(BK150:BK152)</f>
        <v>0</v>
      </c>
    </row>
    <row r="150" spans="1:65" s="2" customFormat="1" ht="16.5" customHeight="1">
      <c r="A150" s="36"/>
      <c r="B150" s="37"/>
      <c r="C150" s="216" t="s">
        <v>400</v>
      </c>
      <c r="D150" s="216" t="s">
        <v>192</v>
      </c>
      <c r="E150" s="217" t="s">
        <v>4879</v>
      </c>
      <c r="F150" s="218" t="s">
        <v>4880</v>
      </c>
      <c r="G150" s="219" t="s">
        <v>1088</v>
      </c>
      <c r="H150" s="220">
        <v>1</v>
      </c>
      <c r="I150" s="221"/>
      <c r="J150" s="222">
        <f>ROUND(I150*H150,2)</f>
        <v>0</v>
      </c>
      <c r="K150" s="218" t="s">
        <v>19</v>
      </c>
      <c r="L150" s="223"/>
      <c r="M150" s="224" t="s">
        <v>19</v>
      </c>
      <c r="N150" s="225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195</v>
      </c>
      <c r="AT150" s="191" t="s">
        <v>192</v>
      </c>
      <c r="AU150" s="191" t="s">
        <v>80</v>
      </c>
      <c r="AY150" s="19" t="s">
        <v>170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178</v>
      </c>
      <c r="BM150" s="191" t="s">
        <v>615</v>
      </c>
    </row>
    <row r="151" spans="1:65" s="2" customFormat="1" ht="16.5" customHeight="1">
      <c r="A151" s="36"/>
      <c r="B151" s="37"/>
      <c r="C151" s="216" t="s">
        <v>407</v>
      </c>
      <c r="D151" s="216" t="s">
        <v>192</v>
      </c>
      <c r="E151" s="217" t="s">
        <v>4881</v>
      </c>
      <c r="F151" s="218" t="s">
        <v>4882</v>
      </c>
      <c r="G151" s="219" t="s">
        <v>1088</v>
      </c>
      <c r="H151" s="220">
        <v>1</v>
      </c>
      <c r="I151" s="221"/>
      <c r="J151" s="222">
        <f>ROUND(I151*H151,2)</f>
        <v>0</v>
      </c>
      <c r="K151" s="218" t="s">
        <v>19</v>
      </c>
      <c r="L151" s="223"/>
      <c r="M151" s="224" t="s">
        <v>19</v>
      </c>
      <c r="N151" s="225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195</v>
      </c>
      <c r="AT151" s="191" t="s">
        <v>192</v>
      </c>
      <c r="AU151" s="191" t="s">
        <v>80</v>
      </c>
      <c r="AY151" s="19" t="s">
        <v>170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178</v>
      </c>
      <c r="BM151" s="191" t="s">
        <v>624</v>
      </c>
    </row>
    <row r="152" spans="1:65" s="2" customFormat="1" ht="16.5" customHeight="1">
      <c r="A152" s="36"/>
      <c r="B152" s="37"/>
      <c r="C152" s="180" t="s">
        <v>413</v>
      </c>
      <c r="D152" s="180" t="s">
        <v>173</v>
      </c>
      <c r="E152" s="181" t="s">
        <v>4883</v>
      </c>
      <c r="F152" s="182" t="s">
        <v>4803</v>
      </c>
      <c r="G152" s="183" t="s">
        <v>421</v>
      </c>
      <c r="H152" s="184">
        <v>1</v>
      </c>
      <c r="I152" s="185"/>
      <c r="J152" s="186">
        <f>ROUND(I152*H152,2)</f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80</v>
      </c>
      <c r="AY152" s="19" t="s">
        <v>170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178</v>
      </c>
      <c r="BM152" s="191" t="s">
        <v>637</v>
      </c>
    </row>
    <row r="153" spans="1:65" s="12" customFormat="1" ht="25.9" customHeight="1">
      <c r="B153" s="164"/>
      <c r="C153" s="165"/>
      <c r="D153" s="166" t="s">
        <v>72</v>
      </c>
      <c r="E153" s="167" t="s">
        <v>227</v>
      </c>
      <c r="F153" s="167" t="s">
        <v>4884</v>
      </c>
      <c r="G153" s="165"/>
      <c r="H153" s="165"/>
      <c r="I153" s="168"/>
      <c r="J153" s="169">
        <f>BK153</f>
        <v>0</v>
      </c>
      <c r="K153" s="165"/>
      <c r="L153" s="170"/>
      <c r="M153" s="171"/>
      <c r="N153" s="172"/>
      <c r="O153" s="172"/>
      <c r="P153" s="173">
        <f>SUM(P154:P158)</f>
        <v>0</v>
      </c>
      <c r="Q153" s="172"/>
      <c r="R153" s="173">
        <f>SUM(R154:R158)</f>
        <v>0</v>
      </c>
      <c r="S153" s="172"/>
      <c r="T153" s="174">
        <f>SUM(T154:T158)</f>
        <v>0</v>
      </c>
      <c r="AR153" s="175" t="s">
        <v>80</v>
      </c>
      <c r="AT153" s="176" t="s">
        <v>72</v>
      </c>
      <c r="AU153" s="176" t="s">
        <v>73</v>
      </c>
      <c r="AY153" s="175" t="s">
        <v>170</v>
      </c>
      <c r="BK153" s="177">
        <f>SUM(BK154:BK158)</f>
        <v>0</v>
      </c>
    </row>
    <row r="154" spans="1:65" s="2" customFormat="1" ht="16.5" customHeight="1">
      <c r="A154" s="36"/>
      <c r="B154" s="37"/>
      <c r="C154" s="216" t="s">
        <v>418</v>
      </c>
      <c r="D154" s="216" t="s">
        <v>192</v>
      </c>
      <c r="E154" s="217" t="s">
        <v>4885</v>
      </c>
      <c r="F154" s="218" t="s">
        <v>4886</v>
      </c>
      <c r="G154" s="219" t="s">
        <v>1088</v>
      </c>
      <c r="H154" s="220">
        <v>2</v>
      </c>
      <c r="I154" s="221"/>
      <c r="J154" s="222">
        <f>ROUND(I154*H154,2)</f>
        <v>0</v>
      </c>
      <c r="K154" s="218" t="s">
        <v>19</v>
      </c>
      <c r="L154" s="223"/>
      <c r="M154" s="224" t="s">
        <v>19</v>
      </c>
      <c r="N154" s="225" t="s">
        <v>44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195</v>
      </c>
      <c r="AT154" s="191" t="s">
        <v>192</v>
      </c>
      <c r="AU154" s="191" t="s">
        <v>80</v>
      </c>
      <c r="AY154" s="19" t="s">
        <v>170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178</v>
      </c>
      <c r="BM154" s="191" t="s">
        <v>648</v>
      </c>
    </row>
    <row r="155" spans="1:65" s="2" customFormat="1" ht="16.5" customHeight="1">
      <c r="A155" s="36"/>
      <c r="B155" s="37"/>
      <c r="C155" s="216" t="s">
        <v>423</v>
      </c>
      <c r="D155" s="216" t="s">
        <v>192</v>
      </c>
      <c r="E155" s="217" t="s">
        <v>4887</v>
      </c>
      <c r="F155" s="218" t="s">
        <v>4888</v>
      </c>
      <c r="G155" s="219" t="s">
        <v>1088</v>
      </c>
      <c r="H155" s="220">
        <v>1</v>
      </c>
      <c r="I155" s="221"/>
      <c r="J155" s="222">
        <f>ROUND(I155*H155,2)</f>
        <v>0</v>
      </c>
      <c r="K155" s="218" t="s">
        <v>19</v>
      </c>
      <c r="L155" s="223"/>
      <c r="M155" s="224" t="s">
        <v>19</v>
      </c>
      <c r="N155" s="225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195</v>
      </c>
      <c r="AT155" s="191" t="s">
        <v>192</v>
      </c>
      <c r="AU155" s="191" t="s">
        <v>80</v>
      </c>
      <c r="AY155" s="19" t="s">
        <v>170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178</v>
      </c>
      <c r="BM155" s="191" t="s">
        <v>658</v>
      </c>
    </row>
    <row r="156" spans="1:65" s="2" customFormat="1" ht="16.5" customHeight="1">
      <c r="A156" s="36"/>
      <c r="B156" s="37"/>
      <c r="C156" s="216" t="s">
        <v>428</v>
      </c>
      <c r="D156" s="216" t="s">
        <v>192</v>
      </c>
      <c r="E156" s="217" t="s">
        <v>4889</v>
      </c>
      <c r="F156" s="218" t="s">
        <v>4890</v>
      </c>
      <c r="G156" s="219" t="s">
        <v>1088</v>
      </c>
      <c r="H156" s="220">
        <v>3</v>
      </c>
      <c r="I156" s="221"/>
      <c r="J156" s="222">
        <f>ROUND(I156*H156,2)</f>
        <v>0</v>
      </c>
      <c r="K156" s="218" t="s">
        <v>19</v>
      </c>
      <c r="L156" s="223"/>
      <c r="M156" s="224" t="s">
        <v>19</v>
      </c>
      <c r="N156" s="225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195</v>
      </c>
      <c r="AT156" s="191" t="s">
        <v>192</v>
      </c>
      <c r="AU156" s="191" t="s">
        <v>80</v>
      </c>
      <c r="AY156" s="19" t="s">
        <v>170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178</v>
      </c>
      <c r="BM156" s="191" t="s">
        <v>669</v>
      </c>
    </row>
    <row r="157" spans="1:65" s="2" customFormat="1" ht="16.5" customHeight="1">
      <c r="A157" s="36"/>
      <c r="B157" s="37"/>
      <c r="C157" s="216" t="s">
        <v>433</v>
      </c>
      <c r="D157" s="216" t="s">
        <v>192</v>
      </c>
      <c r="E157" s="217" t="s">
        <v>4891</v>
      </c>
      <c r="F157" s="218" t="s">
        <v>4892</v>
      </c>
      <c r="G157" s="219" t="s">
        <v>1088</v>
      </c>
      <c r="H157" s="220">
        <v>1</v>
      </c>
      <c r="I157" s="221"/>
      <c r="J157" s="222">
        <f>ROUND(I157*H157,2)</f>
        <v>0</v>
      </c>
      <c r="K157" s="218" t="s">
        <v>19</v>
      </c>
      <c r="L157" s="223"/>
      <c r="M157" s="224" t="s">
        <v>19</v>
      </c>
      <c r="N157" s="225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195</v>
      </c>
      <c r="AT157" s="191" t="s">
        <v>192</v>
      </c>
      <c r="AU157" s="191" t="s">
        <v>80</v>
      </c>
      <c r="AY157" s="19" t="s">
        <v>170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178</v>
      </c>
      <c r="BM157" s="191" t="s">
        <v>679</v>
      </c>
    </row>
    <row r="158" spans="1:65" s="2" customFormat="1" ht="16.5" customHeight="1">
      <c r="A158" s="36"/>
      <c r="B158" s="37"/>
      <c r="C158" s="180" t="s">
        <v>438</v>
      </c>
      <c r="D158" s="180" t="s">
        <v>173</v>
      </c>
      <c r="E158" s="181" t="s">
        <v>4893</v>
      </c>
      <c r="F158" s="182" t="s">
        <v>4803</v>
      </c>
      <c r="G158" s="183" t="s">
        <v>421</v>
      </c>
      <c r="H158" s="184">
        <v>1</v>
      </c>
      <c r="I158" s="185"/>
      <c r="J158" s="186">
        <f>ROUND(I158*H158,2)</f>
        <v>0</v>
      </c>
      <c r="K158" s="182" t="s">
        <v>19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80</v>
      </c>
      <c r="AY158" s="19" t="s">
        <v>170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178</v>
      </c>
      <c r="BM158" s="191" t="s">
        <v>689</v>
      </c>
    </row>
    <row r="159" spans="1:65" s="12" customFormat="1" ht="25.9" customHeight="1">
      <c r="B159" s="164"/>
      <c r="C159" s="165"/>
      <c r="D159" s="166" t="s">
        <v>72</v>
      </c>
      <c r="E159" s="167" t="s">
        <v>233</v>
      </c>
      <c r="F159" s="167" t="s">
        <v>4894</v>
      </c>
      <c r="G159" s="165"/>
      <c r="H159" s="165"/>
      <c r="I159" s="168"/>
      <c r="J159" s="169">
        <f>BK159</f>
        <v>0</v>
      </c>
      <c r="K159" s="165"/>
      <c r="L159" s="170"/>
      <c r="M159" s="171"/>
      <c r="N159" s="172"/>
      <c r="O159" s="172"/>
      <c r="P159" s="173">
        <f>SUM(P160:P163)</f>
        <v>0</v>
      </c>
      <c r="Q159" s="172"/>
      <c r="R159" s="173">
        <f>SUM(R160:R163)</f>
        <v>0</v>
      </c>
      <c r="S159" s="172"/>
      <c r="T159" s="174">
        <f>SUM(T160:T163)</f>
        <v>0</v>
      </c>
      <c r="AR159" s="175" t="s">
        <v>80</v>
      </c>
      <c r="AT159" s="176" t="s">
        <v>72</v>
      </c>
      <c r="AU159" s="176" t="s">
        <v>73</v>
      </c>
      <c r="AY159" s="175" t="s">
        <v>170</v>
      </c>
      <c r="BK159" s="177">
        <f>SUM(BK160:BK163)</f>
        <v>0</v>
      </c>
    </row>
    <row r="160" spans="1:65" s="2" customFormat="1" ht="16.5" customHeight="1">
      <c r="A160" s="36"/>
      <c r="B160" s="37"/>
      <c r="C160" s="216" t="s">
        <v>443</v>
      </c>
      <c r="D160" s="216" t="s">
        <v>192</v>
      </c>
      <c r="E160" s="217" t="s">
        <v>4895</v>
      </c>
      <c r="F160" s="218" t="s">
        <v>4896</v>
      </c>
      <c r="G160" s="219" t="s">
        <v>1088</v>
      </c>
      <c r="H160" s="220">
        <v>15</v>
      </c>
      <c r="I160" s="221"/>
      <c r="J160" s="222">
        <f>ROUND(I160*H160,2)</f>
        <v>0</v>
      </c>
      <c r="K160" s="218" t="s">
        <v>19</v>
      </c>
      <c r="L160" s="223"/>
      <c r="M160" s="224" t="s">
        <v>19</v>
      </c>
      <c r="N160" s="225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195</v>
      </c>
      <c r="AT160" s="191" t="s">
        <v>192</v>
      </c>
      <c r="AU160" s="191" t="s">
        <v>80</v>
      </c>
      <c r="AY160" s="19" t="s">
        <v>170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178</v>
      </c>
      <c r="BM160" s="191" t="s">
        <v>701</v>
      </c>
    </row>
    <row r="161" spans="1:65" s="2" customFormat="1" ht="16.5" customHeight="1">
      <c r="A161" s="36"/>
      <c r="B161" s="37"/>
      <c r="C161" s="216" t="s">
        <v>448</v>
      </c>
      <c r="D161" s="216" t="s">
        <v>192</v>
      </c>
      <c r="E161" s="217" t="s">
        <v>4897</v>
      </c>
      <c r="F161" s="218" t="s">
        <v>4898</v>
      </c>
      <c r="G161" s="219" t="s">
        <v>1088</v>
      </c>
      <c r="H161" s="220">
        <v>4</v>
      </c>
      <c r="I161" s="221"/>
      <c r="J161" s="222">
        <f>ROUND(I161*H161,2)</f>
        <v>0</v>
      </c>
      <c r="K161" s="218" t="s">
        <v>19</v>
      </c>
      <c r="L161" s="223"/>
      <c r="M161" s="224" t="s">
        <v>19</v>
      </c>
      <c r="N161" s="225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195</v>
      </c>
      <c r="AT161" s="191" t="s">
        <v>192</v>
      </c>
      <c r="AU161" s="191" t="s">
        <v>80</v>
      </c>
      <c r="AY161" s="19" t="s">
        <v>170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178</v>
      </c>
      <c r="BM161" s="191" t="s">
        <v>710</v>
      </c>
    </row>
    <row r="162" spans="1:65" s="2" customFormat="1" ht="16.5" customHeight="1">
      <c r="A162" s="36"/>
      <c r="B162" s="37"/>
      <c r="C162" s="216" t="s">
        <v>452</v>
      </c>
      <c r="D162" s="216" t="s">
        <v>192</v>
      </c>
      <c r="E162" s="217" t="s">
        <v>4899</v>
      </c>
      <c r="F162" s="218" t="s">
        <v>4900</v>
      </c>
      <c r="G162" s="219" t="s">
        <v>1088</v>
      </c>
      <c r="H162" s="220">
        <v>10</v>
      </c>
      <c r="I162" s="221"/>
      <c r="J162" s="222">
        <f>ROUND(I162*H162,2)</f>
        <v>0</v>
      </c>
      <c r="K162" s="218" t="s">
        <v>19</v>
      </c>
      <c r="L162" s="223"/>
      <c r="M162" s="224" t="s">
        <v>19</v>
      </c>
      <c r="N162" s="225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195</v>
      </c>
      <c r="AT162" s="191" t="s">
        <v>192</v>
      </c>
      <c r="AU162" s="191" t="s">
        <v>80</v>
      </c>
      <c r="AY162" s="19" t="s">
        <v>170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178</v>
      </c>
      <c r="BM162" s="191" t="s">
        <v>719</v>
      </c>
    </row>
    <row r="163" spans="1:65" s="2" customFormat="1" ht="16.5" customHeight="1">
      <c r="A163" s="36"/>
      <c r="B163" s="37"/>
      <c r="C163" s="180" t="s">
        <v>457</v>
      </c>
      <c r="D163" s="180" t="s">
        <v>173</v>
      </c>
      <c r="E163" s="181" t="s">
        <v>4901</v>
      </c>
      <c r="F163" s="182" t="s">
        <v>4803</v>
      </c>
      <c r="G163" s="183" t="s">
        <v>421</v>
      </c>
      <c r="H163" s="184">
        <v>1</v>
      </c>
      <c r="I163" s="185"/>
      <c r="J163" s="186">
        <f>ROUND(I163*H163,2)</f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178</v>
      </c>
      <c r="AT163" s="191" t="s">
        <v>173</v>
      </c>
      <c r="AU163" s="191" t="s">
        <v>80</v>
      </c>
      <c r="AY163" s="19" t="s">
        <v>170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178</v>
      </c>
      <c r="BM163" s="191" t="s">
        <v>727</v>
      </c>
    </row>
    <row r="164" spans="1:65" s="12" customFormat="1" ht="25.9" customHeight="1">
      <c r="B164" s="164"/>
      <c r="C164" s="165"/>
      <c r="D164" s="166" t="s">
        <v>72</v>
      </c>
      <c r="E164" s="167" t="s">
        <v>243</v>
      </c>
      <c r="F164" s="167" t="s">
        <v>4902</v>
      </c>
      <c r="G164" s="165"/>
      <c r="H164" s="165"/>
      <c r="I164" s="168"/>
      <c r="J164" s="169">
        <f>BK164</f>
        <v>0</v>
      </c>
      <c r="K164" s="165"/>
      <c r="L164" s="170"/>
      <c r="M164" s="171"/>
      <c r="N164" s="172"/>
      <c r="O164" s="172"/>
      <c r="P164" s="173">
        <f>SUM(P165:P174)</f>
        <v>0</v>
      </c>
      <c r="Q164" s="172"/>
      <c r="R164" s="173">
        <f>SUM(R165:R174)</f>
        <v>0</v>
      </c>
      <c r="S164" s="172"/>
      <c r="T164" s="174">
        <f>SUM(T165:T174)</f>
        <v>0</v>
      </c>
      <c r="AR164" s="175" t="s">
        <v>80</v>
      </c>
      <c r="AT164" s="176" t="s">
        <v>72</v>
      </c>
      <c r="AU164" s="176" t="s">
        <v>73</v>
      </c>
      <c r="AY164" s="175" t="s">
        <v>170</v>
      </c>
      <c r="BK164" s="177">
        <f>SUM(BK165:BK174)</f>
        <v>0</v>
      </c>
    </row>
    <row r="165" spans="1:65" s="2" customFormat="1" ht="16.5" customHeight="1">
      <c r="A165" s="36"/>
      <c r="B165" s="37"/>
      <c r="C165" s="216" t="s">
        <v>461</v>
      </c>
      <c r="D165" s="216" t="s">
        <v>192</v>
      </c>
      <c r="E165" s="217" t="s">
        <v>4903</v>
      </c>
      <c r="F165" s="218" t="s">
        <v>4904</v>
      </c>
      <c r="G165" s="219" t="s">
        <v>310</v>
      </c>
      <c r="H165" s="220">
        <v>5</v>
      </c>
      <c r="I165" s="221"/>
      <c r="J165" s="222">
        <f t="shared" ref="J165:J174" si="20">ROUND(I165*H165,2)</f>
        <v>0</v>
      </c>
      <c r="K165" s="218" t="s">
        <v>19</v>
      </c>
      <c r="L165" s="223"/>
      <c r="M165" s="224" t="s">
        <v>19</v>
      </c>
      <c r="N165" s="225" t="s">
        <v>44</v>
      </c>
      <c r="O165" s="66"/>
      <c r="P165" s="189">
        <f t="shared" ref="P165:P174" si="21">O165*H165</f>
        <v>0</v>
      </c>
      <c r="Q165" s="189">
        <v>0</v>
      </c>
      <c r="R165" s="189">
        <f t="shared" ref="R165:R174" si="22">Q165*H165</f>
        <v>0</v>
      </c>
      <c r="S165" s="189">
        <v>0</v>
      </c>
      <c r="T165" s="190">
        <f t="shared" ref="T165:T174" si="23"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195</v>
      </c>
      <c r="AT165" s="191" t="s">
        <v>192</v>
      </c>
      <c r="AU165" s="191" t="s">
        <v>80</v>
      </c>
      <c r="AY165" s="19" t="s">
        <v>170</v>
      </c>
      <c r="BE165" s="192">
        <f t="shared" ref="BE165:BE174" si="24">IF(N165="základní",J165,0)</f>
        <v>0</v>
      </c>
      <c r="BF165" s="192">
        <f t="shared" ref="BF165:BF174" si="25">IF(N165="snížená",J165,0)</f>
        <v>0</v>
      </c>
      <c r="BG165" s="192">
        <f t="shared" ref="BG165:BG174" si="26">IF(N165="zákl. přenesená",J165,0)</f>
        <v>0</v>
      </c>
      <c r="BH165" s="192">
        <f t="shared" ref="BH165:BH174" si="27">IF(N165="sníž. přenesená",J165,0)</f>
        <v>0</v>
      </c>
      <c r="BI165" s="192">
        <f t="shared" ref="BI165:BI174" si="28">IF(N165="nulová",J165,0)</f>
        <v>0</v>
      </c>
      <c r="BJ165" s="19" t="s">
        <v>80</v>
      </c>
      <c r="BK165" s="192">
        <f t="shared" ref="BK165:BK174" si="29">ROUND(I165*H165,2)</f>
        <v>0</v>
      </c>
      <c r="BL165" s="19" t="s">
        <v>178</v>
      </c>
      <c r="BM165" s="191" t="s">
        <v>735</v>
      </c>
    </row>
    <row r="166" spans="1:65" s="2" customFormat="1" ht="16.5" customHeight="1">
      <c r="A166" s="36"/>
      <c r="B166" s="37"/>
      <c r="C166" s="216" t="s">
        <v>466</v>
      </c>
      <c r="D166" s="216" t="s">
        <v>192</v>
      </c>
      <c r="E166" s="217" t="s">
        <v>4905</v>
      </c>
      <c r="F166" s="218" t="s">
        <v>4906</v>
      </c>
      <c r="G166" s="219" t="s">
        <v>310</v>
      </c>
      <c r="H166" s="220">
        <v>100</v>
      </c>
      <c r="I166" s="221"/>
      <c r="J166" s="222">
        <f t="shared" si="20"/>
        <v>0</v>
      </c>
      <c r="K166" s="218" t="s">
        <v>19</v>
      </c>
      <c r="L166" s="223"/>
      <c r="M166" s="224" t="s">
        <v>19</v>
      </c>
      <c r="N166" s="225" t="s">
        <v>44</v>
      </c>
      <c r="O166" s="66"/>
      <c r="P166" s="189">
        <f t="shared" si="21"/>
        <v>0</v>
      </c>
      <c r="Q166" s="189">
        <v>0</v>
      </c>
      <c r="R166" s="189">
        <f t="shared" si="22"/>
        <v>0</v>
      </c>
      <c r="S166" s="189">
        <v>0</v>
      </c>
      <c r="T166" s="190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195</v>
      </c>
      <c r="AT166" s="191" t="s">
        <v>192</v>
      </c>
      <c r="AU166" s="191" t="s">
        <v>80</v>
      </c>
      <c r="AY166" s="19" t="s">
        <v>170</v>
      </c>
      <c r="BE166" s="192">
        <f t="shared" si="24"/>
        <v>0</v>
      </c>
      <c r="BF166" s="192">
        <f t="shared" si="25"/>
        <v>0</v>
      </c>
      <c r="BG166" s="192">
        <f t="shared" si="26"/>
        <v>0</v>
      </c>
      <c r="BH166" s="192">
        <f t="shared" si="27"/>
        <v>0</v>
      </c>
      <c r="BI166" s="192">
        <f t="shared" si="28"/>
        <v>0</v>
      </c>
      <c r="BJ166" s="19" t="s">
        <v>80</v>
      </c>
      <c r="BK166" s="192">
        <f t="shared" si="29"/>
        <v>0</v>
      </c>
      <c r="BL166" s="19" t="s">
        <v>178</v>
      </c>
      <c r="BM166" s="191" t="s">
        <v>743</v>
      </c>
    </row>
    <row r="167" spans="1:65" s="2" customFormat="1" ht="16.5" customHeight="1">
      <c r="A167" s="36"/>
      <c r="B167" s="37"/>
      <c r="C167" s="216" t="s">
        <v>473</v>
      </c>
      <c r="D167" s="216" t="s">
        <v>192</v>
      </c>
      <c r="E167" s="217" t="s">
        <v>4907</v>
      </c>
      <c r="F167" s="218" t="s">
        <v>4908</v>
      </c>
      <c r="G167" s="219" t="s">
        <v>310</v>
      </c>
      <c r="H167" s="220">
        <v>75</v>
      </c>
      <c r="I167" s="221"/>
      <c r="J167" s="222">
        <f t="shared" si="20"/>
        <v>0</v>
      </c>
      <c r="K167" s="218" t="s">
        <v>19</v>
      </c>
      <c r="L167" s="223"/>
      <c r="M167" s="224" t="s">
        <v>19</v>
      </c>
      <c r="N167" s="225" t="s">
        <v>44</v>
      </c>
      <c r="O167" s="66"/>
      <c r="P167" s="189">
        <f t="shared" si="21"/>
        <v>0</v>
      </c>
      <c r="Q167" s="189">
        <v>0</v>
      </c>
      <c r="R167" s="189">
        <f t="shared" si="22"/>
        <v>0</v>
      </c>
      <c r="S167" s="189">
        <v>0</v>
      </c>
      <c r="T167" s="190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195</v>
      </c>
      <c r="AT167" s="191" t="s">
        <v>192</v>
      </c>
      <c r="AU167" s="191" t="s">
        <v>80</v>
      </c>
      <c r="AY167" s="19" t="s">
        <v>170</v>
      </c>
      <c r="BE167" s="192">
        <f t="shared" si="24"/>
        <v>0</v>
      </c>
      <c r="BF167" s="192">
        <f t="shared" si="25"/>
        <v>0</v>
      </c>
      <c r="BG167" s="192">
        <f t="shared" si="26"/>
        <v>0</v>
      </c>
      <c r="BH167" s="192">
        <f t="shared" si="27"/>
        <v>0</v>
      </c>
      <c r="BI167" s="192">
        <f t="shared" si="28"/>
        <v>0</v>
      </c>
      <c r="BJ167" s="19" t="s">
        <v>80</v>
      </c>
      <c r="BK167" s="192">
        <f t="shared" si="29"/>
        <v>0</v>
      </c>
      <c r="BL167" s="19" t="s">
        <v>178</v>
      </c>
      <c r="BM167" s="191" t="s">
        <v>751</v>
      </c>
    </row>
    <row r="168" spans="1:65" s="2" customFormat="1" ht="16.5" customHeight="1">
      <c r="A168" s="36"/>
      <c r="B168" s="37"/>
      <c r="C168" s="216" t="s">
        <v>477</v>
      </c>
      <c r="D168" s="216" t="s">
        <v>192</v>
      </c>
      <c r="E168" s="217" t="s">
        <v>4909</v>
      </c>
      <c r="F168" s="218" t="s">
        <v>4910</v>
      </c>
      <c r="G168" s="219" t="s">
        <v>310</v>
      </c>
      <c r="H168" s="220">
        <v>25</v>
      </c>
      <c r="I168" s="221"/>
      <c r="J168" s="222">
        <f t="shared" si="20"/>
        <v>0</v>
      </c>
      <c r="K168" s="218" t="s">
        <v>19</v>
      </c>
      <c r="L168" s="223"/>
      <c r="M168" s="224" t="s">
        <v>19</v>
      </c>
      <c r="N168" s="225" t="s">
        <v>44</v>
      </c>
      <c r="O168" s="66"/>
      <c r="P168" s="189">
        <f t="shared" si="21"/>
        <v>0</v>
      </c>
      <c r="Q168" s="189">
        <v>0</v>
      </c>
      <c r="R168" s="189">
        <f t="shared" si="22"/>
        <v>0</v>
      </c>
      <c r="S168" s="189">
        <v>0</v>
      </c>
      <c r="T168" s="190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195</v>
      </c>
      <c r="AT168" s="191" t="s">
        <v>192</v>
      </c>
      <c r="AU168" s="191" t="s">
        <v>80</v>
      </c>
      <c r="AY168" s="19" t="s">
        <v>170</v>
      </c>
      <c r="BE168" s="192">
        <f t="shared" si="24"/>
        <v>0</v>
      </c>
      <c r="BF168" s="192">
        <f t="shared" si="25"/>
        <v>0</v>
      </c>
      <c r="BG168" s="192">
        <f t="shared" si="26"/>
        <v>0</v>
      </c>
      <c r="BH168" s="192">
        <f t="shared" si="27"/>
        <v>0</v>
      </c>
      <c r="BI168" s="192">
        <f t="shared" si="28"/>
        <v>0</v>
      </c>
      <c r="BJ168" s="19" t="s">
        <v>80</v>
      </c>
      <c r="BK168" s="192">
        <f t="shared" si="29"/>
        <v>0</v>
      </c>
      <c r="BL168" s="19" t="s">
        <v>178</v>
      </c>
      <c r="BM168" s="191" t="s">
        <v>760</v>
      </c>
    </row>
    <row r="169" spans="1:65" s="2" customFormat="1" ht="16.5" customHeight="1">
      <c r="A169" s="36"/>
      <c r="B169" s="37"/>
      <c r="C169" s="216" t="s">
        <v>481</v>
      </c>
      <c r="D169" s="216" t="s">
        <v>192</v>
      </c>
      <c r="E169" s="217" t="s">
        <v>4911</v>
      </c>
      <c r="F169" s="218" t="s">
        <v>4912</v>
      </c>
      <c r="G169" s="219" t="s">
        <v>310</v>
      </c>
      <c r="H169" s="220">
        <v>155</v>
      </c>
      <c r="I169" s="221"/>
      <c r="J169" s="222">
        <f t="shared" si="20"/>
        <v>0</v>
      </c>
      <c r="K169" s="218" t="s">
        <v>19</v>
      </c>
      <c r="L169" s="223"/>
      <c r="M169" s="224" t="s">
        <v>19</v>
      </c>
      <c r="N169" s="225" t="s">
        <v>44</v>
      </c>
      <c r="O169" s="66"/>
      <c r="P169" s="189">
        <f t="shared" si="21"/>
        <v>0</v>
      </c>
      <c r="Q169" s="189">
        <v>0</v>
      </c>
      <c r="R169" s="189">
        <f t="shared" si="22"/>
        <v>0</v>
      </c>
      <c r="S169" s="189">
        <v>0</v>
      </c>
      <c r="T169" s="190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195</v>
      </c>
      <c r="AT169" s="191" t="s">
        <v>192</v>
      </c>
      <c r="AU169" s="191" t="s">
        <v>80</v>
      </c>
      <c r="AY169" s="19" t="s">
        <v>170</v>
      </c>
      <c r="BE169" s="192">
        <f t="shared" si="24"/>
        <v>0</v>
      </c>
      <c r="BF169" s="192">
        <f t="shared" si="25"/>
        <v>0</v>
      </c>
      <c r="BG169" s="192">
        <f t="shared" si="26"/>
        <v>0</v>
      </c>
      <c r="BH169" s="192">
        <f t="shared" si="27"/>
        <v>0</v>
      </c>
      <c r="BI169" s="192">
        <f t="shared" si="28"/>
        <v>0</v>
      </c>
      <c r="BJ169" s="19" t="s">
        <v>80</v>
      </c>
      <c r="BK169" s="192">
        <f t="shared" si="29"/>
        <v>0</v>
      </c>
      <c r="BL169" s="19" t="s">
        <v>178</v>
      </c>
      <c r="BM169" s="191" t="s">
        <v>769</v>
      </c>
    </row>
    <row r="170" spans="1:65" s="2" customFormat="1" ht="16.5" customHeight="1">
      <c r="A170" s="36"/>
      <c r="B170" s="37"/>
      <c r="C170" s="216" t="s">
        <v>486</v>
      </c>
      <c r="D170" s="216" t="s">
        <v>192</v>
      </c>
      <c r="E170" s="217" t="s">
        <v>4913</v>
      </c>
      <c r="F170" s="218" t="s">
        <v>4914</v>
      </c>
      <c r="G170" s="219" t="s">
        <v>310</v>
      </c>
      <c r="H170" s="220">
        <v>25</v>
      </c>
      <c r="I170" s="221"/>
      <c r="J170" s="222">
        <f t="shared" si="20"/>
        <v>0</v>
      </c>
      <c r="K170" s="218" t="s">
        <v>19</v>
      </c>
      <c r="L170" s="223"/>
      <c r="M170" s="224" t="s">
        <v>19</v>
      </c>
      <c r="N170" s="225" t="s">
        <v>44</v>
      </c>
      <c r="O170" s="66"/>
      <c r="P170" s="189">
        <f t="shared" si="21"/>
        <v>0</v>
      </c>
      <c r="Q170" s="189">
        <v>0</v>
      </c>
      <c r="R170" s="189">
        <f t="shared" si="22"/>
        <v>0</v>
      </c>
      <c r="S170" s="189">
        <v>0</v>
      </c>
      <c r="T170" s="190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195</v>
      </c>
      <c r="AT170" s="191" t="s">
        <v>192</v>
      </c>
      <c r="AU170" s="191" t="s">
        <v>80</v>
      </c>
      <c r="AY170" s="19" t="s">
        <v>170</v>
      </c>
      <c r="BE170" s="192">
        <f t="shared" si="24"/>
        <v>0</v>
      </c>
      <c r="BF170" s="192">
        <f t="shared" si="25"/>
        <v>0</v>
      </c>
      <c r="BG170" s="192">
        <f t="shared" si="26"/>
        <v>0</v>
      </c>
      <c r="BH170" s="192">
        <f t="shared" si="27"/>
        <v>0</v>
      </c>
      <c r="BI170" s="192">
        <f t="shared" si="28"/>
        <v>0</v>
      </c>
      <c r="BJ170" s="19" t="s">
        <v>80</v>
      </c>
      <c r="BK170" s="192">
        <f t="shared" si="29"/>
        <v>0</v>
      </c>
      <c r="BL170" s="19" t="s">
        <v>178</v>
      </c>
      <c r="BM170" s="191" t="s">
        <v>777</v>
      </c>
    </row>
    <row r="171" spans="1:65" s="2" customFormat="1" ht="16.5" customHeight="1">
      <c r="A171" s="36"/>
      <c r="B171" s="37"/>
      <c r="C171" s="216" t="s">
        <v>492</v>
      </c>
      <c r="D171" s="216" t="s">
        <v>192</v>
      </c>
      <c r="E171" s="217" t="s">
        <v>4915</v>
      </c>
      <c r="F171" s="218" t="s">
        <v>4916</v>
      </c>
      <c r="G171" s="219" t="s">
        <v>310</v>
      </c>
      <c r="H171" s="220">
        <v>40</v>
      </c>
      <c r="I171" s="221"/>
      <c r="J171" s="222">
        <f t="shared" si="20"/>
        <v>0</v>
      </c>
      <c r="K171" s="218" t="s">
        <v>19</v>
      </c>
      <c r="L171" s="223"/>
      <c r="M171" s="224" t="s">
        <v>19</v>
      </c>
      <c r="N171" s="225" t="s">
        <v>44</v>
      </c>
      <c r="O171" s="66"/>
      <c r="P171" s="189">
        <f t="shared" si="21"/>
        <v>0</v>
      </c>
      <c r="Q171" s="189">
        <v>0</v>
      </c>
      <c r="R171" s="189">
        <f t="shared" si="22"/>
        <v>0</v>
      </c>
      <c r="S171" s="189">
        <v>0</v>
      </c>
      <c r="T171" s="190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195</v>
      </c>
      <c r="AT171" s="191" t="s">
        <v>192</v>
      </c>
      <c r="AU171" s="191" t="s">
        <v>80</v>
      </c>
      <c r="AY171" s="19" t="s">
        <v>170</v>
      </c>
      <c r="BE171" s="192">
        <f t="shared" si="24"/>
        <v>0</v>
      </c>
      <c r="BF171" s="192">
        <f t="shared" si="25"/>
        <v>0</v>
      </c>
      <c r="BG171" s="192">
        <f t="shared" si="26"/>
        <v>0</v>
      </c>
      <c r="BH171" s="192">
        <f t="shared" si="27"/>
        <v>0</v>
      </c>
      <c r="BI171" s="192">
        <f t="shared" si="28"/>
        <v>0</v>
      </c>
      <c r="BJ171" s="19" t="s">
        <v>80</v>
      </c>
      <c r="BK171" s="192">
        <f t="shared" si="29"/>
        <v>0</v>
      </c>
      <c r="BL171" s="19" t="s">
        <v>178</v>
      </c>
      <c r="BM171" s="191" t="s">
        <v>785</v>
      </c>
    </row>
    <row r="172" spans="1:65" s="2" customFormat="1" ht="16.5" customHeight="1">
      <c r="A172" s="36"/>
      <c r="B172" s="37"/>
      <c r="C172" s="216" t="s">
        <v>500</v>
      </c>
      <c r="D172" s="216" t="s">
        <v>192</v>
      </c>
      <c r="E172" s="217" t="s">
        <v>4917</v>
      </c>
      <c r="F172" s="218" t="s">
        <v>4918</v>
      </c>
      <c r="G172" s="219" t="s">
        <v>310</v>
      </c>
      <c r="H172" s="220">
        <v>105</v>
      </c>
      <c r="I172" s="221"/>
      <c r="J172" s="222">
        <f t="shared" si="20"/>
        <v>0</v>
      </c>
      <c r="K172" s="218" t="s">
        <v>19</v>
      </c>
      <c r="L172" s="223"/>
      <c r="M172" s="224" t="s">
        <v>19</v>
      </c>
      <c r="N172" s="225" t="s">
        <v>44</v>
      </c>
      <c r="O172" s="66"/>
      <c r="P172" s="189">
        <f t="shared" si="21"/>
        <v>0</v>
      </c>
      <c r="Q172" s="189">
        <v>0</v>
      </c>
      <c r="R172" s="189">
        <f t="shared" si="22"/>
        <v>0</v>
      </c>
      <c r="S172" s="189">
        <v>0</v>
      </c>
      <c r="T172" s="190">
        <f t="shared" si="2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195</v>
      </c>
      <c r="AT172" s="191" t="s">
        <v>192</v>
      </c>
      <c r="AU172" s="191" t="s">
        <v>80</v>
      </c>
      <c r="AY172" s="19" t="s">
        <v>170</v>
      </c>
      <c r="BE172" s="192">
        <f t="shared" si="24"/>
        <v>0</v>
      </c>
      <c r="BF172" s="192">
        <f t="shared" si="25"/>
        <v>0</v>
      </c>
      <c r="BG172" s="192">
        <f t="shared" si="26"/>
        <v>0</v>
      </c>
      <c r="BH172" s="192">
        <f t="shared" si="27"/>
        <v>0</v>
      </c>
      <c r="BI172" s="192">
        <f t="shared" si="28"/>
        <v>0</v>
      </c>
      <c r="BJ172" s="19" t="s">
        <v>80</v>
      </c>
      <c r="BK172" s="192">
        <f t="shared" si="29"/>
        <v>0</v>
      </c>
      <c r="BL172" s="19" t="s">
        <v>178</v>
      </c>
      <c r="BM172" s="191" t="s">
        <v>793</v>
      </c>
    </row>
    <row r="173" spans="1:65" s="2" customFormat="1" ht="16.5" customHeight="1">
      <c r="A173" s="36"/>
      <c r="B173" s="37"/>
      <c r="C173" s="216" t="s">
        <v>505</v>
      </c>
      <c r="D173" s="216" t="s">
        <v>192</v>
      </c>
      <c r="E173" s="217" t="s">
        <v>4919</v>
      </c>
      <c r="F173" s="218" t="s">
        <v>4920</v>
      </c>
      <c r="G173" s="219" t="s">
        <v>310</v>
      </c>
      <c r="H173" s="220">
        <v>55</v>
      </c>
      <c r="I173" s="221"/>
      <c r="J173" s="222">
        <f t="shared" si="20"/>
        <v>0</v>
      </c>
      <c r="K173" s="218" t="s">
        <v>19</v>
      </c>
      <c r="L173" s="223"/>
      <c r="M173" s="224" t="s">
        <v>19</v>
      </c>
      <c r="N173" s="225" t="s">
        <v>44</v>
      </c>
      <c r="O173" s="66"/>
      <c r="P173" s="189">
        <f t="shared" si="21"/>
        <v>0</v>
      </c>
      <c r="Q173" s="189">
        <v>0</v>
      </c>
      <c r="R173" s="189">
        <f t="shared" si="22"/>
        <v>0</v>
      </c>
      <c r="S173" s="189">
        <v>0</v>
      </c>
      <c r="T173" s="190">
        <f t="shared" si="2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195</v>
      </c>
      <c r="AT173" s="191" t="s">
        <v>192</v>
      </c>
      <c r="AU173" s="191" t="s">
        <v>80</v>
      </c>
      <c r="AY173" s="19" t="s">
        <v>170</v>
      </c>
      <c r="BE173" s="192">
        <f t="shared" si="24"/>
        <v>0</v>
      </c>
      <c r="BF173" s="192">
        <f t="shared" si="25"/>
        <v>0</v>
      </c>
      <c r="BG173" s="192">
        <f t="shared" si="26"/>
        <v>0</v>
      </c>
      <c r="BH173" s="192">
        <f t="shared" si="27"/>
        <v>0</v>
      </c>
      <c r="BI173" s="192">
        <f t="shared" si="28"/>
        <v>0</v>
      </c>
      <c r="BJ173" s="19" t="s">
        <v>80</v>
      </c>
      <c r="BK173" s="192">
        <f t="shared" si="29"/>
        <v>0</v>
      </c>
      <c r="BL173" s="19" t="s">
        <v>178</v>
      </c>
      <c r="BM173" s="191" t="s">
        <v>801</v>
      </c>
    </row>
    <row r="174" spans="1:65" s="2" customFormat="1" ht="16.5" customHeight="1">
      <c r="A174" s="36"/>
      <c r="B174" s="37"/>
      <c r="C174" s="180" t="s">
        <v>509</v>
      </c>
      <c r="D174" s="180" t="s">
        <v>173</v>
      </c>
      <c r="E174" s="181" t="s">
        <v>4921</v>
      </c>
      <c r="F174" s="182" t="s">
        <v>4803</v>
      </c>
      <c r="G174" s="183" t="s">
        <v>421</v>
      </c>
      <c r="H174" s="184">
        <v>1</v>
      </c>
      <c r="I174" s="185"/>
      <c r="J174" s="186">
        <f t="shared" si="20"/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 t="shared" si="21"/>
        <v>0</v>
      </c>
      <c r="Q174" s="189">
        <v>0</v>
      </c>
      <c r="R174" s="189">
        <f t="shared" si="22"/>
        <v>0</v>
      </c>
      <c r="S174" s="189">
        <v>0</v>
      </c>
      <c r="T174" s="190">
        <f t="shared" si="2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80</v>
      </c>
      <c r="AY174" s="19" t="s">
        <v>170</v>
      </c>
      <c r="BE174" s="192">
        <f t="shared" si="24"/>
        <v>0</v>
      </c>
      <c r="BF174" s="192">
        <f t="shared" si="25"/>
        <v>0</v>
      </c>
      <c r="BG174" s="192">
        <f t="shared" si="26"/>
        <v>0</v>
      </c>
      <c r="BH174" s="192">
        <f t="shared" si="27"/>
        <v>0</v>
      </c>
      <c r="BI174" s="192">
        <f t="shared" si="28"/>
        <v>0</v>
      </c>
      <c r="BJ174" s="19" t="s">
        <v>80</v>
      </c>
      <c r="BK174" s="192">
        <f t="shared" si="29"/>
        <v>0</v>
      </c>
      <c r="BL174" s="19" t="s">
        <v>178</v>
      </c>
      <c r="BM174" s="191" t="s">
        <v>812</v>
      </c>
    </row>
    <row r="175" spans="1:65" s="12" customFormat="1" ht="25.9" customHeight="1">
      <c r="B175" s="164"/>
      <c r="C175" s="165"/>
      <c r="D175" s="166" t="s">
        <v>72</v>
      </c>
      <c r="E175" s="167" t="s">
        <v>248</v>
      </c>
      <c r="F175" s="167" t="s">
        <v>4922</v>
      </c>
      <c r="G175" s="165"/>
      <c r="H175" s="165"/>
      <c r="I175" s="168"/>
      <c r="J175" s="169">
        <f>BK175</f>
        <v>0</v>
      </c>
      <c r="K175" s="165"/>
      <c r="L175" s="170"/>
      <c r="M175" s="171"/>
      <c r="N175" s="172"/>
      <c r="O175" s="172"/>
      <c r="P175" s="173">
        <f>SUM(P176:P177)</f>
        <v>0</v>
      </c>
      <c r="Q175" s="172"/>
      <c r="R175" s="173">
        <f>SUM(R176:R177)</f>
        <v>0</v>
      </c>
      <c r="S175" s="172"/>
      <c r="T175" s="174">
        <f>SUM(T176:T177)</f>
        <v>0</v>
      </c>
      <c r="AR175" s="175" t="s">
        <v>80</v>
      </c>
      <c r="AT175" s="176" t="s">
        <v>72</v>
      </c>
      <c r="AU175" s="176" t="s">
        <v>73</v>
      </c>
      <c r="AY175" s="175" t="s">
        <v>170</v>
      </c>
      <c r="BK175" s="177">
        <f>SUM(BK176:BK177)</f>
        <v>0</v>
      </c>
    </row>
    <row r="176" spans="1:65" s="2" customFormat="1" ht="16.5" customHeight="1">
      <c r="A176" s="36"/>
      <c r="B176" s="37"/>
      <c r="C176" s="216" t="s">
        <v>513</v>
      </c>
      <c r="D176" s="216" t="s">
        <v>192</v>
      </c>
      <c r="E176" s="217" t="s">
        <v>4923</v>
      </c>
      <c r="F176" s="218" t="s">
        <v>4924</v>
      </c>
      <c r="G176" s="219" t="s">
        <v>1088</v>
      </c>
      <c r="H176" s="220">
        <v>10</v>
      </c>
      <c r="I176" s="221"/>
      <c r="J176" s="222">
        <f>ROUND(I176*H176,2)</f>
        <v>0</v>
      </c>
      <c r="K176" s="218" t="s">
        <v>19</v>
      </c>
      <c r="L176" s="223"/>
      <c r="M176" s="224" t="s">
        <v>19</v>
      </c>
      <c r="N176" s="225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195</v>
      </c>
      <c r="AT176" s="191" t="s">
        <v>192</v>
      </c>
      <c r="AU176" s="191" t="s">
        <v>80</v>
      </c>
      <c r="AY176" s="19" t="s">
        <v>170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178</v>
      </c>
      <c r="BM176" s="191" t="s">
        <v>822</v>
      </c>
    </row>
    <row r="177" spans="1:65" s="2" customFormat="1" ht="16.5" customHeight="1">
      <c r="A177" s="36"/>
      <c r="B177" s="37"/>
      <c r="C177" s="180" t="s">
        <v>523</v>
      </c>
      <c r="D177" s="180" t="s">
        <v>173</v>
      </c>
      <c r="E177" s="181" t="s">
        <v>4925</v>
      </c>
      <c r="F177" s="182" t="s">
        <v>4803</v>
      </c>
      <c r="G177" s="183" t="s">
        <v>421</v>
      </c>
      <c r="H177" s="184">
        <v>1</v>
      </c>
      <c r="I177" s="185"/>
      <c r="J177" s="186">
        <f>ROUND(I177*H177,2)</f>
        <v>0</v>
      </c>
      <c r="K177" s="182" t="s">
        <v>19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80</v>
      </c>
      <c r="AY177" s="19" t="s">
        <v>170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178</v>
      </c>
      <c r="BM177" s="191" t="s">
        <v>831</v>
      </c>
    </row>
    <row r="178" spans="1:65" s="12" customFormat="1" ht="25.9" customHeight="1">
      <c r="B178" s="164"/>
      <c r="C178" s="165"/>
      <c r="D178" s="166" t="s">
        <v>72</v>
      </c>
      <c r="E178" s="167" t="s">
        <v>8</v>
      </c>
      <c r="F178" s="167" t="s">
        <v>4926</v>
      </c>
      <c r="G178" s="165"/>
      <c r="H178" s="165"/>
      <c r="I178" s="168"/>
      <c r="J178" s="169">
        <f>BK178</f>
        <v>0</v>
      </c>
      <c r="K178" s="165"/>
      <c r="L178" s="170"/>
      <c r="M178" s="171"/>
      <c r="N178" s="172"/>
      <c r="O178" s="172"/>
      <c r="P178" s="173">
        <f>SUM(P179:P181)</f>
        <v>0</v>
      </c>
      <c r="Q178" s="172"/>
      <c r="R178" s="173">
        <f>SUM(R179:R181)</f>
        <v>0</v>
      </c>
      <c r="S178" s="172"/>
      <c r="T178" s="174">
        <f>SUM(T179:T181)</f>
        <v>0</v>
      </c>
      <c r="AR178" s="175" t="s">
        <v>80</v>
      </c>
      <c r="AT178" s="176" t="s">
        <v>72</v>
      </c>
      <c r="AU178" s="176" t="s">
        <v>73</v>
      </c>
      <c r="AY178" s="175" t="s">
        <v>170</v>
      </c>
      <c r="BK178" s="177">
        <f>SUM(BK179:BK181)</f>
        <v>0</v>
      </c>
    </row>
    <row r="179" spans="1:65" s="2" customFormat="1" ht="16.5" customHeight="1">
      <c r="A179" s="36"/>
      <c r="B179" s="37"/>
      <c r="C179" s="180" t="s">
        <v>528</v>
      </c>
      <c r="D179" s="180" t="s">
        <v>173</v>
      </c>
      <c r="E179" s="181" t="s">
        <v>4927</v>
      </c>
      <c r="F179" s="182" t="s">
        <v>4928</v>
      </c>
      <c r="G179" s="183" t="s">
        <v>310</v>
      </c>
      <c r="H179" s="184">
        <v>205</v>
      </c>
      <c r="I179" s="185"/>
      <c r="J179" s="186">
        <f>ROUND(I179*H179,2)</f>
        <v>0</v>
      </c>
      <c r="K179" s="182" t="s">
        <v>19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178</v>
      </c>
      <c r="AT179" s="191" t="s">
        <v>173</v>
      </c>
      <c r="AU179" s="191" t="s">
        <v>80</v>
      </c>
      <c r="AY179" s="19" t="s">
        <v>170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178</v>
      </c>
      <c r="BM179" s="191" t="s">
        <v>839</v>
      </c>
    </row>
    <row r="180" spans="1:65" s="2" customFormat="1" ht="16.5" customHeight="1">
      <c r="A180" s="36"/>
      <c r="B180" s="37"/>
      <c r="C180" s="180" t="s">
        <v>534</v>
      </c>
      <c r="D180" s="180" t="s">
        <v>173</v>
      </c>
      <c r="E180" s="181" t="s">
        <v>4929</v>
      </c>
      <c r="F180" s="182" t="s">
        <v>4803</v>
      </c>
      <c r="G180" s="183" t="s">
        <v>421</v>
      </c>
      <c r="H180" s="184">
        <v>1</v>
      </c>
      <c r="I180" s="185"/>
      <c r="J180" s="186">
        <f>ROUND(I180*H180,2)</f>
        <v>0</v>
      </c>
      <c r="K180" s="182" t="s">
        <v>19</v>
      </c>
      <c r="L180" s="41"/>
      <c r="M180" s="187" t="s">
        <v>19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80</v>
      </c>
      <c r="AY180" s="19" t="s">
        <v>170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178</v>
      </c>
      <c r="BM180" s="191" t="s">
        <v>856</v>
      </c>
    </row>
    <row r="181" spans="1:65" s="2" customFormat="1" ht="29.25">
      <c r="A181" s="36"/>
      <c r="B181" s="37"/>
      <c r="C181" s="38"/>
      <c r="D181" s="195" t="s">
        <v>363</v>
      </c>
      <c r="E181" s="38"/>
      <c r="F181" s="236" t="s">
        <v>4930</v>
      </c>
      <c r="G181" s="38"/>
      <c r="H181" s="38"/>
      <c r="I181" s="237"/>
      <c r="J181" s="38"/>
      <c r="K181" s="38"/>
      <c r="L181" s="41"/>
      <c r="M181" s="238"/>
      <c r="N181" s="239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363</v>
      </c>
      <c r="AU181" s="19" t="s">
        <v>80</v>
      </c>
    </row>
    <row r="182" spans="1:65" s="12" customFormat="1" ht="25.9" customHeight="1">
      <c r="B182" s="164"/>
      <c r="C182" s="165"/>
      <c r="D182" s="166" t="s">
        <v>72</v>
      </c>
      <c r="E182" s="167" t="s">
        <v>261</v>
      </c>
      <c r="F182" s="167" t="s">
        <v>4931</v>
      </c>
      <c r="G182" s="165"/>
      <c r="H182" s="165"/>
      <c r="I182" s="168"/>
      <c r="J182" s="169">
        <f>BK182</f>
        <v>0</v>
      </c>
      <c r="K182" s="165"/>
      <c r="L182" s="170"/>
      <c r="M182" s="171"/>
      <c r="N182" s="172"/>
      <c r="O182" s="172"/>
      <c r="P182" s="173">
        <f>SUM(P183:P192)</f>
        <v>0</v>
      </c>
      <c r="Q182" s="172"/>
      <c r="R182" s="173">
        <f>SUM(R183:R192)</f>
        <v>0</v>
      </c>
      <c r="S182" s="172"/>
      <c r="T182" s="174">
        <f>SUM(T183:T192)</f>
        <v>0</v>
      </c>
      <c r="AR182" s="175" t="s">
        <v>80</v>
      </c>
      <c r="AT182" s="176" t="s">
        <v>72</v>
      </c>
      <c r="AU182" s="176" t="s">
        <v>73</v>
      </c>
      <c r="AY182" s="175" t="s">
        <v>170</v>
      </c>
      <c r="BK182" s="177">
        <f>SUM(BK183:BK192)</f>
        <v>0</v>
      </c>
    </row>
    <row r="183" spans="1:65" s="2" customFormat="1" ht="16.5" customHeight="1">
      <c r="A183" s="36"/>
      <c r="B183" s="37"/>
      <c r="C183" s="216" t="s">
        <v>542</v>
      </c>
      <c r="D183" s="216" t="s">
        <v>192</v>
      </c>
      <c r="E183" s="217" t="s">
        <v>4932</v>
      </c>
      <c r="F183" s="218" t="s">
        <v>4933</v>
      </c>
      <c r="G183" s="219" t="s">
        <v>310</v>
      </c>
      <c r="H183" s="220">
        <v>155</v>
      </c>
      <c r="I183" s="221"/>
      <c r="J183" s="222">
        <f t="shared" ref="J183:J192" si="30">ROUND(I183*H183,2)</f>
        <v>0</v>
      </c>
      <c r="K183" s="218" t="s">
        <v>19</v>
      </c>
      <c r="L183" s="223"/>
      <c r="M183" s="224" t="s">
        <v>19</v>
      </c>
      <c r="N183" s="225" t="s">
        <v>44</v>
      </c>
      <c r="O183" s="66"/>
      <c r="P183" s="189">
        <f t="shared" ref="P183:P192" si="31">O183*H183</f>
        <v>0</v>
      </c>
      <c r="Q183" s="189">
        <v>0</v>
      </c>
      <c r="R183" s="189">
        <f t="shared" ref="R183:R192" si="32">Q183*H183</f>
        <v>0</v>
      </c>
      <c r="S183" s="189">
        <v>0</v>
      </c>
      <c r="T183" s="190">
        <f t="shared" ref="T183:T192" si="33"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195</v>
      </c>
      <c r="AT183" s="191" t="s">
        <v>192</v>
      </c>
      <c r="AU183" s="191" t="s">
        <v>80</v>
      </c>
      <c r="AY183" s="19" t="s">
        <v>170</v>
      </c>
      <c r="BE183" s="192">
        <f t="shared" ref="BE183:BE192" si="34">IF(N183="základní",J183,0)</f>
        <v>0</v>
      </c>
      <c r="BF183" s="192">
        <f t="shared" ref="BF183:BF192" si="35">IF(N183="snížená",J183,0)</f>
        <v>0</v>
      </c>
      <c r="BG183" s="192">
        <f t="shared" ref="BG183:BG192" si="36">IF(N183="zákl. přenesená",J183,0)</f>
        <v>0</v>
      </c>
      <c r="BH183" s="192">
        <f t="shared" ref="BH183:BH192" si="37">IF(N183="sníž. přenesená",J183,0)</f>
        <v>0</v>
      </c>
      <c r="BI183" s="192">
        <f t="shared" ref="BI183:BI192" si="38">IF(N183="nulová",J183,0)</f>
        <v>0</v>
      </c>
      <c r="BJ183" s="19" t="s">
        <v>80</v>
      </c>
      <c r="BK183" s="192">
        <f t="shared" ref="BK183:BK192" si="39">ROUND(I183*H183,2)</f>
        <v>0</v>
      </c>
      <c r="BL183" s="19" t="s">
        <v>178</v>
      </c>
      <c r="BM183" s="191" t="s">
        <v>865</v>
      </c>
    </row>
    <row r="184" spans="1:65" s="2" customFormat="1" ht="16.5" customHeight="1">
      <c r="A184" s="36"/>
      <c r="B184" s="37"/>
      <c r="C184" s="216" t="s">
        <v>547</v>
      </c>
      <c r="D184" s="216" t="s">
        <v>192</v>
      </c>
      <c r="E184" s="217" t="s">
        <v>4934</v>
      </c>
      <c r="F184" s="218" t="s">
        <v>4935</v>
      </c>
      <c r="G184" s="219" t="s">
        <v>310</v>
      </c>
      <c r="H184" s="220">
        <v>25</v>
      </c>
      <c r="I184" s="221"/>
      <c r="J184" s="222">
        <f t="shared" si="30"/>
        <v>0</v>
      </c>
      <c r="K184" s="218" t="s">
        <v>19</v>
      </c>
      <c r="L184" s="223"/>
      <c r="M184" s="224" t="s">
        <v>19</v>
      </c>
      <c r="N184" s="225" t="s">
        <v>44</v>
      </c>
      <c r="O184" s="66"/>
      <c r="P184" s="189">
        <f t="shared" si="31"/>
        <v>0</v>
      </c>
      <c r="Q184" s="189">
        <v>0</v>
      </c>
      <c r="R184" s="189">
        <f t="shared" si="32"/>
        <v>0</v>
      </c>
      <c r="S184" s="189">
        <v>0</v>
      </c>
      <c r="T184" s="190">
        <f t="shared" si="3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195</v>
      </c>
      <c r="AT184" s="191" t="s">
        <v>192</v>
      </c>
      <c r="AU184" s="191" t="s">
        <v>80</v>
      </c>
      <c r="AY184" s="19" t="s">
        <v>170</v>
      </c>
      <c r="BE184" s="192">
        <f t="shared" si="34"/>
        <v>0</v>
      </c>
      <c r="BF184" s="192">
        <f t="shared" si="35"/>
        <v>0</v>
      </c>
      <c r="BG184" s="192">
        <f t="shared" si="36"/>
        <v>0</v>
      </c>
      <c r="BH184" s="192">
        <f t="shared" si="37"/>
        <v>0</v>
      </c>
      <c r="BI184" s="192">
        <f t="shared" si="38"/>
        <v>0</v>
      </c>
      <c r="BJ184" s="19" t="s">
        <v>80</v>
      </c>
      <c r="BK184" s="192">
        <f t="shared" si="39"/>
        <v>0</v>
      </c>
      <c r="BL184" s="19" t="s">
        <v>178</v>
      </c>
      <c r="BM184" s="191" t="s">
        <v>876</v>
      </c>
    </row>
    <row r="185" spans="1:65" s="2" customFormat="1" ht="16.5" customHeight="1">
      <c r="A185" s="36"/>
      <c r="B185" s="37"/>
      <c r="C185" s="216" t="s">
        <v>551</v>
      </c>
      <c r="D185" s="216" t="s">
        <v>192</v>
      </c>
      <c r="E185" s="217" t="s">
        <v>4936</v>
      </c>
      <c r="F185" s="218" t="s">
        <v>4937</v>
      </c>
      <c r="G185" s="219" t="s">
        <v>310</v>
      </c>
      <c r="H185" s="220">
        <v>40</v>
      </c>
      <c r="I185" s="221"/>
      <c r="J185" s="222">
        <f t="shared" si="30"/>
        <v>0</v>
      </c>
      <c r="K185" s="218" t="s">
        <v>19</v>
      </c>
      <c r="L185" s="223"/>
      <c r="M185" s="224" t="s">
        <v>19</v>
      </c>
      <c r="N185" s="225" t="s">
        <v>44</v>
      </c>
      <c r="O185" s="66"/>
      <c r="P185" s="189">
        <f t="shared" si="31"/>
        <v>0</v>
      </c>
      <c r="Q185" s="189">
        <v>0</v>
      </c>
      <c r="R185" s="189">
        <f t="shared" si="32"/>
        <v>0</v>
      </c>
      <c r="S185" s="189">
        <v>0</v>
      </c>
      <c r="T185" s="190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195</v>
      </c>
      <c r="AT185" s="191" t="s">
        <v>192</v>
      </c>
      <c r="AU185" s="191" t="s">
        <v>80</v>
      </c>
      <c r="AY185" s="19" t="s">
        <v>170</v>
      </c>
      <c r="BE185" s="192">
        <f t="shared" si="34"/>
        <v>0</v>
      </c>
      <c r="BF185" s="192">
        <f t="shared" si="35"/>
        <v>0</v>
      </c>
      <c r="BG185" s="192">
        <f t="shared" si="36"/>
        <v>0</v>
      </c>
      <c r="BH185" s="192">
        <f t="shared" si="37"/>
        <v>0</v>
      </c>
      <c r="BI185" s="192">
        <f t="shared" si="38"/>
        <v>0</v>
      </c>
      <c r="BJ185" s="19" t="s">
        <v>80</v>
      </c>
      <c r="BK185" s="192">
        <f t="shared" si="39"/>
        <v>0</v>
      </c>
      <c r="BL185" s="19" t="s">
        <v>178</v>
      </c>
      <c r="BM185" s="191" t="s">
        <v>887</v>
      </c>
    </row>
    <row r="186" spans="1:65" s="2" customFormat="1" ht="16.5" customHeight="1">
      <c r="A186" s="36"/>
      <c r="B186" s="37"/>
      <c r="C186" s="216" t="s">
        <v>555</v>
      </c>
      <c r="D186" s="216" t="s">
        <v>192</v>
      </c>
      <c r="E186" s="217" t="s">
        <v>4938</v>
      </c>
      <c r="F186" s="218" t="s">
        <v>4939</v>
      </c>
      <c r="G186" s="219" t="s">
        <v>310</v>
      </c>
      <c r="H186" s="220">
        <v>105</v>
      </c>
      <c r="I186" s="221"/>
      <c r="J186" s="222">
        <f t="shared" si="30"/>
        <v>0</v>
      </c>
      <c r="K186" s="218" t="s">
        <v>19</v>
      </c>
      <c r="L186" s="223"/>
      <c r="M186" s="224" t="s">
        <v>19</v>
      </c>
      <c r="N186" s="225" t="s">
        <v>44</v>
      </c>
      <c r="O186" s="66"/>
      <c r="P186" s="189">
        <f t="shared" si="31"/>
        <v>0</v>
      </c>
      <c r="Q186" s="189">
        <v>0</v>
      </c>
      <c r="R186" s="189">
        <f t="shared" si="32"/>
        <v>0</v>
      </c>
      <c r="S186" s="189">
        <v>0</v>
      </c>
      <c r="T186" s="190">
        <f t="shared" si="3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195</v>
      </c>
      <c r="AT186" s="191" t="s">
        <v>192</v>
      </c>
      <c r="AU186" s="191" t="s">
        <v>80</v>
      </c>
      <c r="AY186" s="19" t="s">
        <v>170</v>
      </c>
      <c r="BE186" s="192">
        <f t="shared" si="34"/>
        <v>0</v>
      </c>
      <c r="BF186" s="192">
        <f t="shared" si="35"/>
        <v>0</v>
      </c>
      <c r="BG186" s="192">
        <f t="shared" si="36"/>
        <v>0</v>
      </c>
      <c r="BH186" s="192">
        <f t="shared" si="37"/>
        <v>0</v>
      </c>
      <c r="BI186" s="192">
        <f t="shared" si="38"/>
        <v>0</v>
      </c>
      <c r="BJ186" s="19" t="s">
        <v>80</v>
      </c>
      <c r="BK186" s="192">
        <f t="shared" si="39"/>
        <v>0</v>
      </c>
      <c r="BL186" s="19" t="s">
        <v>178</v>
      </c>
      <c r="BM186" s="191" t="s">
        <v>898</v>
      </c>
    </row>
    <row r="187" spans="1:65" s="2" customFormat="1" ht="16.5" customHeight="1">
      <c r="A187" s="36"/>
      <c r="B187" s="37"/>
      <c r="C187" s="216" t="s">
        <v>559</v>
      </c>
      <c r="D187" s="216" t="s">
        <v>192</v>
      </c>
      <c r="E187" s="217" t="s">
        <v>4940</v>
      </c>
      <c r="F187" s="218" t="s">
        <v>4941</v>
      </c>
      <c r="G187" s="219" t="s">
        <v>310</v>
      </c>
      <c r="H187" s="220">
        <v>55</v>
      </c>
      <c r="I187" s="221"/>
      <c r="J187" s="222">
        <f t="shared" si="30"/>
        <v>0</v>
      </c>
      <c r="K187" s="218" t="s">
        <v>19</v>
      </c>
      <c r="L187" s="223"/>
      <c r="M187" s="224" t="s">
        <v>19</v>
      </c>
      <c r="N187" s="225" t="s">
        <v>44</v>
      </c>
      <c r="O187" s="66"/>
      <c r="P187" s="189">
        <f t="shared" si="31"/>
        <v>0</v>
      </c>
      <c r="Q187" s="189">
        <v>0</v>
      </c>
      <c r="R187" s="189">
        <f t="shared" si="32"/>
        <v>0</v>
      </c>
      <c r="S187" s="189">
        <v>0</v>
      </c>
      <c r="T187" s="190">
        <f t="shared" si="3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195</v>
      </c>
      <c r="AT187" s="191" t="s">
        <v>192</v>
      </c>
      <c r="AU187" s="191" t="s">
        <v>80</v>
      </c>
      <c r="AY187" s="19" t="s">
        <v>170</v>
      </c>
      <c r="BE187" s="192">
        <f t="shared" si="34"/>
        <v>0</v>
      </c>
      <c r="BF187" s="192">
        <f t="shared" si="35"/>
        <v>0</v>
      </c>
      <c r="BG187" s="192">
        <f t="shared" si="36"/>
        <v>0</v>
      </c>
      <c r="BH187" s="192">
        <f t="shared" si="37"/>
        <v>0</v>
      </c>
      <c r="BI187" s="192">
        <f t="shared" si="38"/>
        <v>0</v>
      </c>
      <c r="BJ187" s="19" t="s">
        <v>80</v>
      </c>
      <c r="BK187" s="192">
        <f t="shared" si="39"/>
        <v>0</v>
      </c>
      <c r="BL187" s="19" t="s">
        <v>178</v>
      </c>
      <c r="BM187" s="191" t="s">
        <v>909</v>
      </c>
    </row>
    <row r="188" spans="1:65" s="2" customFormat="1" ht="16.5" customHeight="1">
      <c r="A188" s="36"/>
      <c r="B188" s="37"/>
      <c r="C188" s="216" t="s">
        <v>563</v>
      </c>
      <c r="D188" s="216" t="s">
        <v>192</v>
      </c>
      <c r="E188" s="217" t="s">
        <v>4942</v>
      </c>
      <c r="F188" s="218" t="s">
        <v>4943</v>
      </c>
      <c r="G188" s="219" t="s">
        <v>310</v>
      </c>
      <c r="H188" s="220">
        <v>5</v>
      </c>
      <c r="I188" s="221"/>
      <c r="J188" s="222">
        <f t="shared" si="30"/>
        <v>0</v>
      </c>
      <c r="K188" s="218" t="s">
        <v>19</v>
      </c>
      <c r="L188" s="223"/>
      <c r="M188" s="224" t="s">
        <v>19</v>
      </c>
      <c r="N188" s="225" t="s">
        <v>44</v>
      </c>
      <c r="O188" s="66"/>
      <c r="P188" s="189">
        <f t="shared" si="31"/>
        <v>0</v>
      </c>
      <c r="Q188" s="189">
        <v>0</v>
      </c>
      <c r="R188" s="189">
        <f t="shared" si="32"/>
        <v>0</v>
      </c>
      <c r="S188" s="189">
        <v>0</v>
      </c>
      <c r="T188" s="190">
        <f t="shared" si="3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195</v>
      </c>
      <c r="AT188" s="191" t="s">
        <v>192</v>
      </c>
      <c r="AU188" s="191" t="s">
        <v>80</v>
      </c>
      <c r="AY188" s="19" t="s">
        <v>170</v>
      </c>
      <c r="BE188" s="192">
        <f t="shared" si="34"/>
        <v>0</v>
      </c>
      <c r="BF188" s="192">
        <f t="shared" si="35"/>
        <v>0</v>
      </c>
      <c r="BG188" s="192">
        <f t="shared" si="36"/>
        <v>0</v>
      </c>
      <c r="BH188" s="192">
        <f t="shared" si="37"/>
        <v>0</v>
      </c>
      <c r="BI188" s="192">
        <f t="shared" si="38"/>
        <v>0</v>
      </c>
      <c r="BJ188" s="19" t="s">
        <v>80</v>
      </c>
      <c r="BK188" s="192">
        <f t="shared" si="39"/>
        <v>0</v>
      </c>
      <c r="BL188" s="19" t="s">
        <v>178</v>
      </c>
      <c r="BM188" s="191" t="s">
        <v>919</v>
      </c>
    </row>
    <row r="189" spans="1:65" s="2" customFormat="1" ht="16.5" customHeight="1">
      <c r="A189" s="36"/>
      <c r="B189" s="37"/>
      <c r="C189" s="216" t="s">
        <v>567</v>
      </c>
      <c r="D189" s="216" t="s">
        <v>192</v>
      </c>
      <c r="E189" s="217" t="s">
        <v>4944</v>
      </c>
      <c r="F189" s="218" t="s">
        <v>4945</v>
      </c>
      <c r="G189" s="219" t="s">
        <v>310</v>
      </c>
      <c r="H189" s="220">
        <v>100</v>
      </c>
      <c r="I189" s="221"/>
      <c r="J189" s="222">
        <f t="shared" si="30"/>
        <v>0</v>
      </c>
      <c r="K189" s="218" t="s">
        <v>19</v>
      </c>
      <c r="L189" s="223"/>
      <c r="M189" s="224" t="s">
        <v>19</v>
      </c>
      <c r="N189" s="225" t="s">
        <v>44</v>
      </c>
      <c r="O189" s="66"/>
      <c r="P189" s="189">
        <f t="shared" si="31"/>
        <v>0</v>
      </c>
      <c r="Q189" s="189">
        <v>0</v>
      </c>
      <c r="R189" s="189">
        <f t="shared" si="32"/>
        <v>0</v>
      </c>
      <c r="S189" s="189">
        <v>0</v>
      </c>
      <c r="T189" s="190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195</v>
      </c>
      <c r="AT189" s="191" t="s">
        <v>192</v>
      </c>
      <c r="AU189" s="191" t="s">
        <v>80</v>
      </c>
      <c r="AY189" s="19" t="s">
        <v>170</v>
      </c>
      <c r="BE189" s="192">
        <f t="shared" si="34"/>
        <v>0</v>
      </c>
      <c r="BF189" s="192">
        <f t="shared" si="35"/>
        <v>0</v>
      </c>
      <c r="BG189" s="192">
        <f t="shared" si="36"/>
        <v>0</v>
      </c>
      <c r="BH189" s="192">
        <f t="shared" si="37"/>
        <v>0</v>
      </c>
      <c r="BI189" s="192">
        <f t="shared" si="38"/>
        <v>0</v>
      </c>
      <c r="BJ189" s="19" t="s">
        <v>80</v>
      </c>
      <c r="BK189" s="192">
        <f t="shared" si="39"/>
        <v>0</v>
      </c>
      <c r="BL189" s="19" t="s">
        <v>178</v>
      </c>
      <c r="BM189" s="191" t="s">
        <v>927</v>
      </c>
    </row>
    <row r="190" spans="1:65" s="2" customFormat="1" ht="16.5" customHeight="1">
      <c r="A190" s="36"/>
      <c r="B190" s="37"/>
      <c r="C190" s="216" t="s">
        <v>571</v>
      </c>
      <c r="D190" s="216" t="s">
        <v>192</v>
      </c>
      <c r="E190" s="217" t="s">
        <v>4946</v>
      </c>
      <c r="F190" s="218" t="s">
        <v>4947</v>
      </c>
      <c r="G190" s="219" t="s">
        <v>310</v>
      </c>
      <c r="H190" s="220">
        <v>75</v>
      </c>
      <c r="I190" s="221"/>
      <c r="J190" s="222">
        <f t="shared" si="30"/>
        <v>0</v>
      </c>
      <c r="K190" s="218" t="s">
        <v>19</v>
      </c>
      <c r="L190" s="223"/>
      <c r="M190" s="224" t="s">
        <v>19</v>
      </c>
      <c r="N190" s="225" t="s">
        <v>44</v>
      </c>
      <c r="O190" s="66"/>
      <c r="P190" s="189">
        <f t="shared" si="31"/>
        <v>0</v>
      </c>
      <c r="Q190" s="189">
        <v>0</v>
      </c>
      <c r="R190" s="189">
        <f t="shared" si="32"/>
        <v>0</v>
      </c>
      <c r="S190" s="189">
        <v>0</v>
      </c>
      <c r="T190" s="190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195</v>
      </c>
      <c r="AT190" s="191" t="s">
        <v>192</v>
      </c>
      <c r="AU190" s="191" t="s">
        <v>80</v>
      </c>
      <c r="AY190" s="19" t="s">
        <v>170</v>
      </c>
      <c r="BE190" s="192">
        <f t="shared" si="34"/>
        <v>0</v>
      </c>
      <c r="BF190" s="192">
        <f t="shared" si="35"/>
        <v>0</v>
      </c>
      <c r="BG190" s="192">
        <f t="shared" si="36"/>
        <v>0</v>
      </c>
      <c r="BH190" s="192">
        <f t="shared" si="37"/>
        <v>0</v>
      </c>
      <c r="BI190" s="192">
        <f t="shared" si="38"/>
        <v>0</v>
      </c>
      <c r="BJ190" s="19" t="s">
        <v>80</v>
      </c>
      <c r="BK190" s="192">
        <f t="shared" si="39"/>
        <v>0</v>
      </c>
      <c r="BL190" s="19" t="s">
        <v>178</v>
      </c>
      <c r="BM190" s="191" t="s">
        <v>937</v>
      </c>
    </row>
    <row r="191" spans="1:65" s="2" customFormat="1" ht="16.5" customHeight="1">
      <c r="A191" s="36"/>
      <c r="B191" s="37"/>
      <c r="C191" s="216" t="s">
        <v>575</v>
      </c>
      <c r="D191" s="216" t="s">
        <v>192</v>
      </c>
      <c r="E191" s="217" t="s">
        <v>4948</v>
      </c>
      <c r="F191" s="218" t="s">
        <v>4949</v>
      </c>
      <c r="G191" s="219" t="s">
        <v>310</v>
      </c>
      <c r="H191" s="220">
        <v>25</v>
      </c>
      <c r="I191" s="221"/>
      <c r="J191" s="222">
        <f t="shared" si="30"/>
        <v>0</v>
      </c>
      <c r="K191" s="218" t="s">
        <v>19</v>
      </c>
      <c r="L191" s="223"/>
      <c r="M191" s="224" t="s">
        <v>19</v>
      </c>
      <c r="N191" s="225" t="s">
        <v>44</v>
      </c>
      <c r="O191" s="66"/>
      <c r="P191" s="189">
        <f t="shared" si="31"/>
        <v>0</v>
      </c>
      <c r="Q191" s="189">
        <v>0</v>
      </c>
      <c r="R191" s="189">
        <f t="shared" si="32"/>
        <v>0</v>
      </c>
      <c r="S191" s="189">
        <v>0</v>
      </c>
      <c r="T191" s="190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195</v>
      </c>
      <c r="AT191" s="191" t="s">
        <v>192</v>
      </c>
      <c r="AU191" s="191" t="s">
        <v>80</v>
      </c>
      <c r="AY191" s="19" t="s">
        <v>170</v>
      </c>
      <c r="BE191" s="192">
        <f t="shared" si="34"/>
        <v>0</v>
      </c>
      <c r="BF191" s="192">
        <f t="shared" si="35"/>
        <v>0</v>
      </c>
      <c r="BG191" s="192">
        <f t="shared" si="36"/>
        <v>0</v>
      </c>
      <c r="BH191" s="192">
        <f t="shared" si="37"/>
        <v>0</v>
      </c>
      <c r="BI191" s="192">
        <f t="shared" si="38"/>
        <v>0</v>
      </c>
      <c r="BJ191" s="19" t="s">
        <v>80</v>
      </c>
      <c r="BK191" s="192">
        <f t="shared" si="39"/>
        <v>0</v>
      </c>
      <c r="BL191" s="19" t="s">
        <v>178</v>
      </c>
      <c r="BM191" s="191" t="s">
        <v>947</v>
      </c>
    </row>
    <row r="192" spans="1:65" s="2" customFormat="1" ht="16.5" customHeight="1">
      <c r="A192" s="36"/>
      <c r="B192" s="37"/>
      <c r="C192" s="180" t="s">
        <v>579</v>
      </c>
      <c r="D192" s="180" t="s">
        <v>173</v>
      </c>
      <c r="E192" s="181" t="s">
        <v>4950</v>
      </c>
      <c r="F192" s="182" t="s">
        <v>4803</v>
      </c>
      <c r="G192" s="183" t="s">
        <v>421</v>
      </c>
      <c r="H192" s="184">
        <v>1</v>
      </c>
      <c r="I192" s="185"/>
      <c r="J192" s="186">
        <f t="shared" si="30"/>
        <v>0</v>
      </c>
      <c r="K192" s="182" t="s">
        <v>19</v>
      </c>
      <c r="L192" s="41"/>
      <c r="M192" s="187" t="s">
        <v>19</v>
      </c>
      <c r="N192" s="188" t="s">
        <v>44</v>
      </c>
      <c r="O192" s="66"/>
      <c r="P192" s="189">
        <f t="shared" si="31"/>
        <v>0</v>
      </c>
      <c r="Q192" s="189">
        <v>0</v>
      </c>
      <c r="R192" s="189">
        <f t="shared" si="32"/>
        <v>0</v>
      </c>
      <c r="S192" s="189">
        <v>0</v>
      </c>
      <c r="T192" s="190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80</v>
      </c>
      <c r="AY192" s="19" t="s">
        <v>170</v>
      </c>
      <c r="BE192" s="192">
        <f t="shared" si="34"/>
        <v>0</v>
      </c>
      <c r="BF192" s="192">
        <f t="shared" si="35"/>
        <v>0</v>
      </c>
      <c r="BG192" s="192">
        <f t="shared" si="36"/>
        <v>0</v>
      </c>
      <c r="BH192" s="192">
        <f t="shared" si="37"/>
        <v>0</v>
      </c>
      <c r="BI192" s="192">
        <f t="shared" si="38"/>
        <v>0</v>
      </c>
      <c r="BJ192" s="19" t="s">
        <v>80</v>
      </c>
      <c r="BK192" s="192">
        <f t="shared" si="39"/>
        <v>0</v>
      </c>
      <c r="BL192" s="19" t="s">
        <v>178</v>
      </c>
      <c r="BM192" s="191" t="s">
        <v>956</v>
      </c>
    </row>
    <row r="193" spans="1:65" s="12" customFormat="1" ht="25.9" customHeight="1">
      <c r="B193" s="164"/>
      <c r="C193" s="165"/>
      <c r="D193" s="166" t="s">
        <v>72</v>
      </c>
      <c r="E193" s="167" t="s">
        <v>266</v>
      </c>
      <c r="F193" s="167" t="s">
        <v>4951</v>
      </c>
      <c r="G193" s="165"/>
      <c r="H193" s="165"/>
      <c r="I193" s="168"/>
      <c r="J193" s="169">
        <f>BK193</f>
        <v>0</v>
      </c>
      <c r="K193" s="165"/>
      <c r="L193" s="170"/>
      <c r="M193" s="171"/>
      <c r="N193" s="172"/>
      <c r="O193" s="172"/>
      <c r="P193" s="173">
        <f>SUM(P194:P204)</f>
        <v>0</v>
      </c>
      <c r="Q193" s="172"/>
      <c r="R193" s="173">
        <f>SUM(R194:R204)</f>
        <v>0</v>
      </c>
      <c r="S193" s="172"/>
      <c r="T193" s="174">
        <f>SUM(T194:T204)</f>
        <v>0</v>
      </c>
      <c r="AR193" s="175" t="s">
        <v>80</v>
      </c>
      <c r="AT193" s="176" t="s">
        <v>72</v>
      </c>
      <c r="AU193" s="176" t="s">
        <v>73</v>
      </c>
      <c r="AY193" s="175" t="s">
        <v>170</v>
      </c>
      <c r="BK193" s="177">
        <f>SUM(BK194:BK204)</f>
        <v>0</v>
      </c>
    </row>
    <row r="194" spans="1:65" s="2" customFormat="1" ht="16.5" customHeight="1">
      <c r="A194" s="36"/>
      <c r="B194" s="37"/>
      <c r="C194" s="180" t="s">
        <v>583</v>
      </c>
      <c r="D194" s="180" t="s">
        <v>173</v>
      </c>
      <c r="E194" s="181" t="s">
        <v>4952</v>
      </c>
      <c r="F194" s="182" t="s">
        <v>4953</v>
      </c>
      <c r="G194" s="183" t="s">
        <v>421</v>
      </c>
      <c r="H194" s="184">
        <v>1</v>
      </c>
      <c r="I194" s="185"/>
      <c r="J194" s="186">
        <f t="shared" ref="J194:J204" si="40">ROUND(I194*H194,2)</f>
        <v>0</v>
      </c>
      <c r="K194" s="182" t="s">
        <v>19</v>
      </c>
      <c r="L194" s="41"/>
      <c r="M194" s="187" t="s">
        <v>19</v>
      </c>
      <c r="N194" s="188" t="s">
        <v>44</v>
      </c>
      <c r="O194" s="66"/>
      <c r="P194" s="189">
        <f t="shared" ref="P194:P204" si="41">O194*H194</f>
        <v>0</v>
      </c>
      <c r="Q194" s="189">
        <v>0</v>
      </c>
      <c r="R194" s="189">
        <f t="shared" ref="R194:R204" si="42">Q194*H194</f>
        <v>0</v>
      </c>
      <c r="S194" s="189">
        <v>0</v>
      </c>
      <c r="T194" s="190">
        <f t="shared" ref="T194:T204" si="43"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178</v>
      </c>
      <c r="AT194" s="191" t="s">
        <v>173</v>
      </c>
      <c r="AU194" s="191" t="s">
        <v>80</v>
      </c>
      <c r="AY194" s="19" t="s">
        <v>170</v>
      </c>
      <c r="BE194" s="192">
        <f t="shared" ref="BE194:BE204" si="44">IF(N194="základní",J194,0)</f>
        <v>0</v>
      </c>
      <c r="BF194" s="192">
        <f t="shared" ref="BF194:BF204" si="45">IF(N194="snížená",J194,0)</f>
        <v>0</v>
      </c>
      <c r="BG194" s="192">
        <f t="shared" ref="BG194:BG204" si="46">IF(N194="zákl. přenesená",J194,0)</f>
        <v>0</v>
      </c>
      <c r="BH194" s="192">
        <f t="shared" ref="BH194:BH204" si="47">IF(N194="sníž. přenesená",J194,0)</f>
        <v>0</v>
      </c>
      <c r="BI194" s="192">
        <f t="shared" ref="BI194:BI204" si="48">IF(N194="nulová",J194,0)</f>
        <v>0</v>
      </c>
      <c r="BJ194" s="19" t="s">
        <v>80</v>
      </c>
      <c r="BK194" s="192">
        <f t="shared" ref="BK194:BK204" si="49">ROUND(I194*H194,2)</f>
        <v>0</v>
      </c>
      <c r="BL194" s="19" t="s">
        <v>178</v>
      </c>
      <c r="BM194" s="191" t="s">
        <v>966</v>
      </c>
    </row>
    <row r="195" spans="1:65" s="2" customFormat="1" ht="16.5" customHeight="1">
      <c r="A195" s="36"/>
      <c r="B195" s="37"/>
      <c r="C195" s="180" t="s">
        <v>587</v>
      </c>
      <c r="D195" s="180" t="s">
        <v>173</v>
      </c>
      <c r="E195" s="181" t="s">
        <v>4954</v>
      </c>
      <c r="F195" s="182" t="s">
        <v>1435</v>
      </c>
      <c r="G195" s="183" t="s">
        <v>421</v>
      </c>
      <c r="H195" s="184">
        <v>1</v>
      </c>
      <c r="I195" s="185"/>
      <c r="J195" s="186">
        <f t="shared" si="40"/>
        <v>0</v>
      </c>
      <c r="K195" s="182" t="s">
        <v>19</v>
      </c>
      <c r="L195" s="41"/>
      <c r="M195" s="187" t="s">
        <v>19</v>
      </c>
      <c r="N195" s="188" t="s">
        <v>44</v>
      </c>
      <c r="O195" s="66"/>
      <c r="P195" s="189">
        <f t="shared" si="41"/>
        <v>0</v>
      </c>
      <c r="Q195" s="189">
        <v>0</v>
      </c>
      <c r="R195" s="189">
        <f t="shared" si="42"/>
        <v>0</v>
      </c>
      <c r="S195" s="189">
        <v>0</v>
      </c>
      <c r="T195" s="190">
        <f t="shared" si="4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178</v>
      </c>
      <c r="AT195" s="191" t="s">
        <v>173</v>
      </c>
      <c r="AU195" s="191" t="s">
        <v>80</v>
      </c>
      <c r="AY195" s="19" t="s">
        <v>170</v>
      </c>
      <c r="BE195" s="192">
        <f t="shared" si="44"/>
        <v>0</v>
      </c>
      <c r="BF195" s="192">
        <f t="shared" si="45"/>
        <v>0</v>
      </c>
      <c r="BG195" s="192">
        <f t="shared" si="46"/>
        <v>0</v>
      </c>
      <c r="BH195" s="192">
        <f t="shared" si="47"/>
        <v>0</v>
      </c>
      <c r="BI195" s="192">
        <f t="shared" si="48"/>
        <v>0</v>
      </c>
      <c r="BJ195" s="19" t="s">
        <v>80</v>
      </c>
      <c r="BK195" s="192">
        <f t="shared" si="49"/>
        <v>0</v>
      </c>
      <c r="BL195" s="19" t="s">
        <v>178</v>
      </c>
      <c r="BM195" s="191" t="s">
        <v>983</v>
      </c>
    </row>
    <row r="196" spans="1:65" s="2" customFormat="1" ht="16.5" customHeight="1">
      <c r="A196" s="36"/>
      <c r="B196" s="37"/>
      <c r="C196" s="180" t="s">
        <v>593</v>
      </c>
      <c r="D196" s="180" t="s">
        <v>173</v>
      </c>
      <c r="E196" s="181" t="s">
        <v>4955</v>
      </c>
      <c r="F196" s="182" t="s">
        <v>4956</v>
      </c>
      <c r="G196" s="183" t="s">
        <v>421</v>
      </c>
      <c r="H196" s="184">
        <v>1</v>
      </c>
      <c r="I196" s="185"/>
      <c r="J196" s="186">
        <f t="shared" si="40"/>
        <v>0</v>
      </c>
      <c r="K196" s="182" t="s">
        <v>19</v>
      </c>
      <c r="L196" s="41"/>
      <c r="M196" s="187" t="s">
        <v>19</v>
      </c>
      <c r="N196" s="188" t="s">
        <v>44</v>
      </c>
      <c r="O196" s="66"/>
      <c r="P196" s="189">
        <f t="shared" si="41"/>
        <v>0</v>
      </c>
      <c r="Q196" s="189">
        <v>0</v>
      </c>
      <c r="R196" s="189">
        <f t="shared" si="42"/>
        <v>0</v>
      </c>
      <c r="S196" s="189">
        <v>0</v>
      </c>
      <c r="T196" s="190">
        <f t="shared" si="4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178</v>
      </c>
      <c r="AT196" s="191" t="s">
        <v>173</v>
      </c>
      <c r="AU196" s="191" t="s">
        <v>80</v>
      </c>
      <c r="AY196" s="19" t="s">
        <v>170</v>
      </c>
      <c r="BE196" s="192">
        <f t="shared" si="44"/>
        <v>0</v>
      </c>
      <c r="BF196" s="192">
        <f t="shared" si="45"/>
        <v>0</v>
      </c>
      <c r="BG196" s="192">
        <f t="shared" si="46"/>
        <v>0</v>
      </c>
      <c r="BH196" s="192">
        <f t="shared" si="47"/>
        <v>0</v>
      </c>
      <c r="BI196" s="192">
        <f t="shared" si="48"/>
        <v>0</v>
      </c>
      <c r="BJ196" s="19" t="s">
        <v>80</v>
      </c>
      <c r="BK196" s="192">
        <f t="shared" si="49"/>
        <v>0</v>
      </c>
      <c r="BL196" s="19" t="s">
        <v>178</v>
      </c>
      <c r="BM196" s="191" t="s">
        <v>1002</v>
      </c>
    </row>
    <row r="197" spans="1:65" s="2" customFormat="1" ht="16.5" customHeight="1">
      <c r="A197" s="36"/>
      <c r="B197" s="37"/>
      <c r="C197" s="180" t="s">
        <v>597</v>
      </c>
      <c r="D197" s="180" t="s">
        <v>173</v>
      </c>
      <c r="E197" s="181" t="s">
        <v>4957</v>
      </c>
      <c r="F197" s="182" t="s">
        <v>4958</v>
      </c>
      <c r="G197" s="183" t="s">
        <v>421</v>
      </c>
      <c r="H197" s="184">
        <v>1</v>
      </c>
      <c r="I197" s="185"/>
      <c r="J197" s="186">
        <f t="shared" si="40"/>
        <v>0</v>
      </c>
      <c r="K197" s="182" t="s">
        <v>19</v>
      </c>
      <c r="L197" s="41"/>
      <c r="M197" s="187" t="s">
        <v>19</v>
      </c>
      <c r="N197" s="188" t="s">
        <v>44</v>
      </c>
      <c r="O197" s="66"/>
      <c r="P197" s="189">
        <f t="shared" si="41"/>
        <v>0</v>
      </c>
      <c r="Q197" s="189">
        <v>0</v>
      </c>
      <c r="R197" s="189">
        <f t="shared" si="42"/>
        <v>0</v>
      </c>
      <c r="S197" s="189">
        <v>0</v>
      </c>
      <c r="T197" s="190">
        <f t="shared" si="4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178</v>
      </c>
      <c r="AT197" s="191" t="s">
        <v>173</v>
      </c>
      <c r="AU197" s="191" t="s">
        <v>80</v>
      </c>
      <c r="AY197" s="19" t="s">
        <v>170</v>
      </c>
      <c r="BE197" s="192">
        <f t="shared" si="44"/>
        <v>0</v>
      </c>
      <c r="BF197" s="192">
        <f t="shared" si="45"/>
        <v>0</v>
      </c>
      <c r="BG197" s="192">
        <f t="shared" si="46"/>
        <v>0</v>
      </c>
      <c r="BH197" s="192">
        <f t="shared" si="47"/>
        <v>0</v>
      </c>
      <c r="BI197" s="192">
        <f t="shared" si="48"/>
        <v>0</v>
      </c>
      <c r="BJ197" s="19" t="s">
        <v>80</v>
      </c>
      <c r="BK197" s="192">
        <f t="shared" si="49"/>
        <v>0</v>
      </c>
      <c r="BL197" s="19" t="s">
        <v>178</v>
      </c>
      <c r="BM197" s="191" t="s">
        <v>1010</v>
      </c>
    </row>
    <row r="198" spans="1:65" s="2" customFormat="1" ht="16.5" customHeight="1">
      <c r="A198" s="36"/>
      <c r="B198" s="37"/>
      <c r="C198" s="180" t="s">
        <v>604</v>
      </c>
      <c r="D198" s="180" t="s">
        <v>173</v>
      </c>
      <c r="E198" s="181" t="s">
        <v>4959</v>
      </c>
      <c r="F198" s="182" t="s">
        <v>4960</v>
      </c>
      <c r="G198" s="183" t="s">
        <v>421</v>
      </c>
      <c r="H198" s="184">
        <v>1</v>
      </c>
      <c r="I198" s="185"/>
      <c r="J198" s="186">
        <f t="shared" si="40"/>
        <v>0</v>
      </c>
      <c r="K198" s="182" t="s">
        <v>19</v>
      </c>
      <c r="L198" s="41"/>
      <c r="M198" s="187" t="s">
        <v>19</v>
      </c>
      <c r="N198" s="188" t="s">
        <v>44</v>
      </c>
      <c r="O198" s="66"/>
      <c r="P198" s="189">
        <f t="shared" si="41"/>
        <v>0</v>
      </c>
      <c r="Q198" s="189">
        <v>0</v>
      </c>
      <c r="R198" s="189">
        <f t="shared" si="42"/>
        <v>0</v>
      </c>
      <c r="S198" s="189">
        <v>0</v>
      </c>
      <c r="T198" s="190">
        <f t="shared" si="4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178</v>
      </c>
      <c r="AT198" s="191" t="s">
        <v>173</v>
      </c>
      <c r="AU198" s="191" t="s">
        <v>80</v>
      </c>
      <c r="AY198" s="19" t="s">
        <v>170</v>
      </c>
      <c r="BE198" s="192">
        <f t="shared" si="44"/>
        <v>0</v>
      </c>
      <c r="BF198" s="192">
        <f t="shared" si="45"/>
        <v>0</v>
      </c>
      <c r="BG198" s="192">
        <f t="shared" si="46"/>
        <v>0</v>
      </c>
      <c r="BH198" s="192">
        <f t="shared" si="47"/>
        <v>0</v>
      </c>
      <c r="BI198" s="192">
        <f t="shared" si="48"/>
        <v>0</v>
      </c>
      <c r="BJ198" s="19" t="s">
        <v>80</v>
      </c>
      <c r="BK198" s="192">
        <f t="shared" si="49"/>
        <v>0</v>
      </c>
      <c r="BL198" s="19" t="s">
        <v>178</v>
      </c>
      <c r="BM198" s="191" t="s">
        <v>1022</v>
      </c>
    </row>
    <row r="199" spans="1:65" s="2" customFormat="1" ht="16.5" customHeight="1">
      <c r="A199" s="36"/>
      <c r="B199" s="37"/>
      <c r="C199" s="180" t="s">
        <v>608</v>
      </c>
      <c r="D199" s="180" t="s">
        <v>173</v>
      </c>
      <c r="E199" s="181" t="s">
        <v>4961</v>
      </c>
      <c r="F199" s="182" t="s">
        <v>1129</v>
      </c>
      <c r="G199" s="183" t="s">
        <v>421</v>
      </c>
      <c r="H199" s="184">
        <v>1</v>
      </c>
      <c r="I199" s="185"/>
      <c r="J199" s="186">
        <f t="shared" si="40"/>
        <v>0</v>
      </c>
      <c r="K199" s="182" t="s">
        <v>19</v>
      </c>
      <c r="L199" s="41"/>
      <c r="M199" s="187" t="s">
        <v>19</v>
      </c>
      <c r="N199" s="188" t="s">
        <v>44</v>
      </c>
      <c r="O199" s="66"/>
      <c r="P199" s="189">
        <f t="shared" si="41"/>
        <v>0</v>
      </c>
      <c r="Q199" s="189">
        <v>0</v>
      </c>
      <c r="R199" s="189">
        <f t="shared" si="42"/>
        <v>0</v>
      </c>
      <c r="S199" s="189">
        <v>0</v>
      </c>
      <c r="T199" s="190">
        <f t="shared" si="4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178</v>
      </c>
      <c r="AT199" s="191" t="s">
        <v>173</v>
      </c>
      <c r="AU199" s="191" t="s">
        <v>80</v>
      </c>
      <c r="AY199" s="19" t="s">
        <v>170</v>
      </c>
      <c r="BE199" s="192">
        <f t="shared" si="44"/>
        <v>0</v>
      </c>
      <c r="BF199" s="192">
        <f t="shared" si="45"/>
        <v>0</v>
      </c>
      <c r="BG199" s="192">
        <f t="shared" si="46"/>
        <v>0</v>
      </c>
      <c r="BH199" s="192">
        <f t="shared" si="47"/>
        <v>0</v>
      </c>
      <c r="BI199" s="192">
        <f t="shared" si="48"/>
        <v>0</v>
      </c>
      <c r="BJ199" s="19" t="s">
        <v>80</v>
      </c>
      <c r="BK199" s="192">
        <f t="shared" si="49"/>
        <v>0</v>
      </c>
      <c r="BL199" s="19" t="s">
        <v>178</v>
      </c>
      <c r="BM199" s="191" t="s">
        <v>1033</v>
      </c>
    </row>
    <row r="200" spans="1:65" s="2" customFormat="1" ht="16.5" customHeight="1">
      <c r="A200" s="36"/>
      <c r="B200" s="37"/>
      <c r="C200" s="180" t="s">
        <v>615</v>
      </c>
      <c r="D200" s="180" t="s">
        <v>173</v>
      </c>
      <c r="E200" s="181" t="s">
        <v>4962</v>
      </c>
      <c r="F200" s="182" t="s">
        <v>4963</v>
      </c>
      <c r="G200" s="183" t="s">
        <v>421</v>
      </c>
      <c r="H200" s="184">
        <v>1</v>
      </c>
      <c r="I200" s="185"/>
      <c r="J200" s="186">
        <f t="shared" si="40"/>
        <v>0</v>
      </c>
      <c r="K200" s="182" t="s">
        <v>19</v>
      </c>
      <c r="L200" s="41"/>
      <c r="M200" s="187" t="s">
        <v>19</v>
      </c>
      <c r="N200" s="188" t="s">
        <v>44</v>
      </c>
      <c r="O200" s="66"/>
      <c r="P200" s="189">
        <f t="shared" si="41"/>
        <v>0</v>
      </c>
      <c r="Q200" s="189">
        <v>0</v>
      </c>
      <c r="R200" s="189">
        <f t="shared" si="42"/>
        <v>0</v>
      </c>
      <c r="S200" s="189">
        <v>0</v>
      </c>
      <c r="T200" s="190">
        <f t="shared" si="4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178</v>
      </c>
      <c r="AT200" s="191" t="s">
        <v>173</v>
      </c>
      <c r="AU200" s="191" t="s">
        <v>80</v>
      </c>
      <c r="AY200" s="19" t="s">
        <v>170</v>
      </c>
      <c r="BE200" s="192">
        <f t="shared" si="44"/>
        <v>0</v>
      </c>
      <c r="BF200" s="192">
        <f t="shared" si="45"/>
        <v>0</v>
      </c>
      <c r="BG200" s="192">
        <f t="shared" si="46"/>
        <v>0</v>
      </c>
      <c r="BH200" s="192">
        <f t="shared" si="47"/>
        <v>0</v>
      </c>
      <c r="BI200" s="192">
        <f t="shared" si="48"/>
        <v>0</v>
      </c>
      <c r="BJ200" s="19" t="s">
        <v>80</v>
      </c>
      <c r="BK200" s="192">
        <f t="shared" si="49"/>
        <v>0</v>
      </c>
      <c r="BL200" s="19" t="s">
        <v>178</v>
      </c>
      <c r="BM200" s="191" t="s">
        <v>1047</v>
      </c>
    </row>
    <row r="201" spans="1:65" s="2" customFormat="1" ht="16.5" customHeight="1">
      <c r="A201" s="36"/>
      <c r="B201" s="37"/>
      <c r="C201" s="180" t="s">
        <v>620</v>
      </c>
      <c r="D201" s="180" t="s">
        <v>173</v>
      </c>
      <c r="E201" s="181" t="s">
        <v>4964</v>
      </c>
      <c r="F201" s="182" t="s">
        <v>4965</v>
      </c>
      <c r="G201" s="183" t="s">
        <v>421</v>
      </c>
      <c r="H201" s="184">
        <v>1</v>
      </c>
      <c r="I201" s="185"/>
      <c r="J201" s="186">
        <f t="shared" si="40"/>
        <v>0</v>
      </c>
      <c r="K201" s="182" t="s">
        <v>19</v>
      </c>
      <c r="L201" s="41"/>
      <c r="M201" s="187" t="s">
        <v>19</v>
      </c>
      <c r="N201" s="188" t="s">
        <v>44</v>
      </c>
      <c r="O201" s="66"/>
      <c r="P201" s="189">
        <f t="shared" si="41"/>
        <v>0</v>
      </c>
      <c r="Q201" s="189">
        <v>0</v>
      </c>
      <c r="R201" s="189">
        <f t="shared" si="42"/>
        <v>0</v>
      </c>
      <c r="S201" s="189">
        <v>0</v>
      </c>
      <c r="T201" s="190">
        <f t="shared" si="4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178</v>
      </c>
      <c r="AT201" s="191" t="s">
        <v>173</v>
      </c>
      <c r="AU201" s="191" t="s">
        <v>80</v>
      </c>
      <c r="AY201" s="19" t="s">
        <v>170</v>
      </c>
      <c r="BE201" s="192">
        <f t="shared" si="44"/>
        <v>0</v>
      </c>
      <c r="BF201" s="192">
        <f t="shared" si="45"/>
        <v>0</v>
      </c>
      <c r="BG201" s="192">
        <f t="shared" si="46"/>
        <v>0</v>
      </c>
      <c r="BH201" s="192">
        <f t="shared" si="47"/>
        <v>0</v>
      </c>
      <c r="BI201" s="192">
        <f t="shared" si="48"/>
        <v>0</v>
      </c>
      <c r="BJ201" s="19" t="s">
        <v>80</v>
      </c>
      <c r="BK201" s="192">
        <f t="shared" si="49"/>
        <v>0</v>
      </c>
      <c r="BL201" s="19" t="s">
        <v>178</v>
      </c>
      <c r="BM201" s="191" t="s">
        <v>1059</v>
      </c>
    </row>
    <row r="202" spans="1:65" s="2" customFormat="1" ht="16.5" customHeight="1">
      <c r="A202" s="36"/>
      <c r="B202" s="37"/>
      <c r="C202" s="180" t="s">
        <v>624</v>
      </c>
      <c r="D202" s="180" t="s">
        <v>173</v>
      </c>
      <c r="E202" s="181" t="s">
        <v>4966</v>
      </c>
      <c r="F202" s="182" t="s">
        <v>4967</v>
      </c>
      <c r="G202" s="183" t="s">
        <v>421</v>
      </c>
      <c r="H202" s="184">
        <v>1</v>
      </c>
      <c r="I202" s="185"/>
      <c r="J202" s="186">
        <f t="shared" si="40"/>
        <v>0</v>
      </c>
      <c r="K202" s="182" t="s">
        <v>19</v>
      </c>
      <c r="L202" s="41"/>
      <c r="M202" s="187" t="s">
        <v>19</v>
      </c>
      <c r="N202" s="188" t="s">
        <v>44</v>
      </c>
      <c r="O202" s="66"/>
      <c r="P202" s="189">
        <f t="shared" si="41"/>
        <v>0</v>
      </c>
      <c r="Q202" s="189">
        <v>0</v>
      </c>
      <c r="R202" s="189">
        <f t="shared" si="42"/>
        <v>0</v>
      </c>
      <c r="S202" s="189">
        <v>0</v>
      </c>
      <c r="T202" s="190">
        <f t="shared" si="4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178</v>
      </c>
      <c r="AT202" s="191" t="s">
        <v>173</v>
      </c>
      <c r="AU202" s="191" t="s">
        <v>80</v>
      </c>
      <c r="AY202" s="19" t="s">
        <v>170</v>
      </c>
      <c r="BE202" s="192">
        <f t="shared" si="44"/>
        <v>0</v>
      </c>
      <c r="BF202" s="192">
        <f t="shared" si="45"/>
        <v>0</v>
      </c>
      <c r="BG202" s="192">
        <f t="shared" si="46"/>
        <v>0</v>
      </c>
      <c r="BH202" s="192">
        <f t="shared" si="47"/>
        <v>0</v>
      </c>
      <c r="BI202" s="192">
        <f t="shared" si="48"/>
        <v>0</v>
      </c>
      <c r="BJ202" s="19" t="s">
        <v>80</v>
      </c>
      <c r="BK202" s="192">
        <f t="shared" si="49"/>
        <v>0</v>
      </c>
      <c r="BL202" s="19" t="s">
        <v>178</v>
      </c>
      <c r="BM202" s="191" t="s">
        <v>1070</v>
      </c>
    </row>
    <row r="203" spans="1:65" s="2" customFormat="1" ht="16.5" customHeight="1">
      <c r="A203" s="36"/>
      <c r="B203" s="37"/>
      <c r="C203" s="180" t="s">
        <v>630</v>
      </c>
      <c r="D203" s="180" t="s">
        <v>173</v>
      </c>
      <c r="E203" s="181" t="s">
        <v>4968</v>
      </c>
      <c r="F203" s="182" t="s">
        <v>1138</v>
      </c>
      <c r="G203" s="183" t="s">
        <v>421</v>
      </c>
      <c r="H203" s="184">
        <v>1</v>
      </c>
      <c r="I203" s="185"/>
      <c r="J203" s="186">
        <f t="shared" si="40"/>
        <v>0</v>
      </c>
      <c r="K203" s="182" t="s">
        <v>19</v>
      </c>
      <c r="L203" s="41"/>
      <c r="M203" s="187" t="s">
        <v>19</v>
      </c>
      <c r="N203" s="188" t="s">
        <v>44</v>
      </c>
      <c r="O203" s="66"/>
      <c r="P203" s="189">
        <f t="shared" si="41"/>
        <v>0</v>
      </c>
      <c r="Q203" s="189">
        <v>0</v>
      </c>
      <c r="R203" s="189">
        <f t="shared" si="42"/>
        <v>0</v>
      </c>
      <c r="S203" s="189">
        <v>0</v>
      </c>
      <c r="T203" s="190">
        <f t="shared" si="4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178</v>
      </c>
      <c r="AT203" s="191" t="s">
        <v>173</v>
      </c>
      <c r="AU203" s="191" t="s">
        <v>80</v>
      </c>
      <c r="AY203" s="19" t="s">
        <v>170</v>
      </c>
      <c r="BE203" s="192">
        <f t="shared" si="44"/>
        <v>0</v>
      </c>
      <c r="BF203" s="192">
        <f t="shared" si="45"/>
        <v>0</v>
      </c>
      <c r="BG203" s="192">
        <f t="shared" si="46"/>
        <v>0</v>
      </c>
      <c r="BH203" s="192">
        <f t="shared" si="47"/>
        <v>0</v>
      </c>
      <c r="BI203" s="192">
        <f t="shared" si="48"/>
        <v>0</v>
      </c>
      <c r="BJ203" s="19" t="s">
        <v>80</v>
      </c>
      <c r="BK203" s="192">
        <f t="shared" si="49"/>
        <v>0</v>
      </c>
      <c r="BL203" s="19" t="s">
        <v>178</v>
      </c>
      <c r="BM203" s="191" t="s">
        <v>1781</v>
      </c>
    </row>
    <row r="204" spans="1:65" s="2" customFormat="1" ht="16.5" customHeight="1">
      <c r="A204" s="36"/>
      <c r="B204" s="37"/>
      <c r="C204" s="180" t="s">
        <v>637</v>
      </c>
      <c r="D204" s="180" t="s">
        <v>173</v>
      </c>
      <c r="E204" s="181" t="s">
        <v>4969</v>
      </c>
      <c r="F204" s="182" t="s">
        <v>4970</v>
      </c>
      <c r="G204" s="183" t="s">
        <v>421</v>
      </c>
      <c r="H204" s="184">
        <v>1</v>
      </c>
      <c r="I204" s="185"/>
      <c r="J204" s="186">
        <f t="shared" si="40"/>
        <v>0</v>
      </c>
      <c r="K204" s="182" t="s">
        <v>19</v>
      </c>
      <c r="L204" s="41"/>
      <c r="M204" s="240" t="s">
        <v>19</v>
      </c>
      <c r="N204" s="241" t="s">
        <v>44</v>
      </c>
      <c r="O204" s="242"/>
      <c r="P204" s="243">
        <f t="shared" si="41"/>
        <v>0</v>
      </c>
      <c r="Q204" s="243">
        <v>0</v>
      </c>
      <c r="R204" s="243">
        <f t="shared" si="42"/>
        <v>0</v>
      </c>
      <c r="S204" s="243">
        <v>0</v>
      </c>
      <c r="T204" s="244">
        <f t="shared" si="4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178</v>
      </c>
      <c r="AT204" s="191" t="s">
        <v>173</v>
      </c>
      <c r="AU204" s="191" t="s">
        <v>80</v>
      </c>
      <c r="AY204" s="19" t="s">
        <v>170</v>
      </c>
      <c r="BE204" s="192">
        <f t="shared" si="44"/>
        <v>0</v>
      </c>
      <c r="BF204" s="192">
        <f t="shared" si="45"/>
        <v>0</v>
      </c>
      <c r="BG204" s="192">
        <f t="shared" si="46"/>
        <v>0</v>
      </c>
      <c r="BH204" s="192">
        <f t="shared" si="47"/>
        <v>0</v>
      </c>
      <c r="BI204" s="192">
        <f t="shared" si="48"/>
        <v>0</v>
      </c>
      <c r="BJ204" s="19" t="s">
        <v>80</v>
      </c>
      <c r="BK204" s="192">
        <f t="shared" si="49"/>
        <v>0</v>
      </c>
      <c r="BL204" s="19" t="s">
        <v>178</v>
      </c>
      <c r="BM204" s="191" t="s">
        <v>1785</v>
      </c>
    </row>
    <row r="205" spans="1:65" s="2" customFormat="1" ht="6.95" customHeight="1">
      <c r="A205" s="36"/>
      <c r="B205" s="49"/>
      <c r="C205" s="50"/>
      <c r="D205" s="50"/>
      <c r="E205" s="50"/>
      <c r="F205" s="50"/>
      <c r="G205" s="50"/>
      <c r="H205" s="50"/>
      <c r="I205" s="50"/>
      <c r="J205" s="50"/>
      <c r="K205" s="50"/>
      <c r="L205" s="41"/>
      <c r="M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</row>
  </sheetData>
  <sheetProtection algorithmName="SHA-512" hashValue="ID1pvjOyb+vFEW0+JVICSbakUgZmCcYRuUSp9RVRvoucWLSXHMDJoj+NnLXdHvOr9Df85XVEquAQocIozTnyig==" saltValue="NrWgYBcqVkTU4v/bCDgVg+XLxDJlHJCmo8O2n1lznvUC8wPXS1CdXgeD3ww72C9UDUXhMD4rPPwkgYfDmYlIbA==" spinCount="100000" sheet="1" objects="1" scenarios="1" formatColumns="0" formatRows="0" autoFilter="0"/>
  <autoFilter ref="C99:K204" xr:uid="{00000000-0009-0000-0000-000008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108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88" t="s">
        <v>1979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4971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ROUND((SUM(BE95:BE227)),  2)</f>
        <v>0</v>
      </c>
      <c r="G35" s="36"/>
      <c r="H35" s="36"/>
      <c r="I35" s="126">
        <v>0.21</v>
      </c>
      <c r="J35" s="125">
        <f>ROUND(((SUM(BE95:BE227))*I35),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ROUND((SUM(BF95:BF227)),  2)</f>
        <v>0</v>
      </c>
      <c r="G36" s="36"/>
      <c r="H36" s="36"/>
      <c r="I36" s="126">
        <v>0.15</v>
      </c>
      <c r="J36" s="125">
        <f>ROUND(((SUM(BF95:BF227))*I36),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ROUND((SUM(BG95:BG227)),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ROUND((SUM(BH95:BH227)),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ROUND((SUM(BI95:BI227)),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5" t="str">
        <f>E7</f>
        <v>ZŠ J. A. Komenského - půdní vestavba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1979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SO 02.4.3. - VZT a chlazení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4972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9" customFormat="1" ht="24.95" customHeight="1">
      <c r="B65" s="142"/>
      <c r="C65" s="143"/>
      <c r="D65" s="144" t="s">
        <v>4973</v>
      </c>
      <c r="E65" s="145"/>
      <c r="F65" s="145"/>
      <c r="G65" s="145"/>
      <c r="H65" s="145"/>
      <c r="I65" s="145"/>
      <c r="J65" s="146">
        <f>J136</f>
        <v>0</v>
      </c>
      <c r="K65" s="143"/>
      <c r="L65" s="147"/>
    </row>
    <row r="66" spans="1:31" s="9" customFormat="1" ht="24.95" customHeight="1">
      <c r="B66" s="142"/>
      <c r="C66" s="143"/>
      <c r="D66" s="144" t="s">
        <v>4974</v>
      </c>
      <c r="E66" s="145"/>
      <c r="F66" s="145"/>
      <c r="G66" s="145"/>
      <c r="H66" s="145"/>
      <c r="I66" s="145"/>
      <c r="J66" s="146">
        <f>J142</f>
        <v>0</v>
      </c>
      <c r="K66" s="143"/>
      <c r="L66" s="147"/>
    </row>
    <row r="67" spans="1:31" s="9" customFormat="1" ht="24.95" customHeight="1">
      <c r="B67" s="142"/>
      <c r="C67" s="143"/>
      <c r="D67" s="144" t="s">
        <v>4975</v>
      </c>
      <c r="E67" s="145"/>
      <c r="F67" s="145"/>
      <c r="G67" s="145"/>
      <c r="H67" s="145"/>
      <c r="I67" s="145"/>
      <c r="J67" s="146">
        <f>J149</f>
        <v>0</v>
      </c>
      <c r="K67" s="143"/>
      <c r="L67" s="147"/>
    </row>
    <row r="68" spans="1:31" s="9" customFormat="1" ht="24.95" customHeight="1">
      <c r="B68" s="142"/>
      <c r="C68" s="143"/>
      <c r="D68" s="144" t="s">
        <v>4976</v>
      </c>
      <c r="E68" s="145"/>
      <c r="F68" s="145"/>
      <c r="G68" s="145"/>
      <c r="H68" s="145"/>
      <c r="I68" s="145"/>
      <c r="J68" s="146">
        <f>J173</f>
        <v>0</v>
      </c>
      <c r="K68" s="143"/>
      <c r="L68" s="147"/>
    </row>
    <row r="69" spans="1:31" s="9" customFormat="1" ht="24.95" customHeight="1">
      <c r="B69" s="142"/>
      <c r="C69" s="143"/>
      <c r="D69" s="144" t="s">
        <v>4977</v>
      </c>
      <c r="E69" s="145"/>
      <c r="F69" s="145"/>
      <c r="G69" s="145"/>
      <c r="H69" s="145"/>
      <c r="I69" s="145"/>
      <c r="J69" s="146">
        <f>J186</f>
        <v>0</v>
      </c>
      <c r="K69" s="143"/>
      <c r="L69" s="147"/>
    </row>
    <row r="70" spans="1:31" s="9" customFormat="1" ht="24.95" customHeight="1">
      <c r="B70" s="142"/>
      <c r="C70" s="143"/>
      <c r="D70" s="144" t="s">
        <v>4978</v>
      </c>
      <c r="E70" s="145"/>
      <c r="F70" s="145"/>
      <c r="G70" s="145"/>
      <c r="H70" s="145"/>
      <c r="I70" s="145"/>
      <c r="J70" s="146">
        <f>J195</f>
        <v>0</v>
      </c>
      <c r="K70" s="143"/>
      <c r="L70" s="147"/>
    </row>
    <row r="71" spans="1:31" s="9" customFormat="1" ht="24.95" customHeight="1">
      <c r="B71" s="142"/>
      <c r="C71" s="143"/>
      <c r="D71" s="144" t="s">
        <v>4979</v>
      </c>
      <c r="E71" s="145"/>
      <c r="F71" s="145"/>
      <c r="G71" s="145"/>
      <c r="H71" s="145"/>
      <c r="I71" s="145"/>
      <c r="J71" s="146">
        <f>J199</f>
        <v>0</v>
      </c>
      <c r="K71" s="143"/>
      <c r="L71" s="147"/>
    </row>
    <row r="72" spans="1:31" s="9" customFormat="1" ht="24.95" customHeight="1">
      <c r="B72" s="142"/>
      <c r="C72" s="143"/>
      <c r="D72" s="144" t="s">
        <v>4980</v>
      </c>
      <c r="E72" s="145"/>
      <c r="F72" s="145"/>
      <c r="G72" s="145"/>
      <c r="H72" s="145"/>
      <c r="I72" s="145"/>
      <c r="J72" s="146">
        <f>J205</f>
        <v>0</v>
      </c>
      <c r="K72" s="143"/>
      <c r="L72" s="147"/>
    </row>
    <row r="73" spans="1:31" s="9" customFormat="1" ht="24.95" customHeight="1">
      <c r="B73" s="142"/>
      <c r="C73" s="143"/>
      <c r="D73" s="144" t="s">
        <v>1083</v>
      </c>
      <c r="E73" s="145"/>
      <c r="F73" s="145"/>
      <c r="G73" s="145"/>
      <c r="H73" s="145"/>
      <c r="I73" s="145"/>
      <c r="J73" s="146">
        <f>J214</f>
        <v>0</v>
      </c>
      <c r="K73" s="143"/>
      <c r="L73" s="147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155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395" t="str">
        <f>E7</f>
        <v>ZŠ J. A. Komenského - půdní vestavba</v>
      </c>
      <c r="F83" s="396"/>
      <c r="G83" s="396"/>
      <c r="H83" s="396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128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395" t="s">
        <v>1979</v>
      </c>
      <c r="F85" s="397"/>
      <c r="G85" s="397"/>
      <c r="H85" s="397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1080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49" t="str">
        <f>E11</f>
        <v>SO 02.4.3. - VZT a chlazení</v>
      </c>
      <c r="F87" s="397"/>
      <c r="G87" s="397"/>
      <c r="H87" s="397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U Dělnického cvičiště 1100/1, 169 00 Praha 6</v>
      </c>
      <c r="G89" s="38"/>
      <c r="H89" s="38"/>
      <c r="I89" s="31" t="s">
        <v>23</v>
      </c>
      <c r="J89" s="61" t="str">
        <f>IF(J14="","",J14)</f>
        <v>20. 12. 2020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40.15" customHeight="1">
      <c r="A91" s="36"/>
      <c r="B91" s="37"/>
      <c r="C91" s="31" t="s">
        <v>25</v>
      </c>
      <c r="D91" s="38"/>
      <c r="E91" s="38"/>
      <c r="F91" s="29" t="str">
        <f>E17</f>
        <v>MČ.Praha 6, Odbor Školství</v>
      </c>
      <c r="G91" s="38"/>
      <c r="H91" s="38"/>
      <c r="I91" s="31" t="s">
        <v>31</v>
      </c>
      <c r="J91" s="34" t="str">
        <f>E23</f>
        <v>D-PLUS PROJEKTOVÁ A INŽENÝRSKÁ a.s.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IF(E20="","",E20)</f>
        <v>Vyplň údaj</v>
      </c>
      <c r="G92" s="38"/>
      <c r="H92" s="38"/>
      <c r="I92" s="31" t="s">
        <v>35</v>
      </c>
      <c r="J92" s="34" t="str">
        <f>E26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156</v>
      </c>
      <c r="D94" s="156" t="s">
        <v>58</v>
      </c>
      <c r="E94" s="156" t="s">
        <v>54</v>
      </c>
      <c r="F94" s="156" t="s">
        <v>55</v>
      </c>
      <c r="G94" s="156" t="s">
        <v>157</v>
      </c>
      <c r="H94" s="156" t="s">
        <v>158</v>
      </c>
      <c r="I94" s="156" t="s">
        <v>159</v>
      </c>
      <c r="J94" s="156" t="s">
        <v>132</v>
      </c>
      <c r="K94" s="157" t="s">
        <v>160</v>
      </c>
      <c r="L94" s="158"/>
      <c r="M94" s="70" t="s">
        <v>19</v>
      </c>
      <c r="N94" s="71" t="s">
        <v>43</v>
      </c>
      <c r="O94" s="71" t="s">
        <v>161</v>
      </c>
      <c r="P94" s="71" t="s">
        <v>162</v>
      </c>
      <c r="Q94" s="71" t="s">
        <v>163</v>
      </c>
      <c r="R94" s="71" t="s">
        <v>164</v>
      </c>
      <c r="S94" s="71" t="s">
        <v>165</v>
      </c>
      <c r="T94" s="72" t="s">
        <v>166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167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P96+P136+P142+P149+P173+P186+P195+P199+P205+P214</f>
        <v>0</v>
      </c>
      <c r="Q95" s="74"/>
      <c r="R95" s="161">
        <f>R96+R136+R142+R149+R173+R186+R195+R199+R205+R214</f>
        <v>0</v>
      </c>
      <c r="S95" s="74"/>
      <c r="T95" s="162">
        <f>T96+T136+T142+T149+T173+T186+T195+T199+T205+T214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133</v>
      </c>
      <c r="BK95" s="163">
        <f>BK96+BK136+BK142+BK149+BK173+BK186+BK195+BK199+BK205+BK214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1084</v>
      </c>
      <c r="F96" s="167" t="s">
        <v>4981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SUM(P97:P135)</f>
        <v>0</v>
      </c>
      <c r="Q96" s="172"/>
      <c r="R96" s="173">
        <f>SUM(R97:R135)</f>
        <v>0</v>
      </c>
      <c r="S96" s="172"/>
      <c r="T96" s="174">
        <f>SUM(T97:T135)</f>
        <v>0</v>
      </c>
      <c r="AR96" s="175" t="s">
        <v>80</v>
      </c>
      <c r="AT96" s="176" t="s">
        <v>72</v>
      </c>
      <c r="AU96" s="176" t="s">
        <v>73</v>
      </c>
      <c r="AY96" s="175" t="s">
        <v>170</v>
      </c>
      <c r="BK96" s="177">
        <f>SUM(BK97:BK135)</f>
        <v>0</v>
      </c>
    </row>
    <row r="97" spans="1:65" s="2" customFormat="1" ht="44.25" customHeight="1">
      <c r="A97" s="36"/>
      <c r="B97" s="37"/>
      <c r="C97" s="216" t="s">
        <v>80</v>
      </c>
      <c r="D97" s="216" t="s">
        <v>192</v>
      </c>
      <c r="E97" s="217" t="s">
        <v>4982</v>
      </c>
      <c r="F97" s="218" t="s">
        <v>4983</v>
      </c>
      <c r="G97" s="219" t="s">
        <v>421</v>
      </c>
      <c r="H97" s="220">
        <v>1</v>
      </c>
      <c r="I97" s="221"/>
      <c r="J97" s="222">
        <f>ROUND(I97*H97,2)</f>
        <v>0</v>
      </c>
      <c r="K97" s="218" t="s">
        <v>19</v>
      </c>
      <c r="L97" s="223"/>
      <c r="M97" s="224" t="s">
        <v>19</v>
      </c>
      <c r="N97" s="225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195</v>
      </c>
      <c r="AT97" s="191" t="s">
        <v>192</v>
      </c>
      <c r="AU97" s="191" t="s">
        <v>80</v>
      </c>
      <c r="AY97" s="19" t="s">
        <v>170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178</v>
      </c>
      <c r="BM97" s="191" t="s">
        <v>82</v>
      </c>
    </row>
    <row r="98" spans="1:65" s="2" customFormat="1" ht="146.25">
      <c r="A98" s="36"/>
      <c r="B98" s="37"/>
      <c r="C98" s="38"/>
      <c r="D98" s="195" t="s">
        <v>363</v>
      </c>
      <c r="E98" s="38"/>
      <c r="F98" s="236" t="s">
        <v>4984</v>
      </c>
      <c r="G98" s="38"/>
      <c r="H98" s="38"/>
      <c r="I98" s="237"/>
      <c r="J98" s="38"/>
      <c r="K98" s="38"/>
      <c r="L98" s="41"/>
      <c r="M98" s="238"/>
      <c r="N98" s="23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363</v>
      </c>
      <c r="AU98" s="19" t="s">
        <v>80</v>
      </c>
    </row>
    <row r="99" spans="1:65" s="2" customFormat="1" ht="24">
      <c r="A99" s="36"/>
      <c r="B99" s="37"/>
      <c r="C99" s="216" t="s">
        <v>82</v>
      </c>
      <c r="D99" s="216" t="s">
        <v>192</v>
      </c>
      <c r="E99" s="217" t="s">
        <v>4985</v>
      </c>
      <c r="F99" s="218" t="s">
        <v>4986</v>
      </c>
      <c r="G99" s="219" t="s">
        <v>1088</v>
      </c>
      <c r="H99" s="220">
        <v>1</v>
      </c>
      <c r="I99" s="221"/>
      <c r="J99" s="222">
        <f t="shared" ref="J99:J135" si="0">ROUND(I99*H99,2)</f>
        <v>0</v>
      </c>
      <c r="K99" s="218" t="s">
        <v>19</v>
      </c>
      <c r="L99" s="223"/>
      <c r="M99" s="224" t="s">
        <v>19</v>
      </c>
      <c r="N99" s="225" t="s">
        <v>44</v>
      </c>
      <c r="O99" s="66"/>
      <c r="P99" s="189">
        <f t="shared" ref="P99:P135" si="1">O99*H99</f>
        <v>0</v>
      </c>
      <c r="Q99" s="189">
        <v>0</v>
      </c>
      <c r="R99" s="189">
        <f t="shared" ref="R99:R135" si="2">Q99*H99</f>
        <v>0</v>
      </c>
      <c r="S99" s="189">
        <v>0</v>
      </c>
      <c r="T99" s="190">
        <f t="shared" ref="T99:T135" si="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195</v>
      </c>
      <c r="AT99" s="191" t="s">
        <v>192</v>
      </c>
      <c r="AU99" s="191" t="s">
        <v>80</v>
      </c>
      <c r="AY99" s="19" t="s">
        <v>170</v>
      </c>
      <c r="BE99" s="192">
        <f t="shared" ref="BE99:BE135" si="4">IF(N99="základní",J99,0)</f>
        <v>0</v>
      </c>
      <c r="BF99" s="192">
        <f t="shared" ref="BF99:BF135" si="5">IF(N99="snížená",J99,0)</f>
        <v>0</v>
      </c>
      <c r="BG99" s="192">
        <f t="shared" ref="BG99:BG135" si="6">IF(N99="zákl. přenesená",J99,0)</f>
        <v>0</v>
      </c>
      <c r="BH99" s="192">
        <f t="shared" ref="BH99:BH135" si="7">IF(N99="sníž. přenesená",J99,0)</f>
        <v>0</v>
      </c>
      <c r="BI99" s="192">
        <f t="shared" ref="BI99:BI135" si="8">IF(N99="nulová",J99,0)</f>
        <v>0</v>
      </c>
      <c r="BJ99" s="19" t="s">
        <v>80</v>
      </c>
      <c r="BK99" s="192">
        <f t="shared" ref="BK99:BK135" si="9">ROUND(I99*H99,2)</f>
        <v>0</v>
      </c>
      <c r="BL99" s="19" t="s">
        <v>178</v>
      </c>
      <c r="BM99" s="191" t="s">
        <v>178</v>
      </c>
    </row>
    <row r="100" spans="1:65" s="2" customFormat="1" ht="24">
      <c r="A100" s="36"/>
      <c r="B100" s="37"/>
      <c r="C100" s="216" t="s">
        <v>171</v>
      </c>
      <c r="D100" s="216" t="s">
        <v>192</v>
      </c>
      <c r="E100" s="217" t="s">
        <v>4987</v>
      </c>
      <c r="F100" s="218" t="s">
        <v>4988</v>
      </c>
      <c r="G100" s="219" t="s">
        <v>1088</v>
      </c>
      <c r="H100" s="220">
        <v>1</v>
      </c>
      <c r="I100" s="221"/>
      <c r="J100" s="222">
        <f t="shared" si="0"/>
        <v>0</v>
      </c>
      <c r="K100" s="218" t="s">
        <v>19</v>
      </c>
      <c r="L100" s="223"/>
      <c r="M100" s="224" t="s">
        <v>19</v>
      </c>
      <c r="N100" s="225" t="s">
        <v>44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195</v>
      </c>
      <c r="AT100" s="191" t="s">
        <v>192</v>
      </c>
      <c r="AU100" s="191" t="s">
        <v>80</v>
      </c>
      <c r="AY100" s="19" t="s">
        <v>170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80</v>
      </c>
      <c r="BK100" s="192">
        <f t="shared" si="9"/>
        <v>0</v>
      </c>
      <c r="BL100" s="19" t="s">
        <v>178</v>
      </c>
      <c r="BM100" s="191" t="s">
        <v>203</v>
      </c>
    </row>
    <row r="101" spans="1:65" s="2" customFormat="1" ht="24">
      <c r="A101" s="36"/>
      <c r="B101" s="37"/>
      <c r="C101" s="216" t="s">
        <v>178</v>
      </c>
      <c r="D101" s="216" t="s">
        <v>192</v>
      </c>
      <c r="E101" s="217" t="s">
        <v>4989</v>
      </c>
      <c r="F101" s="218" t="s">
        <v>4990</v>
      </c>
      <c r="G101" s="219" t="s">
        <v>1088</v>
      </c>
      <c r="H101" s="220">
        <v>3</v>
      </c>
      <c r="I101" s="221"/>
      <c r="J101" s="222">
        <f t="shared" si="0"/>
        <v>0</v>
      </c>
      <c r="K101" s="218" t="s">
        <v>19</v>
      </c>
      <c r="L101" s="223"/>
      <c r="M101" s="224" t="s">
        <v>19</v>
      </c>
      <c r="N101" s="225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80</v>
      </c>
      <c r="AY101" s="19" t="s">
        <v>170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178</v>
      </c>
      <c r="BM101" s="191" t="s">
        <v>195</v>
      </c>
    </row>
    <row r="102" spans="1:65" s="2" customFormat="1" ht="24">
      <c r="A102" s="36"/>
      <c r="B102" s="37"/>
      <c r="C102" s="216" t="s">
        <v>199</v>
      </c>
      <c r="D102" s="216" t="s">
        <v>192</v>
      </c>
      <c r="E102" s="217" t="s">
        <v>4991</v>
      </c>
      <c r="F102" s="218" t="s">
        <v>4990</v>
      </c>
      <c r="G102" s="219" t="s">
        <v>1088</v>
      </c>
      <c r="H102" s="220">
        <v>3</v>
      </c>
      <c r="I102" s="221"/>
      <c r="J102" s="222">
        <f t="shared" si="0"/>
        <v>0</v>
      </c>
      <c r="K102" s="218" t="s">
        <v>19</v>
      </c>
      <c r="L102" s="223"/>
      <c r="M102" s="224" t="s">
        <v>19</v>
      </c>
      <c r="N102" s="225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195</v>
      </c>
      <c r="AT102" s="191" t="s">
        <v>192</v>
      </c>
      <c r="AU102" s="191" t="s">
        <v>80</v>
      </c>
      <c r="AY102" s="19" t="s">
        <v>170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178</v>
      </c>
      <c r="BM102" s="191" t="s">
        <v>221</v>
      </c>
    </row>
    <row r="103" spans="1:65" s="2" customFormat="1" ht="24">
      <c r="A103" s="36"/>
      <c r="B103" s="37"/>
      <c r="C103" s="216" t="s">
        <v>203</v>
      </c>
      <c r="D103" s="216" t="s">
        <v>192</v>
      </c>
      <c r="E103" s="217" t="s">
        <v>4992</v>
      </c>
      <c r="F103" s="218" t="s">
        <v>4993</v>
      </c>
      <c r="G103" s="219" t="s">
        <v>1088</v>
      </c>
      <c r="H103" s="220">
        <v>1</v>
      </c>
      <c r="I103" s="221"/>
      <c r="J103" s="222">
        <f t="shared" si="0"/>
        <v>0</v>
      </c>
      <c r="K103" s="218" t="s">
        <v>19</v>
      </c>
      <c r="L103" s="223"/>
      <c r="M103" s="224" t="s">
        <v>19</v>
      </c>
      <c r="N103" s="225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195</v>
      </c>
      <c r="AT103" s="191" t="s">
        <v>192</v>
      </c>
      <c r="AU103" s="191" t="s">
        <v>80</v>
      </c>
      <c r="AY103" s="19" t="s">
        <v>170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178</v>
      </c>
      <c r="BM103" s="191" t="s">
        <v>233</v>
      </c>
    </row>
    <row r="104" spans="1:65" s="2" customFormat="1" ht="24">
      <c r="A104" s="36"/>
      <c r="B104" s="37"/>
      <c r="C104" s="216" t="s">
        <v>207</v>
      </c>
      <c r="D104" s="216" t="s">
        <v>192</v>
      </c>
      <c r="E104" s="217" t="s">
        <v>4994</v>
      </c>
      <c r="F104" s="218" t="s">
        <v>4995</v>
      </c>
      <c r="G104" s="219" t="s">
        <v>1088</v>
      </c>
      <c r="H104" s="220">
        <v>1</v>
      </c>
      <c r="I104" s="221"/>
      <c r="J104" s="222">
        <f t="shared" si="0"/>
        <v>0</v>
      </c>
      <c r="K104" s="218" t="s">
        <v>19</v>
      </c>
      <c r="L104" s="223"/>
      <c r="M104" s="224" t="s">
        <v>19</v>
      </c>
      <c r="N104" s="225" t="s">
        <v>44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195</v>
      </c>
      <c r="AT104" s="191" t="s">
        <v>192</v>
      </c>
      <c r="AU104" s="191" t="s">
        <v>80</v>
      </c>
      <c r="AY104" s="19" t="s">
        <v>170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178</v>
      </c>
      <c r="BM104" s="191" t="s">
        <v>248</v>
      </c>
    </row>
    <row r="105" spans="1:65" s="2" customFormat="1" ht="24">
      <c r="A105" s="36"/>
      <c r="B105" s="37"/>
      <c r="C105" s="216" t="s">
        <v>195</v>
      </c>
      <c r="D105" s="216" t="s">
        <v>192</v>
      </c>
      <c r="E105" s="217" t="s">
        <v>4996</v>
      </c>
      <c r="F105" s="218" t="s">
        <v>4997</v>
      </c>
      <c r="G105" s="219" t="s">
        <v>1088</v>
      </c>
      <c r="H105" s="220">
        <v>1</v>
      </c>
      <c r="I105" s="221"/>
      <c r="J105" s="222">
        <f t="shared" si="0"/>
        <v>0</v>
      </c>
      <c r="K105" s="218" t="s">
        <v>19</v>
      </c>
      <c r="L105" s="223"/>
      <c r="M105" s="224" t="s">
        <v>19</v>
      </c>
      <c r="N105" s="225" t="s">
        <v>44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195</v>
      </c>
      <c r="AT105" s="191" t="s">
        <v>192</v>
      </c>
      <c r="AU105" s="191" t="s">
        <v>80</v>
      </c>
      <c r="AY105" s="19" t="s">
        <v>170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178</v>
      </c>
      <c r="BM105" s="191" t="s">
        <v>261</v>
      </c>
    </row>
    <row r="106" spans="1:65" s="2" customFormat="1" ht="24">
      <c r="A106" s="36"/>
      <c r="B106" s="37"/>
      <c r="C106" s="216" t="s">
        <v>214</v>
      </c>
      <c r="D106" s="216" t="s">
        <v>192</v>
      </c>
      <c r="E106" s="217" t="s">
        <v>4998</v>
      </c>
      <c r="F106" s="218" t="s">
        <v>4999</v>
      </c>
      <c r="G106" s="219" t="s">
        <v>1088</v>
      </c>
      <c r="H106" s="220">
        <v>1</v>
      </c>
      <c r="I106" s="221"/>
      <c r="J106" s="222">
        <f t="shared" si="0"/>
        <v>0</v>
      </c>
      <c r="K106" s="218" t="s">
        <v>19</v>
      </c>
      <c r="L106" s="223"/>
      <c r="M106" s="224" t="s">
        <v>19</v>
      </c>
      <c r="N106" s="225" t="s">
        <v>44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195</v>
      </c>
      <c r="AT106" s="191" t="s">
        <v>192</v>
      </c>
      <c r="AU106" s="191" t="s">
        <v>80</v>
      </c>
      <c r="AY106" s="19" t="s">
        <v>170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80</v>
      </c>
      <c r="BK106" s="192">
        <f t="shared" si="9"/>
        <v>0</v>
      </c>
      <c r="BL106" s="19" t="s">
        <v>178</v>
      </c>
      <c r="BM106" s="191" t="s">
        <v>272</v>
      </c>
    </row>
    <row r="107" spans="1:65" s="2" customFormat="1" ht="24">
      <c r="A107" s="36"/>
      <c r="B107" s="37"/>
      <c r="C107" s="216" t="s">
        <v>221</v>
      </c>
      <c r="D107" s="216" t="s">
        <v>192</v>
      </c>
      <c r="E107" s="217" t="s">
        <v>1093</v>
      </c>
      <c r="F107" s="218" t="s">
        <v>5000</v>
      </c>
      <c r="G107" s="219" t="s">
        <v>1088</v>
      </c>
      <c r="H107" s="220">
        <v>6</v>
      </c>
      <c r="I107" s="221"/>
      <c r="J107" s="222">
        <f t="shared" si="0"/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80</v>
      </c>
      <c r="AY107" s="19" t="s">
        <v>170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178</v>
      </c>
      <c r="BM107" s="191" t="s">
        <v>281</v>
      </c>
    </row>
    <row r="108" spans="1:65" s="2" customFormat="1" ht="24">
      <c r="A108" s="36"/>
      <c r="B108" s="37"/>
      <c r="C108" s="216" t="s">
        <v>227</v>
      </c>
      <c r="D108" s="216" t="s">
        <v>192</v>
      </c>
      <c r="E108" s="217" t="s">
        <v>1095</v>
      </c>
      <c r="F108" s="218" t="s">
        <v>5001</v>
      </c>
      <c r="G108" s="219" t="s">
        <v>1088</v>
      </c>
      <c r="H108" s="220">
        <v>2</v>
      </c>
      <c r="I108" s="221"/>
      <c r="J108" s="222">
        <f t="shared" si="0"/>
        <v>0</v>
      </c>
      <c r="K108" s="218" t="s">
        <v>19</v>
      </c>
      <c r="L108" s="223"/>
      <c r="M108" s="224" t="s">
        <v>19</v>
      </c>
      <c r="N108" s="225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195</v>
      </c>
      <c r="AT108" s="191" t="s">
        <v>192</v>
      </c>
      <c r="AU108" s="191" t="s">
        <v>80</v>
      </c>
      <c r="AY108" s="19" t="s">
        <v>170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178</v>
      </c>
      <c r="BM108" s="191" t="s">
        <v>292</v>
      </c>
    </row>
    <row r="109" spans="1:65" s="2" customFormat="1" ht="24">
      <c r="A109" s="36"/>
      <c r="B109" s="37"/>
      <c r="C109" s="216" t="s">
        <v>233</v>
      </c>
      <c r="D109" s="216" t="s">
        <v>192</v>
      </c>
      <c r="E109" s="217" t="s">
        <v>5002</v>
      </c>
      <c r="F109" s="218" t="s">
        <v>5003</v>
      </c>
      <c r="G109" s="219" t="s">
        <v>1088</v>
      </c>
      <c r="H109" s="220">
        <v>1</v>
      </c>
      <c r="I109" s="221"/>
      <c r="J109" s="222">
        <f t="shared" si="0"/>
        <v>0</v>
      </c>
      <c r="K109" s="218" t="s">
        <v>19</v>
      </c>
      <c r="L109" s="223"/>
      <c r="M109" s="224" t="s">
        <v>19</v>
      </c>
      <c r="N109" s="225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80</v>
      </c>
      <c r="AY109" s="19" t="s">
        <v>170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178</v>
      </c>
      <c r="BM109" s="191" t="s">
        <v>307</v>
      </c>
    </row>
    <row r="110" spans="1:65" s="2" customFormat="1" ht="24">
      <c r="A110" s="36"/>
      <c r="B110" s="37"/>
      <c r="C110" s="216" t="s">
        <v>243</v>
      </c>
      <c r="D110" s="216" t="s">
        <v>192</v>
      </c>
      <c r="E110" s="217" t="s">
        <v>5004</v>
      </c>
      <c r="F110" s="218" t="s">
        <v>5005</v>
      </c>
      <c r="G110" s="219" t="s">
        <v>1088</v>
      </c>
      <c r="H110" s="220">
        <v>3</v>
      </c>
      <c r="I110" s="221"/>
      <c r="J110" s="222">
        <f t="shared" si="0"/>
        <v>0</v>
      </c>
      <c r="K110" s="218" t="s">
        <v>19</v>
      </c>
      <c r="L110" s="223"/>
      <c r="M110" s="224" t="s">
        <v>19</v>
      </c>
      <c r="N110" s="225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195</v>
      </c>
      <c r="AT110" s="191" t="s">
        <v>192</v>
      </c>
      <c r="AU110" s="191" t="s">
        <v>80</v>
      </c>
      <c r="AY110" s="19" t="s">
        <v>170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178</v>
      </c>
      <c r="BM110" s="191" t="s">
        <v>318</v>
      </c>
    </row>
    <row r="111" spans="1:65" s="2" customFormat="1" ht="24">
      <c r="A111" s="36"/>
      <c r="B111" s="37"/>
      <c r="C111" s="216" t="s">
        <v>248</v>
      </c>
      <c r="D111" s="216" t="s">
        <v>192</v>
      </c>
      <c r="E111" s="217" t="s">
        <v>5006</v>
      </c>
      <c r="F111" s="218" t="s">
        <v>5007</v>
      </c>
      <c r="G111" s="219" t="s">
        <v>1088</v>
      </c>
      <c r="H111" s="220">
        <v>1</v>
      </c>
      <c r="I111" s="221"/>
      <c r="J111" s="222">
        <f t="shared" si="0"/>
        <v>0</v>
      </c>
      <c r="K111" s="218" t="s">
        <v>19</v>
      </c>
      <c r="L111" s="223"/>
      <c r="M111" s="224" t="s">
        <v>19</v>
      </c>
      <c r="N111" s="225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195</v>
      </c>
      <c r="AT111" s="191" t="s">
        <v>192</v>
      </c>
      <c r="AU111" s="191" t="s">
        <v>80</v>
      </c>
      <c r="AY111" s="19" t="s">
        <v>170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178</v>
      </c>
      <c r="BM111" s="191" t="s">
        <v>328</v>
      </c>
    </row>
    <row r="112" spans="1:65" s="2" customFormat="1" ht="24">
      <c r="A112" s="36"/>
      <c r="B112" s="37"/>
      <c r="C112" s="216" t="s">
        <v>8</v>
      </c>
      <c r="D112" s="216" t="s">
        <v>192</v>
      </c>
      <c r="E112" s="217" t="s">
        <v>5008</v>
      </c>
      <c r="F112" s="218" t="s">
        <v>5009</v>
      </c>
      <c r="G112" s="219" t="s">
        <v>1088</v>
      </c>
      <c r="H112" s="220">
        <v>1</v>
      </c>
      <c r="I112" s="221"/>
      <c r="J112" s="222">
        <f t="shared" si="0"/>
        <v>0</v>
      </c>
      <c r="K112" s="218" t="s">
        <v>19</v>
      </c>
      <c r="L112" s="223"/>
      <c r="M112" s="224" t="s">
        <v>19</v>
      </c>
      <c r="N112" s="225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195</v>
      </c>
      <c r="AT112" s="191" t="s">
        <v>192</v>
      </c>
      <c r="AU112" s="191" t="s">
        <v>80</v>
      </c>
      <c r="AY112" s="19" t="s">
        <v>170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178</v>
      </c>
      <c r="BM112" s="191" t="s">
        <v>338</v>
      </c>
    </row>
    <row r="113" spans="1:65" s="2" customFormat="1" ht="21.75" customHeight="1">
      <c r="A113" s="36"/>
      <c r="B113" s="37"/>
      <c r="C113" s="216" t="s">
        <v>261</v>
      </c>
      <c r="D113" s="216" t="s">
        <v>192</v>
      </c>
      <c r="E113" s="217" t="s">
        <v>1097</v>
      </c>
      <c r="F113" s="218" t="s">
        <v>5010</v>
      </c>
      <c r="G113" s="219" t="s">
        <v>1088</v>
      </c>
      <c r="H113" s="220">
        <v>1</v>
      </c>
      <c r="I113" s="221"/>
      <c r="J113" s="222">
        <f t="shared" si="0"/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80</v>
      </c>
      <c r="AY113" s="19" t="s">
        <v>170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178</v>
      </c>
      <c r="BM113" s="191" t="s">
        <v>346</v>
      </c>
    </row>
    <row r="114" spans="1:65" s="2" customFormat="1" ht="21.75" customHeight="1">
      <c r="A114" s="36"/>
      <c r="B114" s="37"/>
      <c r="C114" s="216" t="s">
        <v>266</v>
      </c>
      <c r="D114" s="216" t="s">
        <v>192</v>
      </c>
      <c r="E114" s="217" t="s">
        <v>5011</v>
      </c>
      <c r="F114" s="218" t="s">
        <v>5012</v>
      </c>
      <c r="G114" s="219" t="s">
        <v>1088</v>
      </c>
      <c r="H114" s="220">
        <v>1</v>
      </c>
      <c r="I114" s="221"/>
      <c r="J114" s="222">
        <f t="shared" si="0"/>
        <v>0</v>
      </c>
      <c r="K114" s="218" t="s">
        <v>19</v>
      </c>
      <c r="L114" s="223"/>
      <c r="M114" s="224" t="s">
        <v>19</v>
      </c>
      <c r="N114" s="225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195</v>
      </c>
      <c r="AT114" s="191" t="s">
        <v>192</v>
      </c>
      <c r="AU114" s="191" t="s">
        <v>80</v>
      </c>
      <c r="AY114" s="19" t="s">
        <v>170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178</v>
      </c>
      <c r="BM114" s="191" t="s">
        <v>354</v>
      </c>
    </row>
    <row r="115" spans="1:65" s="2" customFormat="1" ht="16.5" customHeight="1">
      <c r="A115" s="36"/>
      <c r="B115" s="37"/>
      <c r="C115" s="216" t="s">
        <v>272</v>
      </c>
      <c r="D115" s="216" t="s">
        <v>192</v>
      </c>
      <c r="E115" s="217" t="s">
        <v>1099</v>
      </c>
      <c r="F115" s="218" t="s">
        <v>5013</v>
      </c>
      <c r="G115" s="219" t="s">
        <v>1088</v>
      </c>
      <c r="H115" s="220">
        <v>1</v>
      </c>
      <c r="I115" s="221"/>
      <c r="J115" s="222">
        <f t="shared" si="0"/>
        <v>0</v>
      </c>
      <c r="K115" s="218" t="s">
        <v>19</v>
      </c>
      <c r="L115" s="223"/>
      <c r="M115" s="224" t="s">
        <v>19</v>
      </c>
      <c r="N115" s="225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80</v>
      </c>
      <c r="AY115" s="19" t="s">
        <v>170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178</v>
      </c>
      <c r="BM115" s="191" t="s">
        <v>366</v>
      </c>
    </row>
    <row r="116" spans="1:65" s="2" customFormat="1" ht="16.5" customHeight="1">
      <c r="A116" s="36"/>
      <c r="B116" s="37"/>
      <c r="C116" s="216" t="s">
        <v>277</v>
      </c>
      <c r="D116" s="216" t="s">
        <v>192</v>
      </c>
      <c r="E116" s="217" t="s">
        <v>5014</v>
      </c>
      <c r="F116" s="218" t="s">
        <v>5015</v>
      </c>
      <c r="G116" s="219" t="s">
        <v>1088</v>
      </c>
      <c r="H116" s="220">
        <v>3</v>
      </c>
      <c r="I116" s="221"/>
      <c r="J116" s="222">
        <f t="shared" si="0"/>
        <v>0</v>
      </c>
      <c r="K116" s="218" t="s">
        <v>19</v>
      </c>
      <c r="L116" s="223"/>
      <c r="M116" s="224" t="s">
        <v>19</v>
      </c>
      <c r="N116" s="225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80</v>
      </c>
      <c r="AY116" s="19" t="s">
        <v>170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178</v>
      </c>
      <c r="BM116" s="191" t="s">
        <v>378</v>
      </c>
    </row>
    <row r="117" spans="1:65" s="2" customFormat="1" ht="16.5" customHeight="1">
      <c r="A117" s="36"/>
      <c r="B117" s="37"/>
      <c r="C117" s="216" t="s">
        <v>281</v>
      </c>
      <c r="D117" s="216" t="s">
        <v>192</v>
      </c>
      <c r="E117" s="217" t="s">
        <v>5016</v>
      </c>
      <c r="F117" s="218" t="s">
        <v>5017</v>
      </c>
      <c r="G117" s="219" t="s">
        <v>1088</v>
      </c>
      <c r="H117" s="220">
        <v>1</v>
      </c>
      <c r="I117" s="221"/>
      <c r="J117" s="222">
        <f t="shared" si="0"/>
        <v>0</v>
      </c>
      <c r="K117" s="218" t="s">
        <v>19</v>
      </c>
      <c r="L117" s="223"/>
      <c r="M117" s="224" t="s">
        <v>19</v>
      </c>
      <c r="N117" s="225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195</v>
      </c>
      <c r="AT117" s="191" t="s">
        <v>192</v>
      </c>
      <c r="AU117" s="191" t="s">
        <v>80</v>
      </c>
      <c r="AY117" s="19" t="s">
        <v>170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178</v>
      </c>
      <c r="BM117" s="191" t="s">
        <v>390</v>
      </c>
    </row>
    <row r="118" spans="1:65" s="2" customFormat="1" ht="16.5" customHeight="1">
      <c r="A118" s="36"/>
      <c r="B118" s="37"/>
      <c r="C118" s="216" t="s">
        <v>7</v>
      </c>
      <c r="D118" s="216" t="s">
        <v>192</v>
      </c>
      <c r="E118" s="217" t="s">
        <v>5018</v>
      </c>
      <c r="F118" s="218" t="s">
        <v>5019</v>
      </c>
      <c r="G118" s="219" t="s">
        <v>1088</v>
      </c>
      <c r="H118" s="220">
        <v>2</v>
      </c>
      <c r="I118" s="221"/>
      <c r="J118" s="222">
        <f t="shared" si="0"/>
        <v>0</v>
      </c>
      <c r="K118" s="218" t="s">
        <v>19</v>
      </c>
      <c r="L118" s="223"/>
      <c r="M118" s="224" t="s">
        <v>19</v>
      </c>
      <c r="N118" s="225" t="s">
        <v>44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195</v>
      </c>
      <c r="AT118" s="191" t="s">
        <v>192</v>
      </c>
      <c r="AU118" s="191" t="s">
        <v>80</v>
      </c>
      <c r="AY118" s="19" t="s">
        <v>170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80</v>
      </c>
      <c r="BK118" s="192">
        <f t="shared" si="9"/>
        <v>0</v>
      </c>
      <c r="BL118" s="19" t="s">
        <v>178</v>
      </c>
      <c r="BM118" s="191" t="s">
        <v>400</v>
      </c>
    </row>
    <row r="119" spans="1:65" s="2" customFormat="1" ht="16.5" customHeight="1">
      <c r="A119" s="36"/>
      <c r="B119" s="37"/>
      <c r="C119" s="216" t="s">
        <v>292</v>
      </c>
      <c r="D119" s="216" t="s">
        <v>192</v>
      </c>
      <c r="E119" s="217" t="s">
        <v>5020</v>
      </c>
      <c r="F119" s="218" t="s">
        <v>5021</v>
      </c>
      <c r="G119" s="219" t="s">
        <v>1088</v>
      </c>
      <c r="H119" s="220">
        <v>8</v>
      </c>
      <c r="I119" s="221"/>
      <c r="J119" s="222">
        <f t="shared" si="0"/>
        <v>0</v>
      </c>
      <c r="K119" s="218" t="s">
        <v>19</v>
      </c>
      <c r="L119" s="223"/>
      <c r="M119" s="224" t="s">
        <v>19</v>
      </c>
      <c r="N119" s="225" t="s">
        <v>44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195</v>
      </c>
      <c r="AT119" s="191" t="s">
        <v>192</v>
      </c>
      <c r="AU119" s="191" t="s">
        <v>80</v>
      </c>
      <c r="AY119" s="19" t="s">
        <v>170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80</v>
      </c>
      <c r="BK119" s="192">
        <f t="shared" si="9"/>
        <v>0</v>
      </c>
      <c r="BL119" s="19" t="s">
        <v>178</v>
      </c>
      <c r="BM119" s="191" t="s">
        <v>413</v>
      </c>
    </row>
    <row r="120" spans="1:65" s="2" customFormat="1" ht="16.5" customHeight="1">
      <c r="A120" s="36"/>
      <c r="B120" s="37"/>
      <c r="C120" s="216" t="s">
        <v>303</v>
      </c>
      <c r="D120" s="216" t="s">
        <v>192</v>
      </c>
      <c r="E120" s="217" t="s">
        <v>5022</v>
      </c>
      <c r="F120" s="218" t="s">
        <v>5023</v>
      </c>
      <c r="G120" s="219" t="s">
        <v>1088</v>
      </c>
      <c r="H120" s="220">
        <v>2</v>
      </c>
      <c r="I120" s="221"/>
      <c r="J120" s="222">
        <f t="shared" si="0"/>
        <v>0</v>
      </c>
      <c r="K120" s="218" t="s">
        <v>19</v>
      </c>
      <c r="L120" s="223"/>
      <c r="M120" s="224" t="s">
        <v>19</v>
      </c>
      <c r="N120" s="225" t="s">
        <v>44</v>
      </c>
      <c r="O120" s="66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195</v>
      </c>
      <c r="AT120" s="191" t="s">
        <v>192</v>
      </c>
      <c r="AU120" s="191" t="s">
        <v>80</v>
      </c>
      <c r="AY120" s="19" t="s">
        <v>170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9" t="s">
        <v>80</v>
      </c>
      <c r="BK120" s="192">
        <f t="shared" si="9"/>
        <v>0</v>
      </c>
      <c r="BL120" s="19" t="s">
        <v>178</v>
      </c>
      <c r="BM120" s="191" t="s">
        <v>423</v>
      </c>
    </row>
    <row r="121" spans="1:65" s="2" customFormat="1" ht="16.5" customHeight="1">
      <c r="A121" s="36"/>
      <c r="B121" s="37"/>
      <c r="C121" s="216" t="s">
        <v>307</v>
      </c>
      <c r="D121" s="216" t="s">
        <v>192</v>
      </c>
      <c r="E121" s="217" t="s">
        <v>5024</v>
      </c>
      <c r="F121" s="218" t="s">
        <v>5025</v>
      </c>
      <c r="G121" s="219" t="s">
        <v>1088</v>
      </c>
      <c r="H121" s="220">
        <v>1</v>
      </c>
      <c r="I121" s="221"/>
      <c r="J121" s="222">
        <f t="shared" si="0"/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80</v>
      </c>
      <c r="AY121" s="19" t="s">
        <v>170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9" t="s">
        <v>80</v>
      </c>
      <c r="BK121" s="192">
        <f t="shared" si="9"/>
        <v>0</v>
      </c>
      <c r="BL121" s="19" t="s">
        <v>178</v>
      </c>
      <c r="BM121" s="191" t="s">
        <v>433</v>
      </c>
    </row>
    <row r="122" spans="1:65" s="2" customFormat="1" ht="16.5" customHeight="1">
      <c r="A122" s="36"/>
      <c r="B122" s="37"/>
      <c r="C122" s="216" t="s">
        <v>313</v>
      </c>
      <c r="D122" s="216" t="s">
        <v>192</v>
      </c>
      <c r="E122" s="217" t="s">
        <v>5026</v>
      </c>
      <c r="F122" s="218" t="s">
        <v>5027</v>
      </c>
      <c r="G122" s="219" t="s">
        <v>1088</v>
      </c>
      <c r="H122" s="220">
        <v>1</v>
      </c>
      <c r="I122" s="221"/>
      <c r="J122" s="222">
        <f t="shared" si="0"/>
        <v>0</v>
      </c>
      <c r="K122" s="218" t="s">
        <v>19</v>
      </c>
      <c r="L122" s="223"/>
      <c r="M122" s="224" t="s">
        <v>19</v>
      </c>
      <c r="N122" s="225" t="s">
        <v>44</v>
      </c>
      <c r="O122" s="66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195</v>
      </c>
      <c r="AT122" s="191" t="s">
        <v>192</v>
      </c>
      <c r="AU122" s="191" t="s">
        <v>80</v>
      </c>
      <c r="AY122" s="19" t="s">
        <v>170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80</v>
      </c>
      <c r="BK122" s="192">
        <f t="shared" si="9"/>
        <v>0</v>
      </c>
      <c r="BL122" s="19" t="s">
        <v>178</v>
      </c>
      <c r="BM122" s="191" t="s">
        <v>443</v>
      </c>
    </row>
    <row r="123" spans="1:65" s="2" customFormat="1" ht="16.5" customHeight="1">
      <c r="A123" s="36"/>
      <c r="B123" s="37"/>
      <c r="C123" s="216" t="s">
        <v>318</v>
      </c>
      <c r="D123" s="216" t="s">
        <v>192</v>
      </c>
      <c r="E123" s="217" t="s">
        <v>1101</v>
      </c>
      <c r="F123" s="218" t="s">
        <v>5028</v>
      </c>
      <c r="G123" s="219" t="s">
        <v>1103</v>
      </c>
      <c r="H123" s="220">
        <v>2</v>
      </c>
      <c r="I123" s="221"/>
      <c r="J123" s="222">
        <f t="shared" si="0"/>
        <v>0</v>
      </c>
      <c r="K123" s="218" t="s">
        <v>19</v>
      </c>
      <c r="L123" s="223"/>
      <c r="M123" s="224" t="s">
        <v>19</v>
      </c>
      <c r="N123" s="225" t="s">
        <v>44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195</v>
      </c>
      <c r="AT123" s="191" t="s">
        <v>192</v>
      </c>
      <c r="AU123" s="191" t="s">
        <v>80</v>
      </c>
      <c r="AY123" s="19" t="s">
        <v>170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178</v>
      </c>
      <c r="BM123" s="191" t="s">
        <v>452</v>
      </c>
    </row>
    <row r="124" spans="1:65" s="2" customFormat="1" ht="16.5" customHeight="1">
      <c r="A124" s="36"/>
      <c r="B124" s="37"/>
      <c r="C124" s="216" t="s">
        <v>323</v>
      </c>
      <c r="D124" s="216" t="s">
        <v>192</v>
      </c>
      <c r="E124" s="217" t="s">
        <v>1104</v>
      </c>
      <c r="F124" s="218" t="s">
        <v>5029</v>
      </c>
      <c r="G124" s="219" t="s">
        <v>1103</v>
      </c>
      <c r="H124" s="220">
        <v>7</v>
      </c>
      <c r="I124" s="221"/>
      <c r="J124" s="222">
        <f t="shared" si="0"/>
        <v>0</v>
      </c>
      <c r="K124" s="218" t="s">
        <v>19</v>
      </c>
      <c r="L124" s="223"/>
      <c r="M124" s="224" t="s">
        <v>19</v>
      </c>
      <c r="N124" s="225" t="s">
        <v>44</v>
      </c>
      <c r="O124" s="66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195</v>
      </c>
      <c r="AT124" s="191" t="s">
        <v>192</v>
      </c>
      <c r="AU124" s="191" t="s">
        <v>80</v>
      </c>
      <c r="AY124" s="19" t="s">
        <v>170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80</v>
      </c>
      <c r="BK124" s="192">
        <f t="shared" si="9"/>
        <v>0</v>
      </c>
      <c r="BL124" s="19" t="s">
        <v>178</v>
      </c>
      <c r="BM124" s="191" t="s">
        <v>461</v>
      </c>
    </row>
    <row r="125" spans="1:65" s="2" customFormat="1" ht="16.5" customHeight="1">
      <c r="A125" s="36"/>
      <c r="B125" s="37"/>
      <c r="C125" s="216" t="s">
        <v>328</v>
      </c>
      <c r="D125" s="216" t="s">
        <v>192</v>
      </c>
      <c r="E125" s="217" t="s">
        <v>5030</v>
      </c>
      <c r="F125" s="218" t="s">
        <v>5031</v>
      </c>
      <c r="G125" s="219" t="s">
        <v>1103</v>
      </c>
      <c r="H125" s="220">
        <v>3</v>
      </c>
      <c r="I125" s="221"/>
      <c r="J125" s="222">
        <f t="shared" si="0"/>
        <v>0</v>
      </c>
      <c r="K125" s="218" t="s">
        <v>19</v>
      </c>
      <c r="L125" s="223"/>
      <c r="M125" s="224" t="s">
        <v>19</v>
      </c>
      <c r="N125" s="225" t="s">
        <v>44</v>
      </c>
      <c r="O125" s="66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80</v>
      </c>
      <c r="AY125" s="19" t="s">
        <v>170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80</v>
      </c>
      <c r="BK125" s="192">
        <f t="shared" si="9"/>
        <v>0</v>
      </c>
      <c r="BL125" s="19" t="s">
        <v>178</v>
      </c>
      <c r="BM125" s="191" t="s">
        <v>473</v>
      </c>
    </row>
    <row r="126" spans="1:65" s="2" customFormat="1" ht="24">
      <c r="A126" s="36"/>
      <c r="B126" s="37"/>
      <c r="C126" s="216" t="s">
        <v>333</v>
      </c>
      <c r="D126" s="216" t="s">
        <v>192</v>
      </c>
      <c r="E126" s="217" t="s">
        <v>1106</v>
      </c>
      <c r="F126" s="218" t="s">
        <v>5032</v>
      </c>
      <c r="G126" s="219" t="s">
        <v>1103</v>
      </c>
      <c r="H126" s="220">
        <v>1</v>
      </c>
      <c r="I126" s="221"/>
      <c r="J126" s="222">
        <f t="shared" si="0"/>
        <v>0</v>
      </c>
      <c r="K126" s="218" t="s">
        <v>19</v>
      </c>
      <c r="L126" s="223"/>
      <c r="M126" s="224" t="s">
        <v>19</v>
      </c>
      <c r="N126" s="225" t="s">
        <v>44</v>
      </c>
      <c r="O126" s="66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195</v>
      </c>
      <c r="AT126" s="191" t="s">
        <v>192</v>
      </c>
      <c r="AU126" s="191" t="s">
        <v>80</v>
      </c>
      <c r="AY126" s="19" t="s">
        <v>170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9" t="s">
        <v>80</v>
      </c>
      <c r="BK126" s="192">
        <f t="shared" si="9"/>
        <v>0</v>
      </c>
      <c r="BL126" s="19" t="s">
        <v>178</v>
      </c>
      <c r="BM126" s="191" t="s">
        <v>481</v>
      </c>
    </row>
    <row r="127" spans="1:65" s="2" customFormat="1" ht="24">
      <c r="A127" s="36"/>
      <c r="B127" s="37"/>
      <c r="C127" s="216" t="s">
        <v>338</v>
      </c>
      <c r="D127" s="216" t="s">
        <v>192</v>
      </c>
      <c r="E127" s="217" t="s">
        <v>1108</v>
      </c>
      <c r="F127" s="218" t="s">
        <v>5033</v>
      </c>
      <c r="G127" s="219" t="s">
        <v>1103</v>
      </c>
      <c r="H127" s="220">
        <v>6</v>
      </c>
      <c r="I127" s="221"/>
      <c r="J127" s="222">
        <f t="shared" si="0"/>
        <v>0</v>
      </c>
      <c r="K127" s="218" t="s">
        <v>19</v>
      </c>
      <c r="L127" s="223"/>
      <c r="M127" s="224" t="s">
        <v>19</v>
      </c>
      <c r="N127" s="225" t="s">
        <v>44</v>
      </c>
      <c r="O127" s="66"/>
      <c r="P127" s="189">
        <f t="shared" si="1"/>
        <v>0</v>
      </c>
      <c r="Q127" s="189">
        <v>0</v>
      </c>
      <c r="R127" s="189">
        <f t="shared" si="2"/>
        <v>0</v>
      </c>
      <c r="S127" s="189">
        <v>0</v>
      </c>
      <c r="T127" s="190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195</v>
      </c>
      <c r="AT127" s="191" t="s">
        <v>192</v>
      </c>
      <c r="AU127" s="191" t="s">
        <v>80</v>
      </c>
      <c r="AY127" s="19" t="s">
        <v>170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9" t="s">
        <v>80</v>
      </c>
      <c r="BK127" s="192">
        <f t="shared" si="9"/>
        <v>0</v>
      </c>
      <c r="BL127" s="19" t="s">
        <v>178</v>
      </c>
      <c r="BM127" s="191" t="s">
        <v>492</v>
      </c>
    </row>
    <row r="128" spans="1:65" s="2" customFormat="1" ht="24">
      <c r="A128" s="36"/>
      <c r="B128" s="37"/>
      <c r="C128" s="216" t="s">
        <v>342</v>
      </c>
      <c r="D128" s="216" t="s">
        <v>192</v>
      </c>
      <c r="E128" s="217" t="s">
        <v>1110</v>
      </c>
      <c r="F128" s="218" t="s">
        <v>5034</v>
      </c>
      <c r="G128" s="219" t="s">
        <v>1103</v>
      </c>
      <c r="H128" s="220">
        <v>18</v>
      </c>
      <c r="I128" s="221"/>
      <c r="J128" s="222">
        <f t="shared" si="0"/>
        <v>0</v>
      </c>
      <c r="K128" s="218" t="s">
        <v>19</v>
      </c>
      <c r="L128" s="223"/>
      <c r="M128" s="224" t="s">
        <v>19</v>
      </c>
      <c r="N128" s="225" t="s">
        <v>44</v>
      </c>
      <c r="O128" s="66"/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195</v>
      </c>
      <c r="AT128" s="191" t="s">
        <v>192</v>
      </c>
      <c r="AU128" s="191" t="s">
        <v>80</v>
      </c>
      <c r="AY128" s="19" t="s">
        <v>170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9" t="s">
        <v>80</v>
      </c>
      <c r="BK128" s="192">
        <f t="shared" si="9"/>
        <v>0</v>
      </c>
      <c r="BL128" s="19" t="s">
        <v>178</v>
      </c>
      <c r="BM128" s="191" t="s">
        <v>505</v>
      </c>
    </row>
    <row r="129" spans="1:65" s="2" customFormat="1" ht="24">
      <c r="A129" s="36"/>
      <c r="B129" s="37"/>
      <c r="C129" s="216" t="s">
        <v>346</v>
      </c>
      <c r="D129" s="216" t="s">
        <v>192</v>
      </c>
      <c r="E129" s="217" t="s">
        <v>1112</v>
      </c>
      <c r="F129" s="218" t="s">
        <v>5035</v>
      </c>
      <c r="G129" s="219" t="s">
        <v>1103</v>
      </c>
      <c r="H129" s="220">
        <v>31</v>
      </c>
      <c r="I129" s="221"/>
      <c r="J129" s="222">
        <f t="shared" si="0"/>
        <v>0</v>
      </c>
      <c r="K129" s="218" t="s">
        <v>19</v>
      </c>
      <c r="L129" s="223"/>
      <c r="M129" s="224" t="s">
        <v>19</v>
      </c>
      <c r="N129" s="225" t="s">
        <v>44</v>
      </c>
      <c r="O129" s="66"/>
      <c r="P129" s="189">
        <f t="shared" si="1"/>
        <v>0</v>
      </c>
      <c r="Q129" s="189">
        <v>0</v>
      </c>
      <c r="R129" s="189">
        <f t="shared" si="2"/>
        <v>0</v>
      </c>
      <c r="S129" s="189">
        <v>0</v>
      </c>
      <c r="T129" s="190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195</v>
      </c>
      <c r="AT129" s="191" t="s">
        <v>192</v>
      </c>
      <c r="AU129" s="191" t="s">
        <v>80</v>
      </c>
      <c r="AY129" s="19" t="s">
        <v>170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9" t="s">
        <v>80</v>
      </c>
      <c r="BK129" s="192">
        <f t="shared" si="9"/>
        <v>0</v>
      </c>
      <c r="BL129" s="19" t="s">
        <v>178</v>
      </c>
      <c r="BM129" s="191" t="s">
        <v>513</v>
      </c>
    </row>
    <row r="130" spans="1:65" s="2" customFormat="1" ht="24">
      <c r="A130" s="36"/>
      <c r="B130" s="37"/>
      <c r="C130" s="216" t="s">
        <v>350</v>
      </c>
      <c r="D130" s="216" t="s">
        <v>192</v>
      </c>
      <c r="E130" s="217" t="s">
        <v>5036</v>
      </c>
      <c r="F130" s="218" t="s">
        <v>5037</v>
      </c>
      <c r="G130" s="219" t="s">
        <v>217</v>
      </c>
      <c r="H130" s="220">
        <v>218</v>
      </c>
      <c r="I130" s="221"/>
      <c r="J130" s="222">
        <f t="shared" si="0"/>
        <v>0</v>
      </c>
      <c r="K130" s="218" t="s">
        <v>19</v>
      </c>
      <c r="L130" s="223"/>
      <c r="M130" s="224" t="s">
        <v>19</v>
      </c>
      <c r="N130" s="225" t="s">
        <v>44</v>
      </c>
      <c r="O130" s="66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195</v>
      </c>
      <c r="AT130" s="191" t="s">
        <v>192</v>
      </c>
      <c r="AU130" s="191" t="s">
        <v>80</v>
      </c>
      <c r="AY130" s="19" t="s">
        <v>170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9" t="s">
        <v>80</v>
      </c>
      <c r="BK130" s="192">
        <f t="shared" si="9"/>
        <v>0</v>
      </c>
      <c r="BL130" s="19" t="s">
        <v>178</v>
      </c>
      <c r="BM130" s="191" t="s">
        <v>528</v>
      </c>
    </row>
    <row r="131" spans="1:65" s="2" customFormat="1" ht="16.5" customHeight="1">
      <c r="A131" s="36"/>
      <c r="B131" s="37"/>
      <c r="C131" s="216" t="s">
        <v>354</v>
      </c>
      <c r="D131" s="216" t="s">
        <v>192</v>
      </c>
      <c r="E131" s="217" t="s">
        <v>5038</v>
      </c>
      <c r="F131" s="218" t="s">
        <v>5039</v>
      </c>
      <c r="G131" s="219" t="s">
        <v>217</v>
      </c>
      <c r="H131" s="220">
        <v>214</v>
      </c>
      <c r="I131" s="221"/>
      <c r="J131" s="222">
        <f t="shared" si="0"/>
        <v>0</v>
      </c>
      <c r="K131" s="218" t="s">
        <v>19</v>
      </c>
      <c r="L131" s="223"/>
      <c r="M131" s="224" t="s">
        <v>19</v>
      </c>
      <c r="N131" s="225" t="s">
        <v>44</v>
      </c>
      <c r="O131" s="66"/>
      <c r="P131" s="189">
        <f t="shared" si="1"/>
        <v>0</v>
      </c>
      <c r="Q131" s="189">
        <v>0</v>
      </c>
      <c r="R131" s="189">
        <f t="shared" si="2"/>
        <v>0</v>
      </c>
      <c r="S131" s="189">
        <v>0</v>
      </c>
      <c r="T131" s="190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195</v>
      </c>
      <c r="AT131" s="191" t="s">
        <v>192</v>
      </c>
      <c r="AU131" s="191" t="s">
        <v>80</v>
      </c>
      <c r="AY131" s="19" t="s">
        <v>170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9" t="s">
        <v>80</v>
      </c>
      <c r="BK131" s="192">
        <f t="shared" si="9"/>
        <v>0</v>
      </c>
      <c r="BL131" s="19" t="s">
        <v>178</v>
      </c>
      <c r="BM131" s="191" t="s">
        <v>542</v>
      </c>
    </row>
    <row r="132" spans="1:65" s="2" customFormat="1" ht="16.5" customHeight="1">
      <c r="A132" s="36"/>
      <c r="B132" s="37"/>
      <c r="C132" s="216" t="s">
        <v>359</v>
      </c>
      <c r="D132" s="216" t="s">
        <v>192</v>
      </c>
      <c r="E132" s="217" t="s">
        <v>1114</v>
      </c>
      <c r="F132" s="218" t="s">
        <v>5040</v>
      </c>
      <c r="G132" s="219" t="s">
        <v>217</v>
      </c>
      <c r="H132" s="220">
        <v>40</v>
      </c>
      <c r="I132" s="221"/>
      <c r="J132" s="222">
        <f t="shared" si="0"/>
        <v>0</v>
      </c>
      <c r="K132" s="218" t="s">
        <v>19</v>
      </c>
      <c r="L132" s="223"/>
      <c r="M132" s="224" t="s">
        <v>19</v>
      </c>
      <c r="N132" s="225" t="s">
        <v>44</v>
      </c>
      <c r="O132" s="66"/>
      <c r="P132" s="189">
        <f t="shared" si="1"/>
        <v>0</v>
      </c>
      <c r="Q132" s="189">
        <v>0</v>
      </c>
      <c r="R132" s="189">
        <f t="shared" si="2"/>
        <v>0</v>
      </c>
      <c r="S132" s="189">
        <v>0</v>
      </c>
      <c r="T132" s="190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195</v>
      </c>
      <c r="AT132" s="191" t="s">
        <v>192</v>
      </c>
      <c r="AU132" s="191" t="s">
        <v>80</v>
      </c>
      <c r="AY132" s="19" t="s">
        <v>170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9" t="s">
        <v>80</v>
      </c>
      <c r="BK132" s="192">
        <f t="shared" si="9"/>
        <v>0</v>
      </c>
      <c r="BL132" s="19" t="s">
        <v>178</v>
      </c>
      <c r="BM132" s="191" t="s">
        <v>551</v>
      </c>
    </row>
    <row r="133" spans="1:65" s="2" customFormat="1" ht="24">
      <c r="A133" s="36"/>
      <c r="B133" s="37"/>
      <c r="C133" s="216" t="s">
        <v>366</v>
      </c>
      <c r="D133" s="216" t="s">
        <v>192</v>
      </c>
      <c r="E133" s="217" t="s">
        <v>5041</v>
      </c>
      <c r="F133" s="218" t="s">
        <v>5042</v>
      </c>
      <c r="G133" s="219" t="s">
        <v>217</v>
      </c>
      <c r="H133" s="220">
        <v>16</v>
      </c>
      <c r="I133" s="221"/>
      <c r="J133" s="222">
        <f t="shared" si="0"/>
        <v>0</v>
      </c>
      <c r="K133" s="218" t="s">
        <v>19</v>
      </c>
      <c r="L133" s="223"/>
      <c r="M133" s="224" t="s">
        <v>19</v>
      </c>
      <c r="N133" s="225" t="s">
        <v>44</v>
      </c>
      <c r="O133" s="66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195</v>
      </c>
      <c r="AT133" s="191" t="s">
        <v>192</v>
      </c>
      <c r="AU133" s="191" t="s">
        <v>80</v>
      </c>
      <c r="AY133" s="19" t="s">
        <v>170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9" t="s">
        <v>80</v>
      </c>
      <c r="BK133" s="192">
        <f t="shared" si="9"/>
        <v>0</v>
      </c>
      <c r="BL133" s="19" t="s">
        <v>178</v>
      </c>
      <c r="BM133" s="191" t="s">
        <v>559</v>
      </c>
    </row>
    <row r="134" spans="1:65" s="2" customFormat="1" ht="16.5" customHeight="1">
      <c r="A134" s="36"/>
      <c r="B134" s="37"/>
      <c r="C134" s="216" t="s">
        <v>371</v>
      </c>
      <c r="D134" s="216" t="s">
        <v>192</v>
      </c>
      <c r="E134" s="217" t="s">
        <v>5043</v>
      </c>
      <c r="F134" s="218" t="s">
        <v>5044</v>
      </c>
      <c r="G134" s="219" t="s">
        <v>217</v>
      </c>
      <c r="H134" s="220">
        <v>54</v>
      </c>
      <c r="I134" s="221"/>
      <c r="J134" s="222">
        <f t="shared" si="0"/>
        <v>0</v>
      </c>
      <c r="K134" s="218" t="s">
        <v>19</v>
      </c>
      <c r="L134" s="223"/>
      <c r="M134" s="224" t="s">
        <v>19</v>
      </c>
      <c r="N134" s="225" t="s">
        <v>44</v>
      </c>
      <c r="O134" s="66"/>
      <c r="P134" s="189">
        <f t="shared" si="1"/>
        <v>0</v>
      </c>
      <c r="Q134" s="189">
        <v>0</v>
      </c>
      <c r="R134" s="189">
        <f t="shared" si="2"/>
        <v>0</v>
      </c>
      <c r="S134" s="189">
        <v>0</v>
      </c>
      <c r="T134" s="190">
        <f t="shared" si="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195</v>
      </c>
      <c r="AT134" s="191" t="s">
        <v>192</v>
      </c>
      <c r="AU134" s="191" t="s">
        <v>80</v>
      </c>
      <c r="AY134" s="19" t="s">
        <v>170</v>
      </c>
      <c r="BE134" s="192">
        <f t="shared" si="4"/>
        <v>0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9" t="s">
        <v>80</v>
      </c>
      <c r="BK134" s="192">
        <f t="shared" si="9"/>
        <v>0</v>
      </c>
      <c r="BL134" s="19" t="s">
        <v>178</v>
      </c>
      <c r="BM134" s="191" t="s">
        <v>567</v>
      </c>
    </row>
    <row r="135" spans="1:65" s="2" customFormat="1" ht="16.5" customHeight="1">
      <c r="A135" s="36"/>
      <c r="B135" s="37"/>
      <c r="C135" s="180" t="s">
        <v>378</v>
      </c>
      <c r="D135" s="180" t="s">
        <v>173</v>
      </c>
      <c r="E135" s="181" t="s">
        <v>1116</v>
      </c>
      <c r="F135" s="182" t="s">
        <v>1117</v>
      </c>
      <c r="G135" s="183" t="s">
        <v>421</v>
      </c>
      <c r="H135" s="184">
        <v>1</v>
      </c>
      <c r="I135" s="185"/>
      <c r="J135" s="186">
        <f t="shared" si="0"/>
        <v>0</v>
      </c>
      <c r="K135" s="182" t="s">
        <v>19</v>
      </c>
      <c r="L135" s="41"/>
      <c r="M135" s="187" t="s">
        <v>19</v>
      </c>
      <c r="N135" s="188" t="s">
        <v>44</v>
      </c>
      <c r="O135" s="66"/>
      <c r="P135" s="189">
        <f t="shared" si="1"/>
        <v>0</v>
      </c>
      <c r="Q135" s="189">
        <v>0</v>
      </c>
      <c r="R135" s="189">
        <f t="shared" si="2"/>
        <v>0</v>
      </c>
      <c r="S135" s="189">
        <v>0</v>
      </c>
      <c r="T135" s="190">
        <f t="shared" si="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178</v>
      </c>
      <c r="AT135" s="191" t="s">
        <v>173</v>
      </c>
      <c r="AU135" s="191" t="s">
        <v>80</v>
      </c>
      <c r="AY135" s="19" t="s">
        <v>170</v>
      </c>
      <c r="BE135" s="192">
        <f t="shared" si="4"/>
        <v>0</v>
      </c>
      <c r="BF135" s="192">
        <f t="shared" si="5"/>
        <v>0</v>
      </c>
      <c r="BG135" s="192">
        <f t="shared" si="6"/>
        <v>0</v>
      </c>
      <c r="BH135" s="192">
        <f t="shared" si="7"/>
        <v>0</v>
      </c>
      <c r="BI135" s="192">
        <f t="shared" si="8"/>
        <v>0</v>
      </c>
      <c r="BJ135" s="19" t="s">
        <v>80</v>
      </c>
      <c r="BK135" s="192">
        <f t="shared" si="9"/>
        <v>0</v>
      </c>
      <c r="BL135" s="19" t="s">
        <v>178</v>
      </c>
      <c r="BM135" s="191" t="s">
        <v>575</v>
      </c>
    </row>
    <row r="136" spans="1:65" s="12" customFormat="1" ht="25.9" customHeight="1">
      <c r="B136" s="164"/>
      <c r="C136" s="165"/>
      <c r="D136" s="166" t="s">
        <v>72</v>
      </c>
      <c r="E136" s="167" t="s">
        <v>5045</v>
      </c>
      <c r="F136" s="167" t="s">
        <v>5046</v>
      </c>
      <c r="G136" s="165"/>
      <c r="H136" s="165"/>
      <c r="I136" s="168"/>
      <c r="J136" s="169">
        <f>BK136</f>
        <v>0</v>
      </c>
      <c r="K136" s="165"/>
      <c r="L136" s="170"/>
      <c r="M136" s="171"/>
      <c r="N136" s="172"/>
      <c r="O136" s="172"/>
      <c r="P136" s="173">
        <f>SUM(P137:P141)</f>
        <v>0</v>
      </c>
      <c r="Q136" s="172"/>
      <c r="R136" s="173">
        <f>SUM(R137:R141)</f>
        <v>0</v>
      </c>
      <c r="S136" s="172"/>
      <c r="T136" s="174">
        <f>SUM(T137:T141)</f>
        <v>0</v>
      </c>
      <c r="AR136" s="175" t="s">
        <v>80</v>
      </c>
      <c r="AT136" s="176" t="s">
        <v>72</v>
      </c>
      <c r="AU136" s="176" t="s">
        <v>73</v>
      </c>
      <c r="AY136" s="175" t="s">
        <v>170</v>
      </c>
      <c r="BK136" s="177">
        <f>SUM(BK137:BK141)</f>
        <v>0</v>
      </c>
    </row>
    <row r="137" spans="1:65" s="2" customFormat="1" ht="44.25" customHeight="1">
      <c r="A137" s="36"/>
      <c r="B137" s="37"/>
      <c r="C137" s="216" t="s">
        <v>385</v>
      </c>
      <c r="D137" s="216" t="s">
        <v>192</v>
      </c>
      <c r="E137" s="217" t="s">
        <v>5047</v>
      </c>
      <c r="F137" s="218" t="s">
        <v>5048</v>
      </c>
      <c r="G137" s="219" t="s">
        <v>421</v>
      </c>
      <c r="H137" s="220">
        <v>1</v>
      </c>
      <c r="I137" s="221"/>
      <c r="J137" s="222">
        <f>ROUND(I137*H137,2)</f>
        <v>0</v>
      </c>
      <c r="K137" s="218" t="s">
        <v>19</v>
      </c>
      <c r="L137" s="223"/>
      <c r="M137" s="224" t="s">
        <v>19</v>
      </c>
      <c r="N137" s="225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195</v>
      </c>
      <c r="AT137" s="191" t="s">
        <v>192</v>
      </c>
      <c r="AU137" s="191" t="s">
        <v>80</v>
      </c>
      <c r="AY137" s="19" t="s">
        <v>170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178</v>
      </c>
      <c r="BM137" s="191" t="s">
        <v>583</v>
      </c>
    </row>
    <row r="138" spans="1:65" s="2" customFormat="1" ht="16.5" customHeight="1">
      <c r="A138" s="36"/>
      <c r="B138" s="37"/>
      <c r="C138" s="216" t="s">
        <v>390</v>
      </c>
      <c r="D138" s="216" t="s">
        <v>192</v>
      </c>
      <c r="E138" s="217" t="s">
        <v>5049</v>
      </c>
      <c r="F138" s="218" t="s">
        <v>5050</v>
      </c>
      <c r="G138" s="219" t="s">
        <v>421</v>
      </c>
      <c r="H138" s="220">
        <v>6</v>
      </c>
      <c r="I138" s="221"/>
      <c r="J138" s="222">
        <f>ROUND(I138*H138,2)</f>
        <v>0</v>
      </c>
      <c r="K138" s="218" t="s">
        <v>19</v>
      </c>
      <c r="L138" s="223"/>
      <c r="M138" s="224" t="s">
        <v>19</v>
      </c>
      <c r="N138" s="225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195</v>
      </c>
      <c r="AT138" s="191" t="s">
        <v>192</v>
      </c>
      <c r="AU138" s="191" t="s">
        <v>80</v>
      </c>
      <c r="AY138" s="19" t="s">
        <v>170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178</v>
      </c>
      <c r="BM138" s="191" t="s">
        <v>593</v>
      </c>
    </row>
    <row r="139" spans="1:65" s="2" customFormat="1" ht="16.5" customHeight="1">
      <c r="A139" s="36"/>
      <c r="B139" s="37"/>
      <c r="C139" s="216" t="s">
        <v>395</v>
      </c>
      <c r="D139" s="216" t="s">
        <v>192</v>
      </c>
      <c r="E139" s="217" t="s">
        <v>5051</v>
      </c>
      <c r="F139" s="218" t="s">
        <v>5052</v>
      </c>
      <c r="G139" s="219" t="s">
        <v>421</v>
      </c>
      <c r="H139" s="220">
        <v>2</v>
      </c>
      <c r="I139" s="221"/>
      <c r="J139" s="222">
        <f>ROUND(I139*H139,2)</f>
        <v>0</v>
      </c>
      <c r="K139" s="218" t="s">
        <v>19</v>
      </c>
      <c r="L139" s="223"/>
      <c r="M139" s="224" t="s">
        <v>19</v>
      </c>
      <c r="N139" s="225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195</v>
      </c>
      <c r="AT139" s="191" t="s">
        <v>192</v>
      </c>
      <c r="AU139" s="191" t="s">
        <v>80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178</v>
      </c>
      <c r="BM139" s="191" t="s">
        <v>604</v>
      </c>
    </row>
    <row r="140" spans="1:65" s="2" customFormat="1" ht="16.5" customHeight="1">
      <c r="A140" s="36"/>
      <c r="B140" s="37"/>
      <c r="C140" s="216" t="s">
        <v>400</v>
      </c>
      <c r="D140" s="216" t="s">
        <v>192</v>
      </c>
      <c r="E140" s="217" t="s">
        <v>5053</v>
      </c>
      <c r="F140" s="218" t="s">
        <v>5054</v>
      </c>
      <c r="G140" s="219" t="s">
        <v>421</v>
      </c>
      <c r="H140" s="220">
        <v>8</v>
      </c>
      <c r="I140" s="221"/>
      <c r="J140" s="222">
        <f>ROUND(I140*H140,2)</f>
        <v>0</v>
      </c>
      <c r="K140" s="218" t="s">
        <v>19</v>
      </c>
      <c r="L140" s="223"/>
      <c r="M140" s="224" t="s">
        <v>19</v>
      </c>
      <c r="N140" s="225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195</v>
      </c>
      <c r="AT140" s="191" t="s">
        <v>192</v>
      </c>
      <c r="AU140" s="191" t="s">
        <v>80</v>
      </c>
      <c r="AY140" s="19" t="s">
        <v>170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178</v>
      </c>
      <c r="BM140" s="191" t="s">
        <v>615</v>
      </c>
    </row>
    <row r="141" spans="1:65" s="2" customFormat="1" ht="16.5" customHeight="1">
      <c r="A141" s="36"/>
      <c r="B141" s="37"/>
      <c r="C141" s="180" t="s">
        <v>407</v>
      </c>
      <c r="D141" s="180" t="s">
        <v>173</v>
      </c>
      <c r="E141" s="181" t="s">
        <v>5055</v>
      </c>
      <c r="F141" s="182" t="s">
        <v>1117</v>
      </c>
      <c r="G141" s="183" t="s">
        <v>421</v>
      </c>
      <c r="H141" s="184">
        <v>1</v>
      </c>
      <c r="I141" s="185"/>
      <c r="J141" s="186">
        <f>ROUND(I141*H141,2)</f>
        <v>0</v>
      </c>
      <c r="K141" s="182" t="s">
        <v>19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178</v>
      </c>
      <c r="AT141" s="191" t="s">
        <v>173</v>
      </c>
      <c r="AU141" s="191" t="s">
        <v>80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624</v>
      </c>
    </row>
    <row r="142" spans="1:65" s="12" customFormat="1" ht="25.9" customHeight="1">
      <c r="B142" s="164"/>
      <c r="C142" s="165"/>
      <c r="D142" s="166" t="s">
        <v>72</v>
      </c>
      <c r="E142" s="167" t="s">
        <v>5056</v>
      </c>
      <c r="F142" s="167" t="s">
        <v>5057</v>
      </c>
      <c r="G142" s="165"/>
      <c r="H142" s="165"/>
      <c r="I142" s="168"/>
      <c r="J142" s="169">
        <f>BK142</f>
        <v>0</v>
      </c>
      <c r="K142" s="165"/>
      <c r="L142" s="170"/>
      <c r="M142" s="171"/>
      <c r="N142" s="172"/>
      <c r="O142" s="172"/>
      <c r="P142" s="173">
        <f>SUM(P143:P148)</f>
        <v>0</v>
      </c>
      <c r="Q142" s="172"/>
      <c r="R142" s="173">
        <f>SUM(R143:R148)</f>
        <v>0</v>
      </c>
      <c r="S142" s="172"/>
      <c r="T142" s="174">
        <f>SUM(T143:T148)</f>
        <v>0</v>
      </c>
      <c r="AR142" s="175" t="s">
        <v>80</v>
      </c>
      <c r="AT142" s="176" t="s">
        <v>72</v>
      </c>
      <c r="AU142" s="176" t="s">
        <v>73</v>
      </c>
      <c r="AY142" s="175" t="s">
        <v>170</v>
      </c>
      <c r="BK142" s="177">
        <f>SUM(BK143:BK148)</f>
        <v>0</v>
      </c>
    </row>
    <row r="143" spans="1:65" s="2" customFormat="1" ht="44.25" customHeight="1">
      <c r="A143" s="36"/>
      <c r="B143" s="37"/>
      <c r="C143" s="216" t="s">
        <v>413</v>
      </c>
      <c r="D143" s="216" t="s">
        <v>192</v>
      </c>
      <c r="E143" s="217" t="s">
        <v>5058</v>
      </c>
      <c r="F143" s="218" t="s">
        <v>5059</v>
      </c>
      <c r="G143" s="219" t="s">
        <v>421</v>
      </c>
      <c r="H143" s="220">
        <v>1</v>
      </c>
      <c r="I143" s="221"/>
      <c r="J143" s="222">
        <f t="shared" ref="J143:J148" si="10">ROUND(I143*H143,2)</f>
        <v>0</v>
      </c>
      <c r="K143" s="218" t="s">
        <v>19</v>
      </c>
      <c r="L143" s="223"/>
      <c r="M143" s="224" t="s">
        <v>19</v>
      </c>
      <c r="N143" s="225" t="s">
        <v>44</v>
      </c>
      <c r="O143" s="66"/>
      <c r="P143" s="189">
        <f t="shared" ref="P143:P148" si="11">O143*H143</f>
        <v>0</v>
      </c>
      <c r="Q143" s="189">
        <v>0</v>
      </c>
      <c r="R143" s="189">
        <f t="shared" ref="R143:R148" si="12">Q143*H143</f>
        <v>0</v>
      </c>
      <c r="S143" s="189">
        <v>0</v>
      </c>
      <c r="T143" s="190">
        <f t="shared" ref="T143:T148" si="13"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195</v>
      </c>
      <c r="AT143" s="191" t="s">
        <v>192</v>
      </c>
      <c r="AU143" s="191" t="s">
        <v>80</v>
      </c>
      <c r="AY143" s="19" t="s">
        <v>170</v>
      </c>
      <c r="BE143" s="192">
        <f t="shared" ref="BE143:BE148" si="14">IF(N143="základní",J143,0)</f>
        <v>0</v>
      </c>
      <c r="BF143" s="192">
        <f t="shared" ref="BF143:BF148" si="15">IF(N143="snížená",J143,0)</f>
        <v>0</v>
      </c>
      <c r="BG143" s="192">
        <f t="shared" ref="BG143:BG148" si="16">IF(N143="zákl. přenesená",J143,0)</f>
        <v>0</v>
      </c>
      <c r="BH143" s="192">
        <f t="shared" ref="BH143:BH148" si="17">IF(N143="sníž. přenesená",J143,0)</f>
        <v>0</v>
      </c>
      <c r="BI143" s="192">
        <f t="shared" ref="BI143:BI148" si="18">IF(N143="nulová",J143,0)</f>
        <v>0</v>
      </c>
      <c r="BJ143" s="19" t="s">
        <v>80</v>
      </c>
      <c r="BK143" s="192">
        <f t="shared" ref="BK143:BK148" si="19">ROUND(I143*H143,2)</f>
        <v>0</v>
      </c>
      <c r="BL143" s="19" t="s">
        <v>178</v>
      </c>
      <c r="BM143" s="191" t="s">
        <v>637</v>
      </c>
    </row>
    <row r="144" spans="1:65" s="2" customFormat="1" ht="21.75" customHeight="1">
      <c r="A144" s="36"/>
      <c r="B144" s="37"/>
      <c r="C144" s="216" t="s">
        <v>418</v>
      </c>
      <c r="D144" s="216" t="s">
        <v>192</v>
      </c>
      <c r="E144" s="217" t="s">
        <v>5060</v>
      </c>
      <c r="F144" s="218" t="s">
        <v>5061</v>
      </c>
      <c r="G144" s="219" t="s">
        <v>421</v>
      </c>
      <c r="H144" s="220">
        <v>2</v>
      </c>
      <c r="I144" s="221"/>
      <c r="J144" s="222">
        <f t="shared" si="10"/>
        <v>0</v>
      </c>
      <c r="K144" s="218" t="s">
        <v>19</v>
      </c>
      <c r="L144" s="223"/>
      <c r="M144" s="224" t="s">
        <v>19</v>
      </c>
      <c r="N144" s="225" t="s">
        <v>44</v>
      </c>
      <c r="O144" s="66"/>
      <c r="P144" s="189">
        <f t="shared" si="11"/>
        <v>0</v>
      </c>
      <c r="Q144" s="189">
        <v>0</v>
      </c>
      <c r="R144" s="189">
        <f t="shared" si="12"/>
        <v>0</v>
      </c>
      <c r="S144" s="189">
        <v>0</v>
      </c>
      <c r="T144" s="190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195</v>
      </c>
      <c r="AT144" s="191" t="s">
        <v>192</v>
      </c>
      <c r="AU144" s="191" t="s">
        <v>80</v>
      </c>
      <c r="AY144" s="19" t="s">
        <v>170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9" t="s">
        <v>80</v>
      </c>
      <c r="BK144" s="192">
        <f t="shared" si="19"/>
        <v>0</v>
      </c>
      <c r="BL144" s="19" t="s">
        <v>178</v>
      </c>
      <c r="BM144" s="191" t="s">
        <v>648</v>
      </c>
    </row>
    <row r="145" spans="1:65" s="2" customFormat="1" ht="16.5" customHeight="1">
      <c r="A145" s="36"/>
      <c r="B145" s="37"/>
      <c r="C145" s="216" t="s">
        <v>423</v>
      </c>
      <c r="D145" s="216" t="s">
        <v>192</v>
      </c>
      <c r="E145" s="217" t="s">
        <v>5062</v>
      </c>
      <c r="F145" s="218" t="s">
        <v>5063</v>
      </c>
      <c r="G145" s="219" t="s">
        <v>421</v>
      </c>
      <c r="H145" s="220">
        <v>7</v>
      </c>
      <c r="I145" s="221"/>
      <c r="J145" s="222">
        <f t="shared" si="10"/>
        <v>0</v>
      </c>
      <c r="K145" s="218" t="s">
        <v>19</v>
      </c>
      <c r="L145" s="223"/>
      <c r="M145" s="224" t="s">
        <v>19</v>
      </c>
      <c r="N145" s="225" t="s">
        <v>44</v>
      </c>
      <c r="O145" s="66"/>
      <c r="P145" s="189">
        <f t="shared" si="11"/>
        <v>0</v>
      </c>
      <c r="Q145" s="189">
        <v>0</v>
      </c>
      <c r="R145" s="189">
        <f t="shared" si="12"/>
        <v>0</v>
      </c>
      <c r="S145" s="189">
        <v>0</v>
      </c>
      <c r="T145" s="190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195</v>
      </c>
      <c r="AT145" s="191" t="s">
        <v>192</v>
      </c>
      <c r="AU145" s="191" t="s">
        <v>80</v>
      </c>
      <c r="AY145" s="19" t="s">
        <v>170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9" t="s">
        <v>80</v>
      </c>
      <c r="BK145" s="192">
        <f t="shared" si="19"/>
        <v>0</v>
      </c>
      <c r="BL145" s="19" t="s">
        <v>178</v>
      </c>
      <c r="BM145" s="191" t="s">
        <v>658</v>
      </c>
    </row>
    <row r="146" spans="1:65" s="2" customFormat="1" ht="16.5" customHeight="1">
      <c r="A146" s="36"/>
      <c r="B146" s="37"/>
      <c r="C146" s="216" t="s">
        <v>428</v>
      </c>
      <c r="D146" s="216" t="s">
        <v>192</v>
      </c>
      <c r="E146" s="217" t="s">
        <v>5064</v>
      </c>
      <c r="F146" s="218" t="s">
        <v>5065</v>
      </c>
      <c r="G146" s="219" t="s">
        <v>421</v>
      </c>
      <c r="H146" s="220">
        <v>1</v>
      </c>
      <c r="I146" s="221"/>
      <c r="J146" s="222">
        <f t="shared" si="10"/>
        <v>0</v>
      </c>
      <c r="K146" s="218" t="s">
        <v>19</v>
      </c>
      <c r="L146" s="223"/>
      <c r="M146" s="224" t="s">
        <v>19</v>
      </c>
      <c r="N146" s="225" t="s">
        <v>44</v>
      </c>
      <c r="O146" s="66"/>
      <c r="P146" s="189">
        <f t="shared" si="11"/>
        <v>0</v>
      </c>
      <c r="Q146" s="189">
        <v>0</v>
      </c>
      <c r="R146" s="189">
        <f t="shared" si="12"/>
        <v>0</v>
      </c>
      <c r="S146" s="189">
        <v>0</v>
      </c>
      <c r="T146" s="190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195</v>
      </c>
      <c r="AT146" s="191" t="s">
        <v>192</v>
      </c>
      <c r="AU146" s="191" t="s">
        <v>80</v>
      </c>
      <c r="AY146" s="19" t="s">
        <v>170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9" t="s">
        <v>80</v>
      </c>
      <c r="BK146" s="192">
        <f t="shared" si="19"/>
        <v>0</v>
      </c>
      <c r="BL146" s="19" t="s">
        <v>178</v>
      </c>
      <c r="BM146" s="191" t="s">
        <v>669</v>
      </c>
    </row>
    <row r="147" spans="1:65" s="2" customFormat="1" ht="16.5" customHeight="1">
      <c r="A147" s="36"/>
      <c r="B147" s="37"/>
      <c r="C147" s="216" t="s">
        <v>433</v>
      </c>
      <c r="D147" s="216" t="s">
        <v>192</v>
      </c>
      <c r="E147" s="217" t="s">
        <v>5066</v>
      </c>
      <c r="F147" s="218" t="s">
        <v>5054</v>
      </c>
      <c r="G147" s="219" t="s">
        <v>421</v>
      </c>
      <c r="H147" s="220">
        <v>10</v>
      </c>
      <c r="I147" s="221"/>
      <c r="J147" s="222">
        <f t="shared" si="10"/>
        <v>0</v>
      </c>
      <c r="K147" s="218" t="s">
        <v>19</v>
      </c>
      <c r="L147" s="223"/>
      <c r="M147" s="224" t="s">
        <v>19</v>
      </c>
      <c r="N147" s="225" t="s">
        <v>44</v>
      </c>
      <c r="O147" s="66"/>
      <c r="P147" s="189">
        <f t="shared" si="11"/>
        <v>0</v>
      </c>
      <c r="Q147" s="189">
        <v>0</v>
      </c>
      <c r="R147" s="189">
        <f t="shared" si="12"/>
        <v>0</v>
      </c>
      <c r="S147" s="189">
        <v>0</v>
      </c>
      <c r="T147" s="190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195</v>
      </c>
      <c r="AT147" s="191" t="s">
        <v>192</v>
      </c>
      <c r="AU147" s="191" t="s">
        <v>80</v>
      </c>
      <c r="AY147" s="19" t="s">
        <v>170</v>
      </c>
      <c r="BE147" s="192">
        <f t="shared" si="14"/>
        <v>0</v>
      </c>
      <c r="BF147" s="192">
        <f t="shared" si="15"/>
        <v>0</v>
      </c>
      <c r="BG147" s="192">
        <f t="shared" si="16"/>
        <v>0</v>
      </c>
      <c r="BH147" s="192">
        <f t="shared" si="17"/>
        <v>0</v>
      </c>
      <c r="BI147" s="192">
        <f t="shared" si="18"/>
        <v>0</v>
      </c>
      <c r="BJ147" s="19" t="s">
        <v>80</v>
      </c>
      <c r="BK147" s="192">
        <f t="shared" si="19"/>
        <v>0</v>
      </c>
      <c r="BL147" s="19" t="s">
        <v>178</v>
      </c>
      <c r="BM147" s="191" t="s">
        <v>679</v>
      </c>
    </row>
    <row r="148" spans="1:65" s="2" customFormat="1" ht="16.5" customHeight="1">
      <c r="A148" s="36"/>
      <c r="B148" s="37"/>
      <c r="C148" s="180" t="s">
        <v>438</v>
      </c>
      <c r="D148" s="180" t="s">
        <v>173</v>
      </c>
      <c r="E148" s="181" t="s">
        <v>5067</v>
      </c>
      <c r="F148" s="182" t="s">
        <v>1117</v>
      </c>
      <c r="G148" s="183" t="s">
        <v>421</v>
      </c>
      <c r="H148" s="184">
        <v>1</v>
      </c>
      <c r="I148" s="185"/>
      <c r="J148" s="186">
        <f t="shared" si="10"/>
        <v>0</v>
      </c>
      <c r="K148" s="182" t="s">
        <v>19</v>
      </c>
      <c r="L148" s="41"/>
      <c r="M148" s="187" t="s">
        <v>19</v>
      </c>
      <c r="N148" s="188" t="s">
        <v>44</v>
      </c>
      <c r="O148" s="66"/>
      <c r="P148" s="189">
        <f t="shared" si="11"/>
        <v>0</v>
      </c>
      <c r="Q148" s="189">
        <v>0</v>
      </c>
      <c r="R148" s="189">
        <f t="shared" si="12"/>
        <v>0</v>
      </c>
      <c r="S148" s="189">
        <v>0</v>
      </c>
      <c r="T148" s="190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80</v>
      </c>
      <c r="AY148" s="19" t="s">
        <v>170</v>
      </c>
      <c r="BE148" s="192">
        <f t="shared" si="14"/>
        <v>0</v>
      </c>
      <c r="BF148" s="192">
        <f t="shared" si="15"/>
        <v>0</v>
      </c>
      <c r="BG148" s="192">
        <f t="shared" si="16"/>
        <v>0</v>
      </c>
      <c r="BH148" s="192">
        <f t="shared" si="17"/>
        <v>0</v>
      </c>
      <c r="BI148" s="192">
        <f t="shared" si="18"/>
        <v>0</v>
      </c>
      <c r="BJ148" s="19" t="s">
        <v>80</v>
      </c>
      <c r="BK148" s="192">
        <f t="shared" si="19"/>
        <v>0</v>
      </c>
      <c r="BL148" s="19" t="s">
        <v>178</v>
      </c>
      <c r="BM148" s="191" t="s">
        <v>689</v>
      </c>
    </row>
    <row r="149" spans="1:65" s="12" customFormat="1" ht="25.9" customHeight="1">
      <c r="B149" s="164"/>
      <c r="C149" s="165"/>
      <c r="D149" s="166" t="s">
        <v>72</v>
      </c>
      <c r="E149" s="167" t="s">
        <v>5068</v>
      </c>
      <c r="F149" s="167" t="s">
        <v>5069</v>
      </c>
      <c r="G149" s="165"/>
      <c r="H149" s="165"/>
      <c r="I149" s="168"/>
      <c r="J149" s="169">
        <f>BK149</f>
        <v>0</v>
      </c>
      <c r="K149" s="165"/>
      <c r="L149" s="170"/>
      <c r="M149" s="171"/>
      <c r="N149" s="172"/>
      <c r="O149" s="172"/>
      <c r="P149" s="173">
        <f>SUM(P150:P172)</f>
        <v>0</v>
      </c>
      <c r="Q149" s="172"/>
      <c r="R149" s="173">
        <f>SUM(R150:R172)</f>
        <v>0</v>
      </c>
      <c r="S149" s="172"/>
      <c r="T149" s="174">
        <f>SUM(T150:T172)</f>
        <v>0</v>
      </c>
      <c r="AR149" s="175" t="s">
        <v>80</v>
      </c>
      <c r="AT149" s="176" t="s">
        <v>72</v>
      </c>
      <c r="AU149" s="176" t="s">
        <v>73</v>
      </c>
      <c r="AY149" s="175" t="s">
        <v>170</v>
      </c>
      <c r="BK149" s="177">
        <f>SUM(BK150:BK172)</f>
        <v>0</v>
      </c>
    </row>
    <row r="150" spans="1:65" s="2" customFormat="1" ht="24">
      <c r="A150" s="36"/>
      <c r="B150" s="37"/>
      <c r="C150" s="216" t="s">
        <v>443</v>
      </c>
      <c r="D150" s="216" t="s">
        <v>192</v>
      </c>
      <c r="E150" s="217" t="s">
        <v>5070</v>
      </c>
      <c r="F150" s="218" t="s">
        <v>5071</v>
      </c>
      <c r="G150" s="219" t="s">
        <v>1088</v>
      </c>
      <c r="H150" s="220">
        <v>1</v>
      </c>
      <c r="I150" s="221"/>
      <c r="J150" s="222">
        <f t="shared" ref="J150:J172" si="20">ROUND(I150*H150,2)</f>
        <v>0</v>
      </c>
      <c r="K150" s="218" t="s">
        <v>19</v>
      </c>
      <c r="L150" s="223"/>
      <c r="M150" s="224" t="s">
        <v>19</v>
      </c>
      <c r="N150" s="225" t="s">
        <v>44</v>
      </c>
      <c r="O150" s="66"/>
      <c r="P150" s="189">
        <f t="shared" ref="P150:P172" si="21">O150*H150</f>
        <v>0</v>
      </c>
      <c r="Q150" s="189">
        <v>0</v>
      </c>
      <c r="R150" s="189">
        <f t="shared" ref="R150:R172" si="22">Q150*H150</f>
        <v>0</v>
      </c>
      <c r="S150" s="189">
        <v>0</v>
      </c>
      <c r="T150" s="190">
        <f t="shared" ref="T150:T172" si="23"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195</v>
      </c>
      <c r="AT150" s="191" t="s">
        <v>192</v>
      </c>
      <c r="AU150" s="191" t="s">
        <v>80</v>
      </c>
      <c r="AY150" s="19" t="s">
        <v>170</v>
      </c>
      <c r="BE150" s="192">
        <f t="shared" ref="BE150:BE172" si="24">IF(N150="základní",J150,0)</f>
        <v>0</v>
      </c>
      <c r="BF150" s="192">
        <f t="shared" ref="BF150:BF172" si="25">IF(N150="snížená",J150,0)</f>
        <v>0</v>
      </c>
      <c r="BG150" s="192">
        <f t="shared" ref="BG150:BG172" si="26">IF(N150="zákl. přenesená",J150,0)</f>
        <v>0</v>
      </c>
      <c r="BH150" s="192">
        <f t="shared" ref="BH150:BH172" si="27">IF(N150="sníž. přenesená",J150,0)</f>
        <v>0</v>
      </c>
      <c r="BI150" s="192">
        <f t="shared" ref="BI150:BI172" si="28">IF(N150="nulová",J150,0)</f>
        <v>0</v>
      </c>
      <c r="BJ150" s="19" t="s">
        <v>80</v>
      </c>
      <c r="BK150" s="192">
        <f t="shared" ref="BK150:BK172" si="29">ROUND(I150*H150,2)</f>
        <v>0</v>
      </c>
      <c r="BL150" s="19" t="s">
        <v>178</v>
      </c>
      <c r="BM150" s="191" t="s">
        <v>701</v>
      </c>
    </row>
    <row r="151" spans="1:65" s="2" customFormat="1" ht="16.5" customHeight="1">
      <c r="A151" s="36"/>
      <c r="B151" s="37"/>
      <c r="C151" s="216" t="s">
        <v>448</v>
      </c>
      <c r="D151" s="216" t="s">
        <v>192</v>
      </c>
      <c r="E151" s="217" t="s">
        <v>5072</v>
      </c>
      <c r="F151" s="218" t="s">
        <v>5073</v>
      </c>
      <c r="G151" s="219" t="s">
        <v>1088</v>
      </c>
      <c r="H151" s="220">
        <v>2</v>
      </c>
      <c r="I151" s="221"/>
      <c r="J151" s="222">
        <f t="shared" si="20"/>
        <v>0</v>
      </c>
      <c r="K151" s="218" t="s">
        <v>19</v>
      </c>
      <c r="L151" s="223"/>
      <c r="M151" s="224" t="s">
        <v>19</v>
      </c>
      <c r="N151" s="225" t="s">
        <v>44</v>
      </c>
      <c r="O151" s="66"/>
      <c r="P151" s="189">
        <f t="shared" si="21"/>
        <v>0</v>
      </c>
      <c r="Q151" s="189">
        <v>0</v>
      </c>
      <c r="R151" s="189">
        <f t="shared" si="22"/>
        <v>0</v>
      </c>
      <c r="S151" s="189">
        <v>0</v>
      </c>
      <c r="T151" s="190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195</v>
      </c>
      <c r="AT151" s="191" t="s">
        <v>192</v>
      </c>
      <c r="AU151" s="191" t="s">
        <v>80</v>
      </c>
      <c r="AY151" s="19" t="s">
        <v>170</v>
      </c>
      <c r="BE151" s="192">
        <f t="shared" si="24"/>
        <v>0</v>
      </c>
      <c r="BF151" s="192">
        <f t="shared" si="25"/>
        <v>0</v>
      </c>
      <c r="BG151" s="192">
        <f t="shared" si="26"/>
        <v>0</v>
      </c>
      <c r="BH151" s="192">
        <f t="shared" si="27"/>
        <v>0</v>
      </c>
      <c r="BI151" s="192">
        <f t="shared" si="28"/>
        <v>0</v>
      </c>
      <c r="BJ151" s="19" t="s">
        <v>80</v>
      </c>
      <c r="BK151" s="192">
        <f t="shared" si="29"/>
        <v>0</v>
      </c>
      <c r="BL151" s="19" t="s">
        <v>178</v>
      </c>
      <c r="BM151" s="191" t="s">
        <v>710</v>
      </c>
    </row>
    <row r="152" spans="1:65" s="2" customFormat="1" ht="24">
      <c r="A152" s="36"/>
      <c r="B152" s="37"/>
      <c r="C152" s="216" t="s">
        <v>452</v>
      </c>
      <c r="D152" s="216" t="s">
        <v>192</v>
      </c>
      <c r="E152" s="217" t="s">
        <v>5074</v>
      </c>
      <c r="F152" s="218" t="s">
        <v>5075</v>
      </c>
      <c r="G152" s="219" t="s">
        <v>1088</v>
      </c>
      <c r="H152" s="220">
        <v>1</v>
      </c>
      <c r="I152" s="221"/>
      <c r="J152" s="222">
        <f t="shared" si="20"/>
        <v>0</v>
      </c>
      <c r="K152" s="218" t="s">
        <v>19</v>
      </c>
      <c r="L152" s="223"/>
      <c r="M152" s="224" t="s">
        <v>19</v>
      </c>
      <c r="N152" s="225" t="s">
        <v>44</v>
      </c>
      <c r="O152" s="66"/>
      <c r="P152" s="189">
        <f t="shared" si="21"/>
        <v>0</v>
      </c>
      <c r="Q152" s="189">
        <v>0</v>
      </c>
      <c r="R152" s="189">
        <f t="shared" si="22"/>
        <v>0</v>
      </c>
      <c r="S152" s="189">
        <v>0</v>
      </c>
      <c r="T152" s="190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195</v>
      </c>
      <c r="AT152" s="191" t="s">
        <v>192</v>
      </c>
      <c r="AU152" s="191" t="s">
        <v>80</v>
      </c>
      <c r="AY152" s="19" t="s">
        <v>170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9" t="s">
        <v>80</v>
      </c>
      <c r="BK152" s="192">
        <f t="shared" si="29"/>
        <v>0</v>
      </c>
      <c r="BL152" s="19" t="s">
        <v>178</v>
      </c>
      <c r="BM152" s="191" t="s">
        <v>719</v>
      </c>
    </row>
    <row r="153" spans="1:65" s="2" customFormat="1" ht="16.5" customHeight="1">
      <c r="A153" s="36"/>
      <c r="B153" s="37"/>
      <c r="C153" s="216" t="s">
        <v>457</v>
      </c>
      <c r="D153" s="216" t="s">
        <v>192</v>
      </c>
      <c r="E153" s="217" t="s">
        <v>5076</v>
      </c>
      <c r="F153" s="218" t="s">
        <v>5077</v>
      </c>
      <c r="G153" s="219" t="s">
        <v>1088</v>
      </c>
      <c r="H153" s="220">
        <v>2</v>
      </c>
      <c r="I153" s="221"/>
      <c r="J153" s="222">
        <f t="shared" si="20"/>
        <v>0</v>
      </c>
      <c r="K153" s="218" t="s">
        <v>19</v>
      </c>
      <c r="L153" s="223"/>
      <c r="M153" s="224" t="s">
        <v>19</v>
      </c>
      <c r="N153" s="225" t="s">
        <v>44</v>
      </c>
      <c r="O153" s="66"/>
      <c r="P153" s="189">
        <f t="shared" si="21"/>
        <v>0</v>
      </c>
      <c r="Q153" s="189">
        <v>0</v>
      </c>
      <c r="R153" s="189">
        <f t="shared" si="22"/>
        <v>0</v>
      </c>
      <c r="S153" s="189">
        <v>0</v>
      </c>
      <c r="T153" s="190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195</v>
      </c>
      <c r="AT153" s="191" t="s">
        <v>192</v>
      </c>
      <c r="AU153" s="191" t="s">
        <v>80</v>
      </c>
      <c r="AY153" s="19" t="s">
        <v>170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9" t="s">
        <v>80</v>
      </c>
      <c r="BK153" s="192">
        <f t="shared" si="29"/>
        <v>0</v>
      </c>
      <c r="BL153" s="19" t="s">
        <v>178</v>
      </c>
      <c r="BM153" s="191" t="s">
        <v>727</v>
      </c>
    </row>
    <row r="154" spans="1:65" s="2" customFormat="1" ht="24">
      <c r="A154" s="36"/>
      <c r="B154" s="37"/>
      <c r="C154" s="216" t="s">
        <v>461</v>
      </c>
      <c r="D154" s="216" t="s">
        <v>192</v>
      </c>
      <c r="E154" s="217" t="s">
        <v>5078</v>
      </c>
      <c r="F154" s="218" t="s">
        <v>5079</v>
      </c>
      <c r="G154" s="219" t="s">
        <v>1088</v>
      </c>
      <c r="H154" s="220">
        <v>1</v>
      </c>
      <c r="I154" s="221"/>
      <c r="J154" s="222">
        <f t="shared" si="20"/>
        <v>0</v>
      </c>
      <c r="K154" s="218" t="s">
        <v>19</v>
      </c>
      <c r="L154" s="223"/>
      <c r="M154" s="224" t="s">
        <v>19</v>
      </c>
      <c r="N154" s="225" t="s">
        <v>44</v>
      </c>
      <c r="O154" s="66"/>
      <c r="P154" s="189">
        <f t="shared" si="21"/>
        <v>0</v>
      </c>
      <c r="Q154" s="189">
        <v>0</v>
      </c>
      <c r="R154" s="189">
        <f t="shared" si="22"/>
        <v>0</v>
      </c>
      <c r="S154" s="189">
        <v>0</v>
      </c>
      <c r="T154" s="190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195</v>
      </c>
      <c r="AT154" s="191" t="s">
        <v>192</v>
      </c>
      <c r="AU154" s="191" t="s">
        <v>80</v>
      </c>
      <c r="AY154" s="19" t="s">
        <v>170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9" t="s">
        <v>80</v>
      </c>
      <c r="BK154" s="192">
        <f t="shared" si="29"/>
        <v>0</v>
      </c>
      <c r="BL154" s="19" t="s">
        <v>178</v>
      </c>
      <c r="BM154" s="191" t="s">
        <v>735</v>
      </c>
    </row>
    <row r="155" spans="1:65" s="2" customFormat="1" ht="16.5" customHeight="1">
      <c r="A155" s="36"/>
      <c r="B155" s="37"/>
      <c r="C155" s="216" t="s">
        <v>466</v>
      </c>
      <c r="D155" s="216" t="s">
        <v>192</v>
      </c>
      <c r="E155" s="217" t="s">
        <v>5080</v>
      </c>
      <c r="F155" s="218" t="s">
        <v>5081</v>
      </c>
      <c r="G155" s="219" t="s">
        <v>1088</v>
      </c>
      <c r="H155" s="220">
        <v>2</v>
      </c>
      <c r="I155" s="221"/>
      <c r="J155" s="222">
        <f t="shared" si="20"/>
        <v>0</v>
      </c>
      <c r="K155" s="218" t="s">
        <v>19</v>
      </c>
      <c r="L155" s="223"/>
      <c r="M155" s="224" t="s">
        <v>19</v>
      </c>
      <c r="N155" s="225" t="s">
        <v>44</v>
      </c>
      <c r="O155" s="66"/>
      <c r="P155" s="189">
        <f t="shared" si="21"/>
        <v>0</v>
      </c>
      <c r="Q155" s="189">
        <v>0</v>
      </c>
      <c r="R155" s="189">
        <f t="shared" si="22"/>
        <v>0</v>
      </c>
      <c r="S155" s="189">
        <v>0</v>
      </c>
      <c r="T155" s="190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195</v>
      </c>
      <c r="AT155" s="191" t="s">
        <v>192</v>
      </c>
      <c r="AU155" s="191" t="s">
        <v>80</v>
      </c>
      <c r="AY155" s="19" t="s">
        <v>170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9" t="s">
        <v>80</v>
      </c>
      <c r="BK155" s="192">
        <f t="shared" si="29"/>
        <v>0</v>
      </c>
      <c r="BL155" s="19" t="s">
        <v>178</v>
      </c>
      <c r="BM155" s="191" t="s">
        <v>743</v>
      </c>
    </row>
    <row r="156" spans="1:65" s="2" customFormat="1" ht="16.5" customHeight="1">
      <c r="A156" s="36"/>
      <c r="B156" s="37"/>
      <c r="C156" s="216" t="s">
        <v>473</v>
      </c>
      <c r="D156" s="216" t="s">
        <v>192</v>
      </c>
      <c r="E156" s="217" t="s">
        <v>5082</v>
      </c>
      <c r="F156" s="218" t="s">
        <v>5083</v>
      </c>
      <c r="G156" s="219" t="s">
        <v>1088</v>
      </c>
      <c r="H156" s="220">
        <v>1</v>
      </c>
      <c r="I156" s="221"/>
      <c r="J156" s="222">
        <f t="shared" si="20"/>
        <v>0</v>
      </c>
      <c r="K156" s="218" t="s">
        <v>19</v>
      </c>
      <c r="L156" s="223"/>
      <c r="M156" s="224" t="s">
        <v>19</v>
      </c>
      <c r="N156" s="225" t="s">
        <v>44</v>
      </c>
      <c r="O156" s="66"/>
      <c r="P156" s="189">
        <f t="shared" si="21"/>
        <v>0</v>
      </c>
      <c r="Q156" s="189">
        <v>0</v>
      </c>
      <c r="R156" s="189">
        <f t="shared" si="22"/>
        <v>0</v>
      </c>
      <c r="S156" s="189">
        <v>0</v>
      </c>
      <c r="T156" s="190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195</v>
      </c>
      <c r="AT156" s="191" t="s">
        <v>192</v>
      </c>
      <c r="AU156" s="191" t="s">
        <v>80</v>
      </c>
      <c r="AY156" s="19" t="s">
        <v>170</v>
      </c>
      <c r="BE156" s="192">
        <f t="shared" si="24"/>
        <v>0</v>
      </c>
      <c r="BF156" s="192">
        <f t="shared" si="25"/>
        <v>0</v>
      </c>
      <c r="BG156" s="192">
        <f t="shared" si="26"/>
        <v>0</v>
      </c>
      <c r="BH156" s="192">
        <f t="shared" si="27"/>
        <v>0</v>
      </c>
      <c r="BI156" s="192">
        <f t="shared" si="28"/>
        <v>0</v>
      </c>
      <c r="BJ156" s="19" t="s">
        <v>80</v>
      </c>
      <c r="BK156" s="192">
        <f t="shared" si="29"/>
        <v>0</v>
      </c>
      <c r="BL156" s="19" t="s">
        <v>178</v>
      </c>
      <c r="BM156" s="191" t="s">
        <v>751</v>
      </c>
    </row>
    <row r="157" spans="1:65" s="2" customFormat="1" ht="16.5" customHeight="1">
      <c r="A157" s="36"/>
      <c r="B157" s="37"/>
      <c r="C157" s="216" t="s">
        <v>477</v>
      </c>
      <c r="D157" s="216" t="s">
        <v>192</v>
      </c>
      <c r="E157" s="217" t="s">
        <v>5084</v>
      </c>
      <c r="F157" s="218" t="s">
        <v>5085</v>
      </c>
      <c r="G157" s="219" t="s">
        <v>1088</v>
      </c>
      <c r="H157" s="220">
        <v>1</v>
      </c>
      <c r="I157" s="221"/>
      <c r="J157" s="222">
        <f t="shared" si="20"/>
        <v>0</v>
      </c>
      <c r="K157" s="218" t="s">
        <v>19</v>
      </c>
      <c r="L157" s="223"/>
      <c r="M157" s="224" t="s">
        <v>19</v>
      </c>
      <c r="N157" s="225" t="s">
        <v>44</v>
      </c>
      <c r="O157" s="66"/>
      <c r="P157" s="189">
        <f t="shared" si="21"/>
        <v>0</v>
      </c>
      <c r="Q157" s="189">
        <v>0</v>
      </c>
      <c r="R157" s="189">
        <f t="shared" si="22"/>
        <v>0</v>
      </c>
      <c r="S157" s="189">
        <v>0</v>
      </c>
      <c r="T157" s="190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195</v>
      </c>
      <c r="AT157" s="191" t="s">
        <v>192</v>
      </c>
      <c r="AU157" s="191" t="s">
        <v>80</v>
      </c>
      <c r="AY157" s="19" t="s">
        <v>170</v>
      </c>
      <c r="BE157" s="192">
        <f t="shared" si="24"/>
        <v>0</v>
      </c>
      <c r="BF157" s="192">
        <f t="shared" si="25"/>
        <v>0</v>
      </c>
      <c r="BG157" s="192">
        <f t="shared" si="26"/>
        <v>0</v>
      </c>
      <c r="BH157" s="192">
        <f t="shared" si="27"/>
        <v>0</v>
      </c>
      <c r="BI157" s="192">
        <f t="shared" si="28"/>
        <v>0</v>
      </c>
      <c r="BJ157" s="19" t="s">
        <v>80</v>
      </c>
      <c r="BK157" s="192">
        <f t="shared" si="29"/>
        <v>0</v>
      </c>
      <c r="BL157" s="19" t="s">
        <v>178</v>
      </c>
      <c r="BM157" s="191" t="s">
        <v>760</v>
      </c>
    </row>
    <row r="158" spans="1:65" s="2" customFormat="1" ht="16.5" customHeight="1">
      <c r="A158" s="36"/>
      <c r="B158" s="37"/>
      <c r="C158" s="216" t="s">
        <v>481</v>
      </c>
      <c r="D158" s="216" t="s">
        <v>192</v>
      </c>
      <c r="E158" s="217" t="s">
        <v>5086</v>
      </c>
      <c r="F158" s="218" t="s">
        <v>5087</v>
      </c>
      <c r="G158" s="219" t="s">
        <v>1088</v>
      </c>
      <c r="H158" s="220">
        <v>1</v>
      </c>
      <c r="I158" s="221"/>
      <c r="J158" s="222">
        <f t="shared" si="20"/>
        <v>0</v>
      </c>
      <c r="K158" s="218" t="s">
        <v>19</v>
      </c>
      <c r="L158" s="223"/>
      <c r="M158" s="224" t="s">
        <v>19</v>
      </c>
      <c r="N158" s="225" t="s">
        <v>44</v>
      </c>
      <c r="O158" s="66"/>
      <c r="P158" s="189">
        <f t="shared" si="21"/>
        <v>0</v>
      </c>
      <c r="Q158" s="189">
        <v>0</v>
      </c>
      <c r="R158" s="189">
        <f t="shared" si="22"/>
        <v>0</v>
      </c>
      <c r="S158" s="189">
        <v>0</v>
      </c>
      <c r="T158" s="190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195</v>
      </c>
      <c r="AT158" s="191" t="s">
        <v>192</v>
      </c>
      <c r="AU158" s="191" t="s">
        <v>80</v>
      </c>
      <c r="AY158" s="19" t="s">
        <v>170</v>
      </c>
      <c r="BE158" s="192">
        <f t="shared" si="24"/>
        <v>0</v>
      </c>
      <c r="BF158" s="192">
        <f t="shared" si="25"/>
        <v>0</v>
      </c>
      <c r="BG158" s="192">
        <f t="shared" si="26"/>
        <v>0</v>
      </c>
      <c r="BH158" s="192">
        <f t="shared" si="27"/>
        <v>0</v>
      </c>
      <c r="BI158" s="192">
        <f t="shared" si="28"/>
        <v>0</v>
      </c>
      <c r="BJ158" s="19" t="s">
        <v>80</v>
      </c>
      <c r="BK158" s="192">
        <f t="shared" si="29"/>
        <v>0</v>
      </c>
      <c r="BL158" s="19" t="s">
        <v>178</v>
      </c>
      <c r="BM158" s="191" t="s">
        <v>769</v>
      </c>
    </row>
    <row r="159" spans="1:65" s="2" customFormat="1" ht="16.5" customHeight="1">
      <c r="A159" s="36"/>
      <c r="B159" s="37"/>
      <c r="C159" s="216" t="s">
        <v>486</v>
      </c>
      <c r="D159" s="216" t="s">
        <v>192</v>
      </c>
      <c r="E159" s="217" t="s">
        <v>5088</v>
      </c>
      <c r="F159" s="218" t="s">
        <v>5089</v>
      </c>
      <c r="G159" s="219" t="s">
        <v>1088</v>
      </c>
      <c r="H159" s="220">
        <v>14</v>
      </c>
      <c r="I159" s="221"/>
      <c r="J159" s="222">
        <f t="shared" si="20"/>
        <v>0</v>
      </c>
      <c r="K159" s="218" t="s">
        <v>19</v>
      </c>
      <c r="L159" s="223"/>
      <c r="M159" s="224" t="s">
        <v>19</v>
      </c>
      <c r="N159" s="225" t="s">
        <v>44</v>
      </c>
      <c r="O159" s="66"/>
      <c r="P159" s="189">
        <f t="shared" si="21"/>
        <v>0</v>
      </c>
      <c r="Q159" s="189">
        <v>0</v>
      </c>
      <c r="R159" s="189">
        <f t="shared" si="22"/>
        <v>0</v>
      </c>
      <c r="S159" s="189">
        <v>0</v>
      </c>
      <c r="T159" s="190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195</v>
      </c>
      <c r="AT159" s="191" t="s">
        <v>192</v>
      </c>
      <c r="AU159" s="191" t="s">
        <v>80</v>
      </c>
      <c r="AY159" s="19" t="s">
        <v>170</v>
      </c>
      <c r="BE159" s="192">
        <f t="shared" si="24"/>
        <v>0</v>
      </c>
      <c r="BF159" s="192">
        <f t="shared" si="25"/>
        <v>0</v>
      </c>
      <c r="BG159" s="192">
        <f t="shared" si="26"/>
        <v>0</v>
      </c>
      <c r="BH159" s="192">
        <f t="shared" si="27"/>
        <v>0</v>
      </c>
      <c r="BI159" s="192">
        <f t="shared" si="28"/>
        <v>0</v>
      </c>
      <c r="BJ159" s="19" t="s">
        <v>80</v>
      </c>
      <c r="BK159" s="192">
        <f t="shared" si="29"/>
        <v>0</v>
      </c>
      <c r="BL159" s="19" t="s">
        <v>178</v>
      </c>
      <c r="BM159" s="191" t="s">
        <v>777</v>
      </c>
    </row>
    <row r="160" spans="1:65" s="2" customFormat="1" ht="16.5" customHeight="1">
      <c r="A160" s="36"/>
      <c r="B160" s="37"/>
      <c r="C160" s="216" t="s">
        <v>492</v>
      </c>
      <c r="D160" s="216" t="s">
        <v>192</v>
      </c>
      <c r="E160" s="217" t="s">
        <v>5090</v>
      </c>
      <c r="F160" s="218" t="s">
        <v>5091</v>
      </c>
      <c r="G160" s="219" t="s">
        <v>1088</v>
      </c>
      <c r="H160" s="220">
        <v>1</v>
      </c>
      <c r="I160" s="221"/>
      <c r="J160" s="222">
        <f t="shared" si="20"/>
        <v>0</v>
      </c>
      <c r="K160" s="218" t="s">
        <v>19</v>
      </c>
      <c r="L160" s="223"/>
      <c r="M160" s="224" t="s">
        <v>19</v>
      </c>
      <c r="N160" s="225" t="s">
        <v>44</v>
      </c>
      <c r="O160" s="66"/>
      <c r="P160" s="189">
        <f t="shared" si="21"/>
        <v>0</v>
      </c>
      <c r="Q160" s="189">
        <v>0</v>
      </c>
      <c r="R160" s="189">
        <f t="shared" si="22"/>
        <v>0</v>
      </c>
      <c r="S160" s="189">
        <v>0</v>
      </c>
      <c r="T160" s="190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195</v>
      </c>
      <c r="AT160" s="191" t="s">
        <v>192</v>
      </c>
      <c r="AU160" s="191" t="s">
        <v>80</v>
      </c>
      <c r="AY160" s="19" t="s">
        <v>170</v>
      </c>
      <c r="BE160" s="192">
        <f t="shared" si="24"/>
        <v>0</v>
      </c>
      <c r="BF160" s="192">
        <f t="shared" si="25"/>
        <v>0</v>
      </c>
      <c r="BG160" s="192">
        <f t="shared" si="26"/>
        <v>0</v>
      </c>
      <c r="BH160" s="192">
        <f t="shared" si="27"/>
        <v>0</v>
      </c>
      <c r="BI160" s="192">
        <f t="shared" si="28"/>
        <v>0</v>
      </c>
      <c r="BJ160" s="19" t="s">
        <v>80</v>
      </c>
      <c r="BK160" s="192">
        <f t="shared" si="29"/>
        <v>0</v>
      </c>
      <c r="BL160" s="19" t="s">
        <v>178</v>
      </c>
      <c r="BM160" s="191" t="s">
        <v>785</v>
      </c>
    </row>
    <row r="161" spans="1:65" s="2" customFormat="1" ht="16.5" customHeight="1">
      <c r="A161" s="36"/>
      <c r="B161" s="37"/>
      <c r="C161" s="216" t="s">
        <v>500</v>
      </c>
      <c r="D161" s="216" t="s">
        <v>192</v>
      </c>
      <c r="E161" s="217" t="s">
        <v>5092</v>
      </c>
      <c r="F161" s="218" t="s">
        <v>5093</v>
      </c>
      <c r="G161" s="219" t="s">
        <v>1088</v>
      </c>
      <c r="H161" s="220">
        <v>1</v>
      </c>
      <c r="I161" s="221"/>
      <c r="J161" s="222">
        <f t="shared" si="20"/>
        <v>0</v>
      </c>
      <c r="K161" s="218" t="s">
        <v>19</v>
      </c>
      <c r="L161" s="223"/>
      <c r="M161" s="224" t="s">
        <v>19</v>
      </c>
      <c r="N161" s="225" t="s">
        <v>44</v>
      </c>
      <c r="O161" s="66"/>
      <c r="P161" s="189">
        <f t="shared" si="21"/>
        <v>0</v>
      </c>
      <c r="Q161" s="189">
        <v>0</v>
      </c>
      <c r="R161" s="189">
        <f t="shared" si="22"/>
        <v>0</v>
      </c>
      <c r="S161" s="189">
        <v>0</v>
      </c>
      <c r="T161" s="190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195</v>
      </c>
      <c r="AT161" s="191" t="s">
        <v>192</v>
      </c>
      <c r="AU161" s="191" t="s">
        <v>80</v>
      </c>
      <c r="AY161" s="19" t="s">
        <v>170</v>
      </c>
      <c r="BE161" s="192">
        <f t="shared" si="24"/>
        <v>0</v>
      </c>
      <c r="BF161" s="192">
        <f t="shared" si="25"/>
        <v>0</v>
      </c>
      <c r="BG161" s="192">
        <f t="shared" si="26"/>
        <v>0</v>
      </c>
      <c r="BH161" s="192">
        <f t="shared" si="27"/>
        <v>0</v>
      </c>
      <c r="BI161" s="192">
        <f t="shared" si="28"/>
        <v>0</v>
      </c>
      <c r="BJ161" s="19" t="s">
        <v>80</v>
      </c>
      <c r="BK161" s="192">
        <f t="shared" si="29"/>
        <v>0</v>
      </c>
      <c r="BL161" s="19" t="s">
        <v>178</v>
      </c>
      <c r="BM161" s="191" t="s">
        <v>793</v>
      </c>
    </row>
    <row r="162" spans="1:65" s="2" customFormat="1" ht="16.5" customHeight="1">
      <c r="A162" s="36"/>
      <c r="B162" s="37"/>
      <c r="C162" s="216" t="s">
        <v>505</v>
      </c>
      <c r="D162" s="216" t="s">
        <v>192</v>
      </c>
      <c r="E162" s="217" t="s">
        <v>5094</v>
      </c>
      <c r="F162" s="218" t="s">
        <v>5095</v>
      </c>
      <c r="G162" s="219" t="s">
        <v>1088</v>
      </c>
      <c r="H162" s="220">
        <v>1</v>
      </c>
      <c r="I162" s="221"/>
      <c r="J162" s="222">
        <f t="shared" si="20"/>
        <v>0</v>
      </c>
      <c r="K162" s="218" t="s">
        <v>19</v>
      </c>
      <c r="L162" s="223"/>
      <c r="M162" s="224" t="s">
        <v>19</v>
      </c>
      <c r="N162" s="225" t="s">
        <v>44</v>
      </c>
      <c r="O162" s="66"/>
      <c r="P162" s="189">
        <f t="shared" si="21"/>
        <v>0</v>
      </c>
      <c r="Q162" s="189">
        <v>0</v>
      </c>
      <c r="R162" s="189">
        <f t="shared" si="22"/>
        <v>0</v>
      </c>
      <c r="S162" s="189">
        <v>0</v>
      </c>
      <c r="T162" s="190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195</v>
      </c>
      <c r="AT162" s="191" t="s">
        <v>192</v>
      </c>
      <c r="AU162" s="191" t="s">
        <v>80</v>
      </c>
      <c r="AY162" s="19" t="s">
        <v>170</v>
      </c>
      <c r="BE162" s="192">
        <f t="shared" si="24"/>
        <v>0</v>
      </c>
      <c r="BF162" s="192">
        <f t="shared" si="25"/>
        <v>0</v>
      </c>
      <c r="BG162" s="192">
        <f t="shared" si="26"/>
        <v>0</v>
      </c>
      <c r="BH162" s="192">
        <f t="shared" si="27"/>
        <v>0</v>
      </c>
      <c r="BI162" s="192">
        <f t="shared" si="28"/>
        <v>0</v>
      </c>
      <c r="BJ162" s="19" t="s">
        <v>80</v>
      </c>
      <c r="BK162" s="192">
        <f t="shared" si="29"/>
        <v>0</v>
      </c>
      <c r="BL162" s="19" t="s">
        <v>178</v>
      </c>
      <c r="BM162" s="191" t="s">
        <v>801</v>
      </c>
    </row>
    <row r="163" spans="1:65" s="2" customFormat="1" ht="16.5" customHeight="1">
      <c r="A163" s="36"/>
      <c r="B163" s="37"/>
      <c r="C163" s="216" t="s">
        <v>509</v>
      </c>
      <c r="D163" s="216" t="s">
        <v>192</v>
      </c>
      <c r="E163" s="217" t="s">
        <v>5096</v>
      </c>
      <c r="F163" s="218" t="s">
        <v>5097</v>
      </c>
      <c r="G163" s="219" t="s">
        <v>1088</v>
      </c>
      <c r="H163" s="220">
        <v>1</v>
      </c>
      <c r="I163" s="221"/>
      <c r="J163" s="222">
        <f t="shared" si="20"/>
        <v>0</v>
      </c>
      <c r="K163" s="218" t="s">
        <v>19</v>
      </c>
      <c r="L163" s="223"/>
      <c r="M163" s="224" t="s">
        <v>19</v>
      </c>
      <c r="N163" s="225" t="s">
        <v>44</v>
      </c>
      <c r="O163" s="66"/>
      <c r="P163" s="189">
        <f t="shared" si="21"/>
        <v>0</v>
      </c>
      <c r="Q163" s="189">
        <v>0</v>
      </c>
      <c r="R163" s="189">
        <f t="shared" si="22"/>
        <v>0</v>
      </c>
      <c r="S163" s="189">
        <v>0</v>
      </c>
      <c r="T163" s="190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195</v>
      </c>
      <c r="AT163" s="191" t="s">
        <v>192</v>
      </c>
      <c r="AU163" s="191" t="s">
        <v>80</v>
      </c>
      <c r="AY163" s="19" t="s">
        <v>170</v>
      </c>
      <c r="BE163" s="192">
        <f t="shared" si="24"/>
        <v>0</v>
      </c>
      <c r="BF163" s="192">
        <f t="shared" si="25"/>
        <v>0</v>
      </c>
      <c r="BG163" s="192">
        <f t="shared" si="26"/>
        <v>0</v>
      </c>
      <c r="BH163" s="192">
        <f t="shared" si="27"/>
        <v>0</v>
      </c>
      <c r="BI163" s="192">
        <f t="shared" si="28"/>
        <v>0</v>
      </c>
      <c r="BJ163" s="19" t="s">
        <v>80</v>
      </c>
      <c r="BK163" s="192">
        <f t="shared" si="29"/>
        <v>0</v>
      </c>
      <c r="BL163" s="19" t="s">
        <v>178</v>
      </c>
      <c r="BM163" s="191" t="s">
        <v>812</v>
      </c>
    </row>
    <row r="164" spans="1:65" s="2" customFormat="1" ht="16.5" customHeight="1">
      <c r="A164" s="36"/>
      <c r="B164" s="37"/>
      <c r="C164" s="216" t="s">
        <v>513</v>
      </c>
      <c r="D164" s="216" t="s">
        <v>192</v>
      </c>
      <c r="E164" s="217" t="s">
        <v>5098</v>
      </c>
      <c r="F164" s="218" t="s">
        <v>5099</v>
      </c>
      <c r="G164" s="219" t="s">
        <v>1088</v>
      </c>
      <c r="H164" s="220">
        <v>1</v>
      </c>
      <c r="I164" s="221"/>
      <c r="J164" s="222">
        <f t="shared" si="20"/>
        <v>0</v>
      </c>
      <c r="K164" s="218" t="s">
        <v>19</v>
      </c>
      <c r="L164" s="223"/>
      <c r="M164" s="224" t="s">
        <v>19</v>
      </c>
      <c r="N164" s="225" t="s">
        <v>44</v>
      </c>
      <c r="O164" s="66"/>
      <c r="P164" s="189">
        <f t="shared" si="21"/>
        <v>0</v>
      </c>
      <c r="Q164" s="189">
        <v>0</v>
      </c>
      <c r="R164" s="189">
        <f t="shared" si="22"/>
        <v>0</v>
      </c>
      <c r="S164" s="189">
        <v>0</v>
      </c>
      <c r="T164" s="190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195</v>
      </c>
      <c r="AT164" s="191" t="s">
        <v>192</v>
      </c>
      <c r="AU164" s="191" t="s">
        <v>80</v>
      </c>
      <c r="AY164" s="19" t="s">
        <v>170</v>
      </c>
      <c r="BE164" s="192">
        <f t="shared" si="24"/>
        <v>0</v>
      </c>
      <c r="BF164" s="192">
        <f t="shared" si="25"/>
        <v>0</v>
      </c>
      <c r="BG164" s="192">
        <f t="shared" si="26"/>
        <v>0</v>
      </c>
      <c r="BH164" s="192">
        <f t="shared" si="27"/>
        <v>0</v>
      </c>
      <c r="BI164" s="192">
        <f t="shared" si="28"/>
        <v>0</v>
      </c>
      <c r="BJ164" s="19" t="s">
        <v>80</v>
      </c>
      <c r="BK164" s="192">
        <f t="shared" si="29"/>
        <v>0</v>
      </c>
      <c r="BL164" s="19" t="s">
        <v>178</v>
      </c>
      <c r="BM164" s="191" t="s">
        <v>822</v>
      </c>
    </row>
    <row r="165" spans="1:65" s="2" customFormat="1" ht="16.5" customHeight="1">
      <c r="A165" s="36"/>
      <c r="B165" s="37"/>
      <c r="C165" s="216" t="s">
        <v>523</v>
      </c>
      <c r="D165" s="216" t="s">
        <v>192</v>
      </c>
      <c r="E165" s="217" t="s">
        <v>5100</v>
      </c>
      <c r="F165" s="218" t="s">
        <v>1100</v>
      </c>
      <c r="G165" s="219" t="s">
        <v>1088</v>
      </c>
      <c r="H165" s="220">
        <v>1</v>
      </c>
      <c r="I165" s="221"/>
      <c r="J165" s="222">
        <f t="shared" si="20"/>
        <v>0</v>
      </c>
      <c r="K165" s="218" t="s">
        <v>19</v>
      </c>
      <c r="L165" s="223"/>
      <c r="M165" s="224" t="s">
        <v>19</v>
      </c>
      <c r="N165" s="225" t="s">
        <v>44</v>
      </c>
      <c r="O165" s="66"/>
      <c r="P165" s="189">
        <f t="shared" si="21"/>
        <v>0</v>
      </c>
      <c r="Q165" s="189">
        <v>0</v>
      </c>
      <c r="R165" s="189">
        <f t="shared" si="22"/>
        <v>0</v>
      </c>
      <c r="S165" s="189">
        <v>0</v>
      </c>
      <c r="T165" s="190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195</v>
      </c>
      <c r="AT165" s="191" t="s">
        <v>192</v>
      </c>
      <c r="AU165" s="191" t="s">
        <v>80</v>
      </c>
      <c r="AY165" s="19" t="s">
        <v>170</v>
      </c>
      <c r="BE165" s="192">
        <f t="shared" si="24"/>
        <v>0</v>
      </c>
      <c r="BF165" s="192">
        <f t="shared" si="25"/>
        <v>0</v>
      </c>
      <c r="BG165" s="192">
        <f t="shared" si="26"/>
        <v>0</v>
      </c>
      <c r="BH165" s="192">
        <f t="shared" si="27"/>
        <v>0</v>
      </c>
      <c r="BI165" s="192">
        <f t="shared" si="28"/>
        <v>0</v>
      </c>
      <c r="BJ165" s="19" t="s">
        <v>80</v>
      </c>
      <c r="BK165" s="192">
        <f t="shared" si="29"/>
        <v>0</v>
      </c>
      <c r="BL165" s="19" t="s">
        <v>178</v>
      </c>
      <c r="BM165" s="191" t="s">
        <v>831</v>
      </c>
    </row>
    <row r="166" spans="1:65" s="2" customFormat="1" ht="16.5" customHeight="1">
      <c r="A166" s="36"/>
      <c r="B166" s="37"/>
      <c r="C166" s="216" t="s">
        <v>528</v>
      </c>
      <c r="D166" s="216" t="s">
        <v>192</v>
      </c>
      <c r="E166" s="217" t="s">
        <v>5101</v>
      </c>
      <c r="F166" s="218" t="s">
        <v>5102</v>
      </c>
      <c r="G166" s="219" t="s">
        <v>1103</v>
      </c>
      <c r="H166" s="220">
        <v>14</v>
      </c>
      <c r="I166" s="221"/>
      <c r="J166" s="222">
        <f t="shared" si="20"/>
        <v>0</v>
      </c>
      <c r="K166" s="218" t="s">
        <v>19</v>
      </c>
      <c r="L166" s="223"/>
      <c r="M166" s="224" t="s">
        <v>19</v>
      </c>
      <c r="N166" s="225" t="s">
        <v>44</v>
      </c>
      <c r="O166" s="66"/>
      <c r="P166" s="189">
        <f t="shared" si="21"/>
        <v>0</v>
      </c>
      <c r="Q166" s="189">
        <v>0</v>
      </c>
      <c r="R166" s="189">
        <f t="shared" si="22"/>
        <v>0</v>
      </c>
      <c r="S166" s="189">
        <v>0</v>
      </c>
      <c r="T166" s="190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195</v>
      </c>
      <c r="AT166" s="191" t="s">
        <v>192</v>
      </c>
      <c r="AU166" s="191" t="s">
        <v>80</v>
      </c>
      <c r="AY166" s="19" t="s">
        <v>170</v>
      </c>
      <c r="BE166" s="192">
        <f t="shared" si="24"/>
        <v>0</v>
      </c>
      <c r="BF166" s="192">
        <f t="shared" si="25"/>
        <v>0</v>
      </c>
      <c r="BG166" s="192">
        <f t="shared" si="26"/>
        <v>0</v>
      </c>
      <c r="BH166" s="192">
        <f t="shared" si="27"/>
        <v>0</v>
      </c>
      <c r="BI166" s="192">
        <f t="shared" si="28"/>
        <v>0</v>
      </c>
      <c r="BJ166" s="19" t="s">
        <v>80</v>
      </c>
      <c r="BK166" s="192">
        <f t="shared" si="29"/>
        <v>0</v>
      </c>
      <c r="BL166" s="19" t="s">
        <v>178</v>
      </c>
      <c r="BM166" s="191" t="s">
        <v>839</v>
      </c>
    </row>
    <row r="167" spans="1:65" s="2" customFormat="1" ht="24">
      <c r="A167" s="36"/>
      <c r="B167" s="37"/>
      <c r="C167" s="216" t="s">
        <v>534</v>
      </c>
      <c r="D167" s="216" t="s">
        <v>192</v>
      </c>
      <c r="E167" s="217" t="s">
        <v>5103</v>
      </c>
      <c r="F167" s="218" t="s">
        <v>5104</v>
      </c>
      <c r="G167" s="219" t="s">
        <v>1103</v>
      </c>
      <c r="H167" s="220">
        <v>14</v>
      </c>
      <c r="I167" s="221"/>
      <c r="J167" s="222">
        <f t="shared" si="20"/>
        <v>0</v>
      </c>
      <c r="K167" s="218" t="s">
        <v>19</v>
      </c>
      <c r="L167" s="223"/>
      <c r="M167" s="224" t="s">
        <v>19</v>
      </c>
      <c r="N167" s="225" t="s">
        <v>44</v>
      </c>
      <c r="O167" s="66"/>
      <c r="P167" s="189">
        <f t="shared" si="21"/>
        <v>0</v>
      </c>
      <c r="Q167" s="189">
        <v>0</v>
      </c>
      <c r="R167" s="189">
        <f t="shared" si="22"/>
        <v>0</v>
      </c>
      <c r="S167" s="189">
        <v>0</v>
      </c>
      <c r="T167" s="190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195</v>
      </c>
      <c r="AT167" s="191" t="s">
        <v>192</v>
      </c>
      <c r="AU167" s="191" t="s">
        <v>80</v>
      </c>
      <c r="AY167" s="19" t="s">
        <v>170</v>
      </c>
      <c r="BE167" s="192">
        <f t="shared" si="24"/>
        <v>0</v>
      </c>
      <c r="BF167" s="192">
        <f t="shared" si="25"/>
        <v>0</v>
      </c>
      <c r="BG167" s="192">
        <f t="shared" si="26"/>
        <v>0</v>
      </c>
      <c r="BH167" s="192">
        <f t="shared" si="27"/>
        <v>0</v>
      </c>
      <c r="BI167" s="192">
        <f t="shared" si="28"/>
        <v>0</v>
      </c>
      <c r="BJ167" s="19" t="s">
        <v>80</v>
      </c>
      <c r="BK167" s="192">
        <f t="shared" si="29"/>
        <v>0</v>
      </c>
      <c r="BL167" s="19" t="s">
        <v>178</v>
      </c>
      <c r="BM167" s="191" t="s">
        <v>856</v>
      </c>
    </row>
    <row r="168" spans="1:65" s="2" customFormat="1" ht="24">
      <c r="A168" s="36"/>
      <c r="B168" s="37"/>
      <c r="C168" s="216" t="s">
        <v>542</v>
      </c>
      <c r="D168" s="216" t="s">
        <v>192</v>
      </c>
      <c r="E168" s="217" t="s">
        <v>5105</v>
      </c>
      <c r="F168" s="218" t="s">
        <v>5106</v>
      </c>
      <c r="G168" s="219" t="s">
        <v>1103</v>
      </c>
      <c r="H168" s="220">
        <v>8</v>
      </c>
      <c r="I168" s="221"/>
      <c r="J168" s="222">
        <f t="shared" si="20"/>
        <v>0</v>
      </c>
      <c r="K168" s="218" t="s">
        <v>19</v>
      </c>
      <c r="L168" s="223"/>
      <c r="M168" s="224" t="s">
        <v>19</v>
      </c>
      <c r="N168" s="225" t="s">
        <v>44</v>
      </c>
      <c r="O168" s="66"/>
      <c r="P168" s="189">
        <f t="shared" si="21"/>
        <v>0</v>
      </c>
      <c r="Q168" s="189">
        <v>0</v>
      </c>
      <c r="R168" s="189">
        <f t="shared" si="22"/>
        <v>0</v>
      </c>
      <c r="S168" s="189">
        <v>0</v>
      </c>
      <c r="T168" s="190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195</v>
      </c>
      <c r="AT168" s="191" t="s">
        <v>192</v>
      </c>
      <c r="AU168" s="191" t="s">
        <v>80</v>
      </c>
      <c r="AY168" s="19" t="s">
        <v>170</v>
      </c>
      <c r="BE168" s="192">
        <f t="shared" si="24"/>
        <v>0</v>
      </c>
      <c r="BF168" s="192">
        <f t="shared" si="25"/>
        <v>0</v>
      </c>
      <c r="BG168" s="192">
        <f t="shared" si="26"/>
        <v>0</v>
      </c>
      <c r="BH168" s="192">
        <f t="shared" si="27"/>
        <v>0</v>
      </c>
      <c r="BI168" s="192">
        <f t="shared" si="28"/>
        <v>0</v>
      </c>
      <c r="BJ168" s="19" t="s">
        <v>80</v>
      </c>
      <c r="BK168" s="192">
        <f t="shared" si="29"/>
        <v>0</v>
      </c>
      <c r="BL168" s="19" t="s">
        <v>178</v>
      </c>
      <c r="BM168" s="191" t="s">
        <v>865</v>
      </c>
    </row>
    <row r="169" spans="1:65" s="2" customFormat="1" ht="24">
      <c r="A169" s="36"/>
      <c r="B169" s="37"/>
      <c r="C169" s="216" t="s">
        <v>547</v>
      </c>
      <c r="D169" s="216" t="s">
        <v>192</v>
      </c>
      <c r="E169" s="217" t="s">
        <v>5107</v>
      </c>
      <c r="F169" s="218" t="s">
        <v>5108</v>
      </c>
      <c r="G169" s="219" t="s">
        <v>1103</v>
      </c>
      <c r="H169" s="220">
        <v>5</v>
      </c>
      <c r="I169" s="221"/>
      <c r="J169" s="222">
        <f t="shared" si="20"/>
        <v>0</v>
      </c>
      <c r="K169" s="218" t="s">
        <v>19</v>
      </c>
      <c r="L169" s="223"/>
      <c r="M169" s="224" t="s">
        <v>19</v>
      </c>
      <c r="N169" s="225" t="s">
        <v>44</v>
      </c>
      <c r="O169" s="66"/>
      <c r="P169" s="189">
        <f t="shared" si="21"/>
        <v>0</v>
      </c>
      <c r="Q169" s="189">
        <v>0</v>
      </c>
      <c r="R169" s="189">
        <f t="shared" si="22"/>
        <v>0</v>
      </c>
      <c r="S169" s="189">
        <v>0</v>
      </c>
      <c r="T169" s="190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195</v>
      </c>
      <c r="AT169" s="191" t="s">
        <v>192</v>
      </c>
      <c r="AU169" s="191" t="s">
        <v>80</v>
      </c>
      <c r="AY169" s="19" t="s">
        <v>170</v>
      </c>
      <c r="BE169" s="192">
        <f t="shared" si="24"/>
        <v>0</v>
      </c>
      <c r="BF169" s="192">
        <f t="shared" si="25"/>
        <v>0</v>
      </c>
      <c r="BG169" s="192">
        <f t="shared" si="26"/>
        <v>0</v>
      </c>
      <c r="BH169" s="192">
        <f t="shared" si="27"/>
        <v>0</v>
      </c>
      <c r="BI169" s="192">
        <f t="shared" si="28"/>
        <v>0</v>
      </c>
      <c r="BJ169" s="19" t="s">
        <v>80</v>
      </c>
      <c r="BK169" s="192">
        <f t="shared" si="29"/>
        <v>0</v>
      </c>
      <c r="BL169" s="19" t="s">
        <v>178</v>
      </c>
      <c r="BM169" s="191" t="s">
        <v>876</v>
      </c>
    </row>
    <row r="170" spans="1:65" s="2" customFormat="1" ht="24">
      <c r="A170" s="36"/>
      <c r="B170" s="37"/>
      <c r="C170" s="216" t="s">
        <v>551</v>
      </c>
      <c r="D170" s="216" t="s">
        <v>192</v>
      </c>
      <c r="E170" s="217" t="s">
        <v>5109</v>
      </c>
      <c r="F170" s="218" t="s">
        <v>5110</v>
      </c>
      <c r="G170" s="219" t="s">
        <v>1103</v>
      </c>
      <c r="H170" s="220">
        <v>5</v>
      </c>
      <c r="I170" s="221"/>
      <c r="J170" s="222">
        <f t="shared" si="20"/>
        <v>0</v>
      </c>
      <c r="K170" s="218" t="s">
        <v>19</v>
      </c>
      <c r="L170" s="223"/>
      <c r="M170" s="224" t="s">
        <v>19</v>
      </c>
      <c r="N170" s="225" t="s">
        <v>44</v>
      </c>
      <c r="O170" s="66"/>
      <c r="P170" s="189">
        <f t="shared" si="21"/>
        <v>0</v>
      </c>
      <c r="Q170" s="189">
        <v>0</v>
      </c>
      <c r="R170" s="189">
        <f t="shared" si="22"/>
        <v>0</v>
      </c>
      <c r="S170" s="189">
        <v>0</v>
      </c>
      <c r="T170" s="190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195</v>
      </c>
      <c r="AT170" s="191" t="s">
        <v>192</v>
      </c>
      <c r="AU170" s="191" t="s">
        <v>80</v>
      </c>
      <c r="AY170" s="19" t="s">
        <v>170</v>
      </c>
      <c r="BE170" s="192">
        <f t="shared" si="24"/>
        <v>0</v>
      </c>
      <c r="BF170" s="192">
        <f t="shared" si="25"/>
        <v>0</v>
      </c>
      <c r="BG170" s="192">
        <f t="shared" si="26"/>
        <v>0</v>
      </c>
      <c r="BH170" s="192">
        <f t="shared" si="27"/>
        <v>0</v>
      </c>
      <c r="BI170" s="192">
        <f t="shared" si="28"/>
        <v>0</v>
      </c>
      <c r="BJ170" s="19" t="s">
        <v>80</v>
      </c>
      <c r="BK170" s="192">
        <f t="shared" si="29"/>
        <v>0</v>
      </c>
      <c r="BL170" s="19" t="s">
        <v>178</v>
      </c>
      <c r="BM170" s="191" t="s">
        <v>887</v>
      </c>
    </row>
    <row r="171" spans="1:65" s="2" customFormat="1" ht="16.5" customHeight="1">
      <c r="A171" s="36"/>
      <c r="B171" s="37"/>
      <c r="C171" s="216" t="s">
        <v>555</v>
      </c>
      <c r="D171" s="216" t="s">
        <v>192</v>
      </c>
      <c r="E171" s="217" t="s">
        <v>5111</v>
      </c>
      <c r="F171" s="218" t="s">
        <v>5112</v>
      </c>
      <c r="G171" s="219" t="s">
        <v>217</v>
      </c>
      <c r="H171" s="220">
        <v>3</v>
      </c>
      <c r="I171" s="221"/>
      <c r="J171" s="222">
        <f t="shared" si="20"/>
        <v>0</v>
      </c>
      <c r="K171" s="218" t="s">
        <v>19</v>
      </c>
      <c r="L171" s="223"/>
      <c r="M171" s="224" t="s">
        <v>19</v>
      </c>
      <c r="N171" s="225" t="s">
        <v>44</v>
      </c>
      <c r="O171" s="66"/>
      <c r="P171" s="189">
        <f t="shared" si="21"/>
        <v>0</v>
      </c>
      <c r="Q171" s="189">
        <v>0</v>
      </c>
      <c r="R171" s="189">
        <f t="shared" si="22"/>
        <v>0</v>
      </c>
      <c r="S171" s="189">
        <v>0</v>
      </c>
      <c r="T171" s="190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195</v>
      </c>
      <c r="AT171" s="191" t="s">
        <v>192</v>
      </c>
      <c r="AU171" s="191" t="s">
        <v>80</v>
      </c>
      <c r="AY171" s="19" t="s">
        <v>170</v>
      </c>
      <c r="BE171" s="192">
        <f t="shared" si="24"/>
        <v>0</v>
      </c>
      <c r="BF171" s="192">
        <f t="shared" si="25"/>
        <v>0</v>
      </c>
      <c r="BG171" s="192">
        <f t="shared" si="26"/>
        <v>0</v>
      </c>
      <c r="BH171" s="192">
        <f t="shared" si="27"/>
        <v>0</v>
      </c>
      <c r="BI171" s="192">
        <f t="shared" si="28"/>
        <v>0</v>
      </c>
      <c r="BJ171" s="19" t="s">
        <v>80</v>
      </c>
      <c r="BK171" s="192">
        <f t="shared" si="29"/>
        <v>0</v>
      </c>
      <c r="BL171" s="19" t="s">
        <v>178</v>
      </c>
      <c r="BM171" s="191" t="s">
        <v>898</v>
      </c>
    </row>
    <row r="172" spans="1:65" s="2" customFormat="1" ht="16.5" customHeight="1">
      <c r="A172" s="36"/>
      <c r="B172" s="37"/>
      <c r="C172" s="180" t="s">
        <v>559</v>
      </c>
      <c r="D172" s="180" t="s">
        <v>173</v>
      </c>
      <c r="E172" s="181" t="s">
        <v>5113</v>
      </c>
      <c r="F172" s="182" t="s">
        <v>1117</v>
      </c>
      <c r="G172" s="183" t="s">
        <v>421</v>
      </c>
      <c r="H172" s="184">
        <v>1</v>
      </c>
      <c r="I172" s="185"/>
      <c r="J172" s="186">
        <f t="shared" si="20"/>
        <v>0</v>
      </c>
      <c r="K172" s="182" t="s">
        <v>19</v>
      </c>
      <c r="L172" s="41"/>
      <c r="M172" s="187" t="s">
        <v>19</v>
      </c>
      <c r="N172" s="188" t="s">
        <v>44</v>
      </c>
      <c r="O172" s="66"/>
      <c r="P172" s="189">
        <f t="shared" si="21"/>
        <v>0</v>
      </c>
      <c r="Q172" s="189">
        <v>0</v>
      </c>
      <c r="R172" s="189">
        <f t="shared" si="22"/>
        <v>0</v>
      </c>
      <c r="S172" s="189">
        <v>0</v>
      </c>
      <c r="T172" s="190">
        <f t="shared" si="2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178</v>
      </c>
      <c r="AT172" s="191" t="s">
        <v>173</v>
      </c>
      <c r="AU172" s="191" t="s">
        <v>80</v>
      </c>
      <c r="AY172" s="19" t="s">
        <v>170</v>
      </c>
      <c r="BE172" s="192">
        <f t="shared" si="24"/>
        <v>0</v>
      </c>
      <c r="BF172" s="192">
        <f t="shared" si="25"/>
        <v>0</v>
      </c>
      <c r="BG172" s="192">
        <f t="shared" si="26"/>
        <v>0</v>
      </c>
      <c r="BH172" s="192">
        <f t="shared" si="27"/>
        <v>0</v>
      </c>
      <c r="BI172" s="192">
        <f t="shared" si="28"/>
        <v>0</v>
      </c>
      <c r="BJ172" s="19" t="s">
        <v>80</v>
      </c>
      <c r="BK172" s="192">
        <f t="shared" si="29"/>
        <v>0</v>
      </c>
      <c r="BL172" s="19" t="s">
        <v>178</v>
      </c>
      <c r="BM172" s="191" t="s">
        <v>909</v>
      </c>
    </row>
    <row r="173" spans="1:65" s="12" customFormat="1" ht="25.9" customHeight="1">
      <c r="B173" s="164"/>
      <c r="C173" s="165"/>
      <c r="D173" s="166" t="s">
        <v>72</v>
      </c>
      <c r="E173" s="167" t="s">
        <v>5114</v>
      </c>
      <c r="F173" s="167" t="s">
        <v>5115</v>
      </c>
      <c r="G173" s="165"/>
      <c r="H173" s="165"/>
      <c r="I173" s="168"/>
      <c r="J173" s="169">
        <f>BK173</f>
        <v>0</v>
      </c>
      <c r="K173" s="165"/>
      <c r="L173" s="170"/>
      <c r="M173" s="171"/>
      <c r="N173" s="172"/>
      <c r="O173" s="172"/>
      <c r="P173" s="173">
        <f>SUM(P174:P185)</f>
        <v>0</v>
      </c>
      <c r="Q173" s="172"/>
      <c r="R173" s="173">
        <f>SUM(R174:R185)</f>
        <v>0</v>
      </c>
      <c r="S173" s="172"/>
      <c r="T173" s="174">
        <f>SUM(T174:T185)</f>
        <v>0</v>
      </c>
      <c r="AR173" s="175" t="s">
        <v>80</v>
      </c>
      <c r="AT173" s="176" t="s">
        <v>72</v>
      </c>
      <c r="AU173" s="176" t="s">
        <v>73</v>
      </c>
      <c r="AY173" s="175" t="s">
        <v>170</v>
      </c>
      <c r="BK173" s="177">
        <f>SUM(BK174:BK185)</f>
        <v>0</v>
      </c>
    </row>
    <row r="174" spans="1:65" s="2" customFormat="1" ht="24">
      <c r="A174" s="36"/>
      <c r="B174" s="37"/>
      <c r="C174" s="216" t="s">
        <v>563</v>
      </c>
      <c r="D174" s="216" t="s">
        <v>192</v>
      </c>
      <c r="E174" s="217" t="s">
        <v>5116</v>
      </c>
      <c r="F174" s="218" t="s">
        <v>5117</v>
      </c>
      <c r="G174" s="219" t="s">
        <v>1088</v>
      </c>
      <c r="H174" s="220">
        <v>1</v>
      </c>
      <c r="I174" s="221"/>
      <c r="J174" s="222">
        <f t="shared" ref="J174:J185" si="30">ROUND(I174*H174,2)</f>
        <v>0</v>
      </c>
      <c r="K174" s="218" t="s">
        <v>19</v>
      </c>
      <c r="L174" s="223"/>
      <c r="M174" s="224" t="s">
        <v>19</v>
      </c>
      <c r="N174" s="225" t="s">
        <v>44</v>
      </c>
      <c r="O174" s="66"/>
      <c r="P174" s="189">
        <f t="shared" ref="P174:P185" si="31">O174*H174</f>
        <v>0</v>
      </c>
      <c r="Q174" s="189">
        <v>0</v>
      </c>
      <c r="R174" s="189">
        <f t="shared" ref="R174:R185" si="32">Q174*H174</f>
        <v>0</v>
      </c>
      <c r="S174" s="189">
        <v>0</v>
      </c>
      <c r="T174" s="190">
        <f t="shared" ref="T174:T185" si="33"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195</v>
      </c>
      <c r="AT174" s="191" t="s">
        <v>192</v>
      </c>
      <c r="AU174" s="191" t="s">
        <v>80</v>
      </c>
      <c r="AY174" s="19" t="s">
        <v>170</v>
      </c>
      <c r="BE174" s="192">
        <f t="shared" ref="BE174:BE185" si="34">IF(N174="základní",J174,0)</f>
        <v>0</v>
      </c>
      <c r="BF174" s="192">
        <f t="shared" ref="BF174:BF185" si="35">IF(N174="snížená",J174,0)</f>
        <v>0</v>
      </c>
      <c r="BG174" s="192">
        <f t="shared" ref="BG174:BG185" si="36">IF(N174="zákl. přenesená",J174,0)</f>
        <v>0</v>
      </c>
      <c r="BH174" s="192">
        <f t="shared" ref="BH174:BH185" si="37">IF(N174="sníž. přenesená",J174,0)</f>
        <v>0</v>
      </c>
      <c r="BI174" s="192">
        <f t="shared" ref="BI174:BI185" si="38">IF(N174="nulová",J174,0)</f>
        <v>0</v>
      </c>
      <c r="BJ174" s="19" t="s">
        <v>80</v>
      </c>
      <c r="BK174" s="192">
        <f t="shared" ref="BK174:BK185" si="39">ROUND(I174*H174,2)</f>
        <v>0</v>
      </c>
      <c r="BL174" s="19" t="s">
        <v>178</v>
      </c>
      <c r="BM174" s="191" t="s">
        <v>919</v>
      </c>
    </row>
    <row r="175" spans="1:65" s="2" customFormat="1" ht="16.5" customHeight="1">
      <c r="A175" s="36"/>
      <c r="B175" s="37"/>
      <c r="C175" s="216" t="s">
        <v>567</v>
      </c>
      <c r="D175" s="216" t="s">
        <v>192</v>
      </c>
      <c r="E175" s="217" t="s">
        <v>5118</v>
      </c>
      <c r="F175" s="218" t="s">
        <v>5077</v>
      </c>
      <c r="G175" s="219" t="s">
        <v>1088</v>
      </c>
      <c r="H175" s="220">
        <v>2</v>
      </c>
      <c r="I175" s="221"/>
      <c r="J175" s="222">
        <f t="shared" si="30"/>
        <v>0</v>
      </c>
      <c r="K175" s="218" t="s">
        <v>19</v>
      </c>
      <c r="L175" s="223"/>
      <c r="M175" s="224" t="s">
        <v>19</v>
      </c>
      <c r="N175" s="225" t="s">
        <v>44</v>
      </c>
      <c r="O175" s="66"/>
      <c r="P175" s="189">
        <f t="shared" si="31"/>
        <v>0</v>
      </c>
      <c r="Q175" s="189">
        <v>0</v>
      </c>
      <c r="R175" s="189">
        <f t="shared" si="32"/>
        <v>0</v>
      </c>
      <c r="S175" s="189">
        <v>0</v>
      </c>
      <c r="T175" s="190">
        <f t="shared" si="3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195</v>
      </c>
      <c r="AT175" s="191" t="s">
        <v>192</v>
      </c>
      <c r="AU175" s="191" t="s">
        <v>80</v>
      </c>
      <c r="AY175" s="19" t="s">
        <v>170</v>
      </c>
      <c r="BE175" s="192">
        <f t="shared" si="34"/>
        <v>0</v>
      </c>
      <c r="BF175" s="192">
        <f t="shared" si="35"/>
        <v>0</v>
      </c>
      <c r="BG175" s="192">
        <f t="shared" si="36"/>
        <v>0</v>
      </c>
      <c r="BH175" s="192">
        <f t="shared" si="37"/>
        <v>0</v>
      </c>
      <c r="BI175" s="192">
        <f t="shared" si="38"/>
        <v>0</v>
      </c>
      <c r="BJ175" s="19" t="s">
        <v>80</v>
      </c>
      <c r="BK175" s="192">
        <f t="shared" si="39"/>
        <v>0</v>
      </c>
      <c r="BL175" s="19" t="s">
        <v>178</v>
      </c>
      <c r="BM175" s="191" t="s">
        <v>927</v>
      </c>
    </row>
    <row r="176" spans="1:65" s="2" customFormat="1" ht="24">
      <c r="A176" s="36"/>
      <c r="B176" s="37"/>
      <c r="C176" s="216" t="s">
        <v>571</v>
      </c>
      <c r="D176" s="216" t="s">
        <v>192</v>
      </c>
      <c r="E176" s="217" t="s">
        <v>5119</v>
      </c>
      <c r="F176" s="218" t="s">
        <v>5117</v>
      </c>
      <c r="G176" s="219" t="s">
        <v>1088</v>
      </c>
      <c r="H176" s="220">
        <v>1</v>
      </c>
      <c r="I176" s="221"/>
      <c r="J176" s="222">
        <f t="shared" si="30"/>
        <v>0</v>
      </c>
      <c r="K176" s="218" t="s">
        <v>19</v>
      </c>
      <c r="L176" s="223"/>
      <c r="M176" s="224" t="s">
        <v>19</v>
      </c>
      <c r="N176" s="225" t="s">
        <v>44</v>
      </c>
      <c r="O176" s="66"/>
      <c r="P176" s="189">
        <f t="shared" si="31"/>
        <v>0</v>
      </c>
      <c r="Q176" s="189">
        <v>0</v>
      </c>
      <c r="R176" s="189">
        <f t="shared" si="32"/>
        <v>0</v>
      </c>
      <c r="S176" s="189">
        <v>0</v>
      </c>
      <c r="T176" s="190">
        <f t="shared" si="3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195</v>
      </c>
      <c r="AT176" s="191" t="s">
        <v>192</v>
      </c>
      <c r="AU176" s="191" t="s">
        <v>80</v>
      </c>
      <c r="AY176" s="19" t="s">
        <v>170</v>
      </c>
      <c r="BE176" s="192">
        <f t="shared" si="34"/>
        <v>0</v>
      </c>
      <c r="BF176" s="192">
        <f t="shared" si="35"/>
        <v>0</v>
      </c>
      <c r="BG176" s="192">
        <f t="shared" si="36"/>
        <v>0</v>
      </c>
      <c r="BH176" s="192">
        <f t="shared" si="37"/>
        <v>0</v>
      </c>
      <c r="BI176" s="192">
        <f t="shared" si="38"/>
        <v>0</v>
      </c>
      <c r="BJ176" s="19" t="s">
        <v>80</v>
      </c>
      <c r="BK176" s="192">
        <f t="shared" si="39"/>
        <v>0</v>
      </c>
      <c r="BL176" s="19" t="s">
        <v>178</v>
      </c>
      <c r="BM176" s="191" t="s">
        <v>937</v>
      </c>
    </row>
    <row r="177" spans="1:65" s="2" customFormat="1" ht="16.5" customHeight="1">
      <c r="A177" s="36"/>
      <c r="B177" s="37"/>
      <c r="C177" s="216" t="s">
        <v>575</v>
      </c>
      <c r="D177" s="216" t="s">
        <v>192</v>
      </c>
      <c r="E177" s="217" t="s">
        <v>5120</v>
      </c>
      <c r="F177" s="218" t="s">
        <v>5077</v>
      </c>
      <c r="G177" s="219" t="s">
        <v>1088</v>
      </c>
      <c r="H177" s="220">
        <v>2</v>
      </c>
      <c r="I177" s="221"/>
      <c r="J177" s="222">
        <f t="shared" si="30"/>
        <v>0</v>
      </c>
      <c r="K177" s="218" t="s">
        <v>19</v>
      </c>
      <c r="L177" s="223"/>
      <c r="M177" s="224" t="s">
        <v>19</v>
      </c>
      <c r="N177" s="225" t="s">
        <v>44</v>
      </c>
      <c r="O177" s="66"/>
      <c r="P177" s="189">
        <f t="shared" si="31"/>
        <v>0</v>
      </c>
      <c r="Q177" s="189">
        <v>0</v>
      </c>
      <c r="R177" s="189">
        <f t="shared" si="32"/>
        <v>0</v>
      </c>
      <c r="S177" s="189">
        <v>0</v>
      </c>
      <c r="T177" s="190">
        <f t="shared" si="3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195</v>
      </c>
      <c r="AT177" s="191" t="s">
        <v>192</v>
      </c>
      <c r="AU177" s="191" t="s">
        <v>80</v>
      </c>
      <c r="AY177" s="19" t="s">
        <v>170</v>
      </c>
      <c r="BE177" s="192">
        <f t="shared" si="34"/>
        <v>0</v>
      </c>
      <c r="BF177" s="192">
        <f t="shared" si="35"/>
        <v>0</v>
      </c>
      <c r="BG177" s="192">
        <f t="shared" si="36"/>
        <v>0</v>
      </c>
      <c r="BH177" s="192">
        <f t="shared" si="37"/>
        <v>0</v>
      </c>
      <c r="BI177" s="192">
        <f t="shared" si="38"/>
        <v>0</v>
      </c>
      <c r="BJ177" s="19" t="s">
        <v>80</v>
      </c>
      <c r="BK177" s="192">
        <f t="shared" si="39"/>
        <v>0</v>
      </c>
      <c r="BL177" s="19" t="s">
        <v>178</v>
      </c>
      <c r="BM177" s="191" t="s">
        <v>947</v>
      </c>
    </row>
    <row r="178" spans="1:65" s="2" customFormat="1" ht="16.5" customHeight="1">
      <c r="A178" s="36"/>
      <c r="B178" s="37"/>
      <c r="C178" s="216" t="s">
        <v>579</v>
      </c>
      <c r="D178" s="216" t="s">
        <v>192</v>
      </c>
      <c r="E178" s="217" t="s">
        <v>5121</v>
      </c>
      <c r="F178" s="218" t="s">
        <v>5085</v>
      </c>
      <c r="G178" s="219" t="s">
        <v>1088</v>
      </c>
      <c r="H178" s="220">
        <v>2</v>
      </c>
      <c r="I178" s="221"/>
      <c r="J178" s="222">
        <f t="shared" si="30"/>
        <v>0</v>
      </c>
      <c r="K178" s="218" t="s">
        <v>19</v>
      </c>
      <c r="L178" s="223"/>
      <c r="M178" s="224" t="s">
        <v>19</v>
      </c>
      <c r="N178" s="225" t="s">
        <v>44</v>
      </c>
      <c r="O178" s="66"/>
      <c r="P178" s="189">
        <f t="shared" si="31"/>
        <v>0</v>
      </c>
      <c r="Q178" s="189">
        <v>0</v>
      </c>
      <c r="R178" s="189">
        <f t="shared" si="32"/>
        <v>0</v>
      </c>
      <c r="S178" s="189">
        <v>0</v>
      </c>
      <c r="T178" s="190">
        <f t="shared" si="3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195</v>
      </c>
      <c r="AT178" s="191" t="s">
        <v>192</v>
      </c>
      <c r="AU178" s="191" t="s">
        <v>80</v>
      </c>
      <c r="AY178" s="19" t="s">
        <v>170</v>
      </c>
      <c r="BE178" s="192">
        <f t="shared" si="34"/>
        <v>0</v>
      </c>
      <c r="BF178" s="192">
        <f t="shared" si="35"/>
        <v>0</v>
      </c>
      <c r="BG178" s="192">
        <f t="shared" si="36"/>
        <v>0</v>
      </c>
      <c r="BH178" s="192">
        <f t="shared" si="37"/>
        <v>0</v>
      </c>
      <c r="BI178" s="192">
        <f t="shared" si="38"/>
        <v>0</v>
      </c>
      <c r="BJ178" s="19" t="s">
        <v>80</v>
      </c>
      <c r="BK178" s="192">
        <f t="shared" si="39"/>
        <v>0</v>
      </c>
      <c r="BL178" s="19" t="s">
        <v>178</v>
      </c>
      <c r="BM178" s="191" t="s">
        <v>956</v>
      </c>
    </row>
    <row r="179" spans="1:65" s="2" customFormat="1" ht="16.5" customHeight="1">
      <c r="A179" s="36"/>
      <c r="B179" s="37"/>
      <c r="C179" s="216" t="s">
        <v>583</v>
      </c>
      <c r="D179" s="216" t="s">
        <v>192</v>
      </c>
      <c r="E179" s="217" t="s">
        <v>5122</v>
      </c>
      <c r="F179" s="218" t="s">
        <v>5123</v>
      </c>
      <c r="G179" s="219" t="s">
        <v>1088</v>
      </c>
      <c r="H179" s="220">
        <v>2</v>
      </c>
      <c r="I179" s="221"/>
      <c r="J179" s="222">
        <f t="shared" si="30"/>
        <v>0</v>
      </c>
      <c r="K179" s="218" t="s">
        <v>19</v>
      </c>
      <c r="L179" s="223"/>
      <c r="M179" s="224" t="s">
        <v>19</v>
      </c>
      <c r="N179" s="225" t="s">
        <v>44</v>
      </c>
      <c r="O179" s="66"/>
      <c r="P179" s="189">
        <f t="shared" si="31"/>
        <v>0</v>
      </c>
      <c r="Q179" s="189">
        <v>0</v>
      </c>
      <c r="R179" s="189">
        <f t="shared" si="32"/>
        <v>0</v>
      </c>
      <c r="S179" s="189">
        <v>0</v>
      </c>
      <c r="T179" s="190">
        <f t="shared" si="3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195</v>
      </c>
      <c r="AT179" s="191" t="s">
        <v>192</v>
      </c>
      <c r="AU179" s="191" t="s">
        <v>80</v>
      </c>
      <c r="AY179" s="19" t="s">
        <v>170</v>
      </c>
      <c r="BE179" s="192">
        <f t="shared" si="34"/>
        <v>0</v>
      </c>
      <c r="BF179" s="192">
        <f t="shared" si="35"/>
        <v>0</v>
      </c>
      <c r="BG179" s="192">
        <f t="shared" si="36"/>
        <v>0</v>
      </c>
      <c r="BH179" s="192">
        <f t="shared" si="37"/>
        <v>0</v>
      </c>
      <c r="BI179" s="192">
        <f t="shared" si="38"/>
        <v>0</v>
      </c>
      <c r="BJ179" s="19" t="s">
        <v>80</v>
      </c>
      <c r="BK179" s="192">
        <f t="shared" si="39"/>
        <v>0</v>
      </c>
      <c r="BL179" s="19" t="s">
        <v>178</v>
      </c>
      <c r="BM179" s="191" t="s">
        <v>966</v>
      </c>
    </row>
    <row r="180" spans="1:65" s="2" customFormat="1" ht="16.5" customHeight="1">
      <c r="A180" s="36"/>
      <c r="B180" s="37"/>
      <c r="C180" s="216" t="s">
        <v>587</v>
      </c>
      <c r="D180" s="216" t="s">
        <v>192</v>
      </c>
      <c r="E180" s="217" t="s">
        <v>5124</v>
      </c>
      <c r="F180" s="218" t="s">
        <v>5093</v>
      </c>
      <c r="G180" s="219" t="s">
        <v>1088</v>
      </c>
      <c r="H180" s="220">
        <v>2</v>
      </c>
      <c r="I180" s="221"/>
      <c r="J180" s="222">
        <f t="shared" si="30"/>
        <v>0</v>
      </c>
      <c r="K180" s="218" t="s">
        <v>19</v>
      </c>
      <c r="L180" s="223"/>
      <c r="M180" s="224" t="s">
        <v>19</v>
      </c>
      <c r="N180" s="225" t="s">
        <v>44</v>
      </c>
      <c r="O180" s="66"/>
      <c r="P180" s="189">
        <f t="shared" si="31"/>
        <v>0</v>
      </c>
      <c r="Q180" s="189">
        <v>0</v>
      </c>
      <c r="R180" s="189">
        <f t="shared" si="32"/>
        <v>0</v>
      </c>
      <c r="S180" s="189">
        <v>0</v>
      </c>
      <c r="T180" s="190">
        <f t="shared" si="3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195</v>
      </c>
      <c r="AT180" s="191" t="s">
        <v>192</v>
      </c>
      <c r="AU180" s="191" t="s">
        <v>80</v>
      </c>
      <c r="AY180" s="19" t="s">
        <v>170</v>
      </c>
      <c r="BE180" s="192">
        <f t="shared" si="34"/>
        <v>0</v>
      </c>
      <c r="BF180" s="192">
        <f t="shared" si="35"/>
        <v>0</v>
      </c>
      <c r="BG180" s="192">
        <f t="shared" si="36"/>
        <v>0</v>
      </c>
      <c r="BH180" s="192">
        <f t="shared" si="37"/>
        <v>0</v>
      </c>
      <c r="BI180" s="192">
        <f t="shared" si="38"/>
        <v>0</v>
      </c>
      <c r="BJ180" s="19" t="s">
        <v>80</v>
      </c>
      <c r="BK180" s="192">
        <f t="shared" si="39"/>
        <v>0</v>
      </c>
      <c r="BL180" s="19" t="s">
        <v>178</v>
      </c>
      <c r="BM180" s="191" t="s">
        <v>975</v>
      </c>
    </row>
    <row r="181" spans="1:65" s="2" customFormat="1" ht="16.5" customHeight="1">
      <c r="A181" s="36"/>
      <c r="B181" s="37"/>
      <c r="C181" s="216" t="s">
        <v>593</v>
      </c>
      <c r="D181" s="216" t="s">
        <v>192</v>
      </c>
      <c r="E181" s="217" t="s">
        <v>5125</v>
      </c>
      <c r="F181" s="218" t="s">
        <v>5126</v>
      </c>
      <c r="G181" s="219" t="s">
        <v>1088</v>
      </c>
      <c r="H181" s="220">
        <v>2</v>
      </c>
      <c r="I181" s="221"/>
      <c r="J181" s="222">
        <f t="shared" si="30"/>
        <v>0</v>
      </c>
      <c r="K181" s="218" t="s">
        <v>19</v>
      </c>
      <c r="L181" s="223"/>
      <c r="M181" s="224" t="s">
        <v>19</v>
      </c>
      <c r="N181" s="225" t="s">
        <v>44</v>
      </c>
      <c r="O181" s="66"/>
      <c r="P181" s="189">
        <f t="shared" si="31"/>
        <v>0</v>
      </c>
      <c r="Q181" s="189">
        <v>0</v>
      </c>
      <c r="R181" s="189">
        <f t="shared" si="32"/>
        <v>0</v>
      </c>
      <c r="S181" s="189">
        <v>0</v>
      </c>
      <c r="T181" s="190">
        <f t="shared" si="3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195</v>
      </c>
      <c r="AT181" s="191" t="s">
        <v>192</v>
      </c>
      <c r="AU181" s="191" t="s">
        <v>80</v>
      </c>
      <c r="AY181" s="19" t="s">
        <v>170</v>
      </c>
      <c r="BE181" s="192">
        <f t="shared" si="34"/>
        <v>0</v>
      </c>
      <c r="BF181" s="192">
        <f t="shared" si="35"/>
        <v>0</v>
      </c>
      <c r="BG181" s="192">
        <f t="shared" si="36"/>
        <v>0</v>
      </c>
      <c r="BH181" s="192">
        <f t="shared" si="37"/>
        <v>0</v>
      </c>
      <c r="BI181" s="192">
        <f t="shared" si="38"/>
        <v>0</v>
      </c>
      <c r="BJ181" s="19" t="s">
        <v>80</v>
      </c>
      <c r="BK181" s="192">
        <f t="shared" si="39"/>
        <v>0</v>
      </c>
      <c r="BL181" s="19" t="s">
        <v>178</v>
      </c>
      <c r="BM181" s="191" t="s">
        <v>983</v>
      </c>
    </row>
    <row r="182" spans="1:65" s="2" customFormat="1" ht="24">
      <c r="A182" s="36"/>
      <c r="B182" s="37"/>
      <c r="C182" s="216" t="s">
        <v>597</v>
      </c>
      <c r="D182" s="216" t="s">
        <v>192</v>
      </c>
      <c r="E182" s="217" t="s">
        <v>5127</v>
      </c>
      <c r="F182" s="218" t="s">
        <v>5108</v>
      </c>
      <c r="G182" s="219" t="s">
        <v>1103</v>
      </c>
      <c r="H182" s="220">
        <v>16</v>
      </c>
      <c r="I182" s="221"/>
      <c r="J182" s="222">
        <f t="shared" si="30"/>
        <v>0</v>
      </c>
      <c r="K182" s="218" t="s">
        <v>19</v>
      </c>
      <c r="L182" s="223"/>
      <c r="M182" s="224" t="s">
        <v>19</v>
      </c>
      <c r="N182" s="225" t="s">
        <v>44</v>
      </c>
      <c r="O182" s="66"/>
      <c r="P182" s="189">
        <f t="shared" si="31"/>
        <v>0</v>
      </c>
      <c r="Q182" s="189">
        <v>0</v>
      </c>
      <c r="R182" s="189">
        <f t="shared" si="32"/>
        <v>0</v>
      </c>
      <c r="S182" s="189">
        <v>0</v>
      </c>
      <c r="T182" s="190">
        <f t="shared" si="3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195</v>
      </c>
      <c r="AT182" s="191" t="s">
        <v>192</v>
      </c>
      <c r="AU182" s="191" t="s">
        <v>80</v>
      </c>
      <c r="AY182" s="19" t="s">
        <v>170</v>
      </c>
      <c r="BE182" s="192">
        <f t="shared" si="34"/>
        <v>0</v>
      </c>
      <c r="BF182" s="192">
        <f t="shared" si="35"/>
        <v>0</v>
      </c>
      <c r="BG182" s="192">
        <f t="shared" si="36"/>
        <v>0</v>
      </c>
      <c r="BH182" s="192">
        <f t="shared" si="37"/>
        <v>0</v>
      </c>
      <c r="BI182" s="192">
        <f t="shared" si="38"/>
        <v>0</v>
      </c>
      <c r="BJ182" s="19" t="s">
        <v>80</v>
      </c>
      <c r="BK182" s="192">
        <f t="shared" si="39"/>
        <v>0</v>
      </c>
      <c r="BL182" s="19" t="s">
        <v>178</v>
      </c>
      <c r="BM182" s="191" t="s">
        <v>992</v>
      </c>
    </row>
    <row r="183" spans="1:65" s="2" customFormat="1" ht="24">
      <c r="A183" s="36"/>
      <c r="B183" s="37"/>
      <c r="C183" s="216" t="s">
        <v>604</v>
      </c>
      <c r="D183" s="216" t="s">
        <v>192</v>
      </c>
      <c r="E183" s="217" t="s">
        <v>5128</v>
      </c>
      <c r="F183" s="218" t="s">
        <v>5110</v>
      </c>
      <c r="G183" s="219" t="s">
        <v>1103</v>
      </c>
      <c r="H183" s="220">
        <v>2</v>
      </c>
      <c r="I183" s="221"/>
      <c r="J183" s="222">
        <f t="shared" si="30"/>
        <v>0</v>
      </c>
      <c r="K183" s="218" t="s">
        <v>19</v>
      </c>
      <c r="L183" s="223"/>
      <c r="M183" s="224" t="s">
        <v>19</v>
      </c>
      <c r="N183" s="225" t="s">
        <v>44</v>
      </c>
      <c r="O183" s="66"/>
      <c r="P183" s="189">
        <f t="shared" si="31"/>
        <v>0</v>
      </c>
      <c r="Q183" s="189">
        <v>0</v>
      </c>
      <c r="R183" s="189">
        <f t="shared" si="32"/>
        <v>0</v>
      </c>
      <c r="S183" s="189">
        <v>0</v>
      </c>
      <c r="T183" s="190">
        <f t="shared" si="3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195</v>
      </c>
      <c r="AT183" s="191" t="s">
        <v>192</v>
      </c>
      <c r="AU183" s="191" t="s">
        <v>80</v>
      </c>
      <c r="AY183" s="19" t="s">
        <v>170</v>
      </c>
      <c r="BE183" s="192">
        <f t="shared" si="34"/>
        <v>0</v>
      </c>
      <c r="BF183" s="192">
        <f t="shared" si="35"/>
        <v>0</v>
      </c>
      <c r="BG183" s="192">
        <f t="shared" si="36"/>
        <v>0</v>
      </c>
      <c r="BH183" s="192">
        <f t="shared" si="37"/>
        <v>0</v>
      </c>
      <c r="BI183" s="192">
        <f t="shared" si="38"/>
        <v>0</v>
      </c>
      <c r="BJ183" s="19" t="s">
        <v>80</v>
      </c>
      <c r="BK183" s="192">
        <f t="shared" si="39"/>
        <v>0</v>
      </c>
      <c r="BL183" s="19" t="s">
        <v>178</v>
      </c>
      <c r="BM183" s="191" t="s">
        <v>1002</v>
      </c>
    </row>
    <row r="184" spans="1:65" s="2" customFormat="1" ht="16.5" customHeight="1">
      <c r="A184" s="36"/>
      <c r="B184" s="37"/>
      <c r="C184" s="216" t="s">
        <v>608</v>
      </c>
      <c r="D184" s="216" t="s">
        <v>192</v>
      </c>
      <c r="E184" s="217" t="s">
        <v>5129</v>
      </c>
      <c r="F184" s="218" t="s">
        <v>5112</v>
      </c>
      <c r="G184" s="219" t="s">
        <v>217</v>
      </c>
      <c r="H184" s="220">
        <v>1</v>
      </c>
      <c r="I184" s="221"/>
      <c r="J184" s="222">
        <f t="shared" si="30"/>
        <v>0</v>
      </c>
      <c r="K184" s="218" t="s">
        <v>19</v>
      </c>
      <c r="L184" s="223"/>
      <c r="M184" s="224" t="s">
        <v>19</v>
      </c>
      <c r="N184" s="225" t="s">
        <v>44</v>
      </c>
      <c r="O184" s="66"/>
      <c r="P184" s="189">
        <f t="shared" si="31"/>
        <v>0</v>
      </c>
      <c r="Q184" s="189">
        <v>0</v>
      </c>
      <c r="R184" s="189">
        <f t="shared" si="32"/>
        <v>0</v>
      </c>
      <c r="S184" s="189">
        <v>0</v>
      </c>
      <c r="T184" s="190">
        <f t="shared" si="3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195</v>
      </c>
      <c r="AT184" s="191" t="s">
        <v>192</v>
      </c>
      <c r="AU184" s="191" t="s">
        <v>80</v>
      </c>
      <c r="AY184" s="19" t="s">
        <v>170</v>
      </c>
      <c r="BE184" s="192">
        <f t="shared" si="34"/>
        <v>0</v>
      </c>
      <c r="BF184" s="192">
        <f t="shared" si="35"/>
        <v>0</v>
      </c>
      <c r="BG184" s="192">
        <f t="shared" si="36"/>
        <v>0</v>
      </c>
      <c r="BH184" s="192">
        <f t="shared" si="37"/>
        <v>0</v>
      </c>
      <c r="BI184" s="192">
        <f t="shared" si="38"/>
        <v>0</v>
      </c>
      <c r="BJ184" s="19" t="s">
        <v>80</v>
      </c>
      <c r="BK184" s="192">
        <f t="shared" si="39"/>
        <v>0</v>
      </c>
      <c r="BL184" s="19" t="s">
        <v>178</v>
      </c>
      <c r="BM184" s="191" t="s">
        <v>1010</v>
      </c>
    </row>
    <row r="185" spans="1:65" s="2" customFormat="1" ht="16.5" customHeight="1">
      <c r="A185" s="36"/>
      <c r="B185" s="37"/>
      <c r="C185" s="180" t="s">
        <v>615</v>
      </c>
      <c r="D185" s="180" t="s">
        <v>173</v>
      </c>
      <c r="E185" s="181" t="s">
        <v>5130</v>
      </c>
      <c r="F185" s="182" t="s">
        <v>1117</v>
      </c>
      <c r="G185" s="183" t="s">
        <v>421</v>
      </c>
      <c r="H185" s="184">
        <v>1</v>
      </c>
      <c r="I185" s="185"/>
      <c r="J185" s="186">
        <f t="shared" si="30"/>
        <v>0</v>
      </c>
      <c r="K185" s="182" t="s">
        <v>19</v>
      </c>
      <c r="L185" s="41"/>
      <c r="M185" s="187" t="s">
        <v>19</v>
      </c>
      <c r="N185" s="188" t="s">
        <v>44</v>
      </c>
      <c r="O185" s="66"/>
      <c r="P185" s="189">
        <f t="shared" si="31"/>
        <v>0</v>
      </c>
      <c r="Q185" s="189">
        <v>0</v>
      </c>
      <c r="R185" s="189">
        <f t="shared" si="32"/>
        <v>0</v>
      </c>
      <c r="S185" s="189">
        <v>0</v>
      </c>
      <c r="T185" s="190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80</v>
      </c>
      <c r="AY185" s="19" t="s">
        <v>170</v>
      </c>
      <c r="BE185" s="192">
        <f t="shared" si="34"/>
        <v>0</v>
      </c>
      <c r="BF185" s="192">
        <f t="shared" si="35"/>
        <v>0</v>
      </c>
      <c r="BG185" s="192">
        <f t="shared" si="36"/>
        <v>0</v>
      </c>
      <c r="BH185" s="192">
        <f t="shared" si="37"/>
        <v>0</v>
      </c>
      <c r="BI185" s="192">
        <f t="shared" si="38"/>
        <v>0</v>
      </c>
      <c r="BJ185" s="19" t="s">
        <v>80</v>
      </c>
      <c r="BK185" s="192">
        <f t="shared" si="39"/>
        <v>0</v>
      </c>
      <c r="BL185" s="19" t="s">
        <v>178</v>
      </c>
      <c r="BM185" s="191" t="s">
        <v>1022</v>
      </c>
    </row>
    <row r="186" spans="1:65" s="12" customFormat="1" ht="25.9" customHeight="1">
      <c r="B186" s="164"/>
      <c r="C186" s="165"/>
      <c r="D186" s="166" t="s">
        <v>72</v>
      </c>
      <c r="E186" s="167" t="s">
        <v>5131</v>
      </c>
      <c r="F186" s="167" t="s">
        <v>5132</v>
      </c>
      <c r="G186" s="165"/>
      <c r="H186" s="165"/>
      <c r="I186" s="168"/>
      <c r="J186" s="169">
        <f>BK186</f>
        <v>0</v>
      </c>
      <c r="K186" s="165"/>
      <c r="L186" s="170"/>
      <c r="M186" s="171"/>
      <c r="N186" s="172"/>
      <c r="O186" s="172"/>
      <c r="P186" s="173">
        <f>SUM(P187:P194)</f>
        <v>0</v>
      </c>
      <c r="Q186" s="172"/>
      <c r="R186" s="173">
        <f>SUM(R187:R194)</f>
        <v>0</v>
      </c>
      <c r="S186" s="172"/>
      <c r="T186" s="174">
        <f>SUM(T187:T194)</f>
        <v>0</v>
      </c>
      <c r="AR186" s="175" t="s">
        <v>80</v>
      </c>
      <c r="AT186" s="176" t="s">
        <v>72</v>
      </c>
      <c r="AU186" s="176" t="s">
        <v>73</v>
      </c>
      <c r="AY186" s="175" t="s">
        <v>170</v>
      </c>
      <c r="BK186" s="177">
        <f>SUM(BK187:BK194)</f>
        <v>0</v>
      </c>
    </row>
    <row r="187" spans="1:65" s="2" customFormat="1" ht="55.5" customHeight="1">
      <c r="A187" s="36"/>
      <c r="B187" s="37"/>
      <c r="C187" s="216" t="s">
        <v>620</v>
      </c>
      <c r="D187" s="216" t="s">
        <v>192</v>
      </c>
      <c r="E187" s="217" t="s">
        <v>5133</v>
      </c>
      <c r="F187" s="218" t="s">
        <v>5134</v>
      </c>
      <c r="G187" s="219" t="s">
        <v>421</v>
      </c>
      <c r="H187" s="220">
        <v>1</v>
      </c>
      <c r="I187" s="221"/>
      <c r="J187" s="222">
        <f>ROUND(I187*H187,2)</f>
        <v>0</v>
      </c>
      <c r="K187" s="218" t="s">
        <v>19</v>
      </c>
      <c r="L187" s="223"/>
      <c r="M187" s="224" t="s">
        <v>19</v>
      </c>
      <c r="N187" s="225" t="s">
        <v>44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195</v>
      </c>
      <c r="AT187" s="191" t="s">
        <v>192</v>
      </c>
      <c r="AU187" s="191" t="s">
        <v>80</v>
      </c>
      <c r="AY187" s="19" t="s">
        <v>170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178</v>
      </c>
      <c r="BM187" s="191" t="s">
        <v>1033</v>
      </c>
    </row>
    <row r="188" spans="1:65" s="2" customFormat="1" ht="165.75">
      <c r="A188" s="36"/>
      <c r="B188" s="37"/>
      <c r="C188" s="38"/>
      <c r="D188" s="195" t="s">
        <v>363</v>
      </c>
      <c r="E188" s="38"/>
      <c r="F188" s="236" t="s">
        <v>5135</v>
      </c>
      <c r="G188" s="38"/>
      <c r="H188" s="38"/>
      <c r="I188" s="237"/>
      <c r="J188" s="38"/>
      <c r="K188" s="38"/>
      <c r="L188" s="41"/>
      <c r="M188" s="238"/>
      <c r="N188" s="239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363</v>
      </c>
      <c r="AU188" s="19" t="s">
        <v>80</v>
      </c>
    </row>
    <row r="189" spans="1:65" s="2" customFormat="1" ht="16.5" customHeight="1">
      <c r="A189" s="36"/>
      <c r="B189" s="37"/>
      <c r="C189" s="216" t="s">
        <v>624</v>
      </c>
      <c r="D189" s="216" t="s">
        <v>192</v>
      </c>
      <c r="E189" s="217" t="s">
        <v>5136</v>
      </c>
      <c r="F189" s="218" t="s">
        <v>5137</v>
      </c>
      <c r="G189" s="219" t="s">
        <v>1088</v>
      </c>
      <c r="H189" s="220">
        <v>5</v>
      </c>
      <c r="I189" s="221"/>
      <c r="J189" s="222">
        <f t="shared" ref="J189:J194" si="40">ROUND(I189*H189,2)</f>
        <v>0</v>
      </c>
      <c r="K189" s="218" t="s">
        <v>19</v>
      </c>
      <c r="L189" s="223"/>
      <c r="M189" s="224" t="s">
        <v>19</v>
      </c>
      <c r="N189" s="225" t="s">
        <v>44</v>
      </c>
      <c r="O189" s="66"/>
      <c r="P189" s="189">
        <f t="shared" ref="P189:P194" si="41">O189*H189</f>
        <v>0</v>
      </c>
      <c r="Q189" s="189">
        <v>0</v>
      </c>
      <c r="R189" s="189">
        <f t="shared" ref="R189:R194" si="42">Q189*H189</f>
        <v>0</v>
      </c>
      <c r="S189" s="189">
        <v>0</v>
      </c>
      <c r="T189" s="190">
        <f t="shared" ref="T189:T194" si="43"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195</v>
      </c>
      <c r="AT189" s="191" t="s">
        <v>192</v>
      </c>
      <c r="AU189" s="191" t="s">
        <v>80</v>
      </c>
      <c r="AY189" s="19" t="s">
        <v>170</v>
      </c>
      <c r="BE189" s="192">
        <f t="shared" ref="BE189:BE194" si="44">IF(N189="základní",J189,0)</f>
        <v>0</v>
      </c>
      <c r="BF189" s="192">
        <f t="shared" ref="BF189:BF194" si="45">IF(N189="snížená",J189,0)</f>
        <v>0</v>
      </c>
      <c r="BG189" s="192">
        <f t="shared" ref="BG189:BG194" si="46">IF(N189="zákl. přenesená",J189,0)</f>
        <v>0</v>
      </c>
      <c r="BH189" s="192">
        <f t="shared" ref="BH189:BH194" si="47">IF(N189="sníž. přenesená",J189,0)</f>
        <v>0</v>
      </c>
      <c r="BI189" s="192">
        <f t="shared" ref="BI189:BI194" si="48">IF(N189="nulová",J189,0)</f>
        <v>0</v>
      </c>
      <c r="BJ189" s="19" t="s">
        <v>80</v>
      </c>
      <c r="BK189" s="192">
        <f t="shared" ref="BK189:BK194" si="49">ROUND(I189*H189,2)</f>
        <v>0</v>
      </c>
      <c r="BL189" s="19" t="s">
        <v>178</v>
      </c>
      <c r="BM189" s="191" t="s">
        <v>1047</v>
      </c>
    </row>
    <row r="190" spans="1:65" s="2" customFormat="1" ht="16.5" customHeight="1">
      <c r="A190" s="36"/>
      <c r="B190" s="37"/>
      <c r="C190" s="216" t="s">
        <v>630</v>
      </c>
      <c r="D190" s="216" t="s">
        <v>192</v>
      </c>
      <c r="E190" s="217" t="s">
        <v>5138</v>
      </c>
      <c r="F190" s="218" t="s">
        <v>5139</v>
      </c>
      <c r="G190" s="219" t="s">
        <v>1088</v>
      </c>
      <c r="H190" s="220">
        <v>1</v>
      </c>
      <c r="I190" s="221"/>
      <c r="J190" s="222">
        <f t="shared" si="40"/>
        <v>0</v>
      </c>
      <c r="K190" s="218" t="s">
        <v>19</v>
      </c>
      <c r="L190" s="223"/>
      <c r="M190" s="224" t="s">
        <v>19</v>
      </c>
      <c r="N190" s="225" t="s">
        <v>44</v>
      </c>
      <c r="O190" s="66"/>
      <c r="P190" s="189">
        <f t="shared" si="41"/>
        <v>0</v>
      </c>
      <c r="Q190" s="189">
        <v>0</v>
      </c>
      <c r="R190" s="189">
        <f t="shared" si="42"/>
        <v>0</v>
      </c>
      <c r="S190" s="189">
        <v>0</v>
      </c>
      <c r="T190" s="190">
        <f t="shared" si="4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195</v>
      </c>
      <c r="AT190" s="191" t="s">
        <v>192</v>
      </c>
      <c r="AU190" s="191" t="s">
        <v>80</v>
      </c>
      <c r="AY190" s="19" t="s">
        <v>170</v>
      </c>
      <c r="BE190" s="192">
        <f t="shared" si="44"/>
        <v>0</v>
      </c>
      <c r="BF190" s="192">
        <f t="shared" si="45"/>
        <v>0</v>
      </c>
      <c r="BG190" s="192">
        <f t="shared" si="46"/>
        <v>0</v>
      </c>
      <c r="BH190" s="192">
        <f t="shared" si="47"/>
        <v>0</v>
      </c>
      <c r="BI190" s="192">
        <f t="shared" si="48"/>
        <v>0</v>
      </c>
      <c r="BJ190" s="19" t="s">
        <v>80</v>
      </c>
      <c r="BK190" s="192">
        <f t="shared" si="49"/>
        <v>0</v>
      </c>
      <c r="BL190" s="19" t="s">
        <v>178</v>
      </c>
      <c r="BM190" s="191" t="s">
        <v>1059</v>
      </c>
    </row>
    <row r="191" spans="1:65" s="2" customFormat="1" ht="24">
      <c r="A191" s="36"/>
      <c r="B191" s="37"/>
      <c r="C191" s="216" t="s">
        <v>637</v>
      </c>
      <c r="D191" s="216" t="s">
        <v>192</v>
      </c>
      <c r="E191" s="217" t="s">
        <v>5140</v>
      </c>
      <c r="F191" s="218" t="s">
        <v>5141</v>
      </c>
      <c r="G191" s="219" t="s">
        <v>217</v>
      </c>
      <c r="H191" s="220">
        <v>210</v>
      </c>
      <c r="I191" s="221"/>
      <c r="J191" s="222">
        <f t="shared" si="40"/>
        <v>0</v>
      </c>
      <c r="K191" s="218" t="s">
        <v>19</v>
      </c>
      <c r="L191" s="223"/>
      <c r="M191" s="224" t="s">
        <v>19</v>
      </c>
      <c r="N191" s="225" t="s">
        <v>44</v>
      </c>
      <c r="O191" s="66"/>
      <c r="P191" s="189">
        <f t="shared" si="41"/>
        <v>0</v>
      </c>
      <c r="Q191" s="189">
        <v>0</v>
      </c>
      <c r="R191" s="189">
        <f t="shared" si="42"/>
        <v>0</v>
      </c>
      <c r="S191" s="189">
        <v>0</v>
      </c>
      <c r="T191" s="190">
        <f t="shared" si="4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195</v>
      </c>
      <c r="AT191" s="191" t="s">
        <v>192</v>
      </c>
      <c r="AU191" s="191" t="s">
        <v>80</v>
      </c>
      <c r="AY191" s="19" t="s">
        <v>170</v>
      </c>
      <c r="BE191" s="192">
        <f t="shared" si="44"/>
        <v>0</v>
      </c>
      <c r="BF191" s="192">
        <f t="shared" si="45"/>
        <v>0</v>
      </c>
      <c r="BG191" s="192">
        <f t="shared" si="46"/>
        <v>0</v>
      </c>
      <c r="BH191" s="192">
        <f t="shared" si="47"/>
        <v>0</v>
      </c>
      <c r="BI191" s="192">
        <f t="shared" si="48"/>
        <v>0</v>
      </c>
      <c r="BJ191" s="19" t="s">
        <v>80</v>
      </c>
      <c r="BK191" s="192">
        <f t="shared" si="49"/>
        <v>0</v>
      </c>
      <c r="BL191" s="19" t="s">
        <v>178</v>
      </c>
      <c r="BM191" s="191" t="s">
        <v>1070</v>
      </c>
    </row>
    <row r="192" spans="1:65" s="2" customFormat="1" ht="16.5" customHeight="1">
      <c r="A192" s="36"/>
      <c r="B192" s="37"/>
      <c r="C192" s="216" t="s">
        <v>642</v>
      </c>
      <c r="D192" s="216" t="s">
        <v>192</v>
      </c>
      <c r="E192" s="217" t="s">
        <v>5142</v>
      </c>
      <c r="F192" s="218" t="s">
        <v>5143</v>
      </c>
      <c r="G192" s="219" t="s">
        <v>217</v>
      </c>
      <c r="H192" s="220">
        <v>54</v>
      </c>
      <c r="I192" s="221"/>
      <c r="J192" s="222">
        <f t="shared" si="40"/>
        <v>0</v>
      </c>
      <c r="K192" s="218" t="s">
        <v>19</v>
      </c>
      <c r="L192" s="223"/>
      <c r="M192" s="224" t="s">
        <v>19</v>
      </c>
      <c r="N192" s="225" t="s">
        <v>44</v>
      </c>
      <c r="O192" s="66"/>
      <c r="P192" s="189">
        <f t="shared" si="41"/>
        <v>0</v>
      </c>
      <c r="Q192" s="189">
        <v>0</v>
      </c>
      <c r="R192" s="189">
        <f t="shared" si="42"/>
        <v>0</v>
      </c>
      <c r="S192" s="189">
        <v>0</v>
      </c>
      <c r="T192" s="190">
        <f t="shared" si="4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195</v>
      </c>
      <c r="AT192" s="191" t="s">
        <v>192</v>
      </c>
      <c r="AU192" s="191" t="s">
        <v>80</v>
      </c>
      <c r="AY192" s="19" t="s">
        <v>170</v>
      </c>
      <c r="BE192" s="192">
        <f t="shared" si="44"/>
        <v>0</v>
      </c>
      <c r="BF192" s="192">
        <f t="shared" si="45"/>
        <v>0</v>
      </c>
      <c r="BG192" s="192">
        <f t="shared" si="46"/>
        <v>0</v>
      </c>
      <c r="BH192" s="192">
        <f t="shared" si="47"/>
        <v>0</v>
      </c>
      <c r="BI192" s="192">
        <f t="shared" si="48"/>
        <v>0</v>
      </c>
      <c r="BJ192" s="19" t="s">
        <v>80</v>
      </c>
      <c r="BK192" s="192">
        <f t="shared" si="49"/>
        <v>0</v>
      </c>
      <c r="BL192" s="19" t="s">
        <v>178</v>
      </c>
      <c r="BM192" s="191" t="s">
        <v>1781</v>
      </c>
    </row>
    <row r="193" spans="1:65" s="2" customFormat="1" ht="16.5" customHeight="1">
      <c r="A193" s="36"/>
      <c r="B193" s="37"/>
      <c r="C193" s="216" t="s">
        <v>648</v>
      </c>
      <c r="D193" s="216" t="s">
        <v>192</v>
      </c>
      <c r="E193" s="217" t="s">
        <v>5144</v>
      </c>
      <c r="F193" s="218" t="s">
        <v>5044</v>
      </c>
      <c r="G193" s="219" t="s">
        <v>217</v>
      </c>
      <c r="H193" s="220">
        <v>110</v>
      </c>
      <c r="I193" s="221"/>
      <c r="J193" s="222">
        <f t="shared" si="40"/>
        <v>0</v>
      </c>
      <c r="K193" s="218" t="s">
        <v>19</v>
      </c>
      <c r="L193" s="223"/>
      <c r="M193" s="224" t="s">
        <v>19</v>
      </c>
      <c r="N193" s="225" t="s">
        <v>44</v>
      </c>
      <c r="O193" s="66"/>
      <c r="P193" s="189">
        <f t="shared" si="41"/>
        <v>0</v>
      </c>
      <c r="Q193" s="189">
        <v>0</v>
      </c>
      <c r="R193" s="189">
        <f t="shared" si="42"/>
        <v>0</v>
      </c>
      <c r="S193" s="189">
        <v>0</v>
      </c>
      <c r="T193" s="190">
        <f t="shared" si="4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195</v>
      </c>
      <c r="AT193" s="191" t="s">
        <v>192</v>
      </c>
      <c r="AU193" s="191" t="s">
        <v>80</v>
      </c>
      <c r="AY193" s="19" t="s">
        <v>170</v>
      </c>
      <c r="BE193" s="192">
        <f t="shared" si="44"/>
        <v>0</v>
      </c>
      <c r="BF193" s="192">
        <f t="shared" si="45"/>
        <v>0</v>
      </c>
      <c r="BG193" s="192">
        <f t="shared" si="46"/>
        <v>0</v>
      </c>
      <c r="BH193" s="192">
        <f t="shared" si="47"/>
        <v>0</v>
      </c>
      <c r="BI193" s="192">
        <f t="shared" si="48"/>
        <v>0</v>
      </c>
      <c r="BJ193" s="19" t="s">
        <v>80</v>
      </c>
      <c r="BK193" s="192">
        <f t="shared" si="49"/>
        <v>0</v>
      </c>
      <c r="BL193" s="19" t="s">
        <v>178</v>
      </c>
      <c r="BM193" s="191" t="s">
        <v>1785</v>
      </c>
    </row>
    <row r="194" spans="1:65" s="2" customFormat="1" ht="16.5" customHeight="1">
      <c r="A194" s="36"/>
      <c r="B194" s="37"/>
      <c r="C194" s="180" t="s">
        <v>653</v>
      </c>
      <c r="D194" s="180" t="s">
        <v>173</v>
      </c>
      <c r="E194" s="181" t="s">
        <v>5145</v>
      </c>
      <c r="F194" s="182" t="s">
        <v>1117</v>
      </c>
      <c r="G194" s="183" t="s">
        <v>421</v>
      </c>
      <c r="H194" s="184">
        <v>1</v>
      </c>
      <c r="I194" s="185"/>
      <c r="J194" s="186">
        <f t="shared" si="40"/>
        <v>0</v>
      </c>
      <c r="K194" s="182" t="s">
        <v>19</v>
      </c>
      <c r="L194" s="41"/>
      <c r="M194" s="187" t="s">
        <v>19</v>
      </c>
      <c r="N194" s="188" t="s">
        <v>44</v>
      </c>
      <c r="O194" s="66"/>
      <c r="P194" s="189">
        <f t="shared" si="41"/>
        <v>0</v>
      </c>
      <c r="Q194" s="189">
        <v>0</v>
      </c>
      <c r="R194" s="189">
        <f t="shared" si="42"/>
        <v>0</v>
      </c>
      <c r="S194" s="189">
        <v>0</v>
      </c>
      <c r="T194" s="190">
        <f t="shared" si="4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178</v>
      </c>
      <c r="AT194" s="191" t="s">
        <v>173</v>
      </c>
      <c r="AU194" s="191" t="s">
        <v>80</v>
      </c>
      <c r="AY194" s="19" t="s">
        <v>170</v>
      </c>
      <c r="BE194" s="192">
        <f t="shared" si="44"/>
        <v>0</v>
      </c>
      <c r="BF194" s="192">
        <f t="shared" si="45"/>
        <v>0</v>
      </c>
      <c r="BG194" s="192">
        <f t="shared" si="46"/>
        <v>0</v>
      </c>
      <c r="BH194" s="192">
        <f t="shared" si="47"/>
        <v>0</v>
      </c>
      <c r="BI194" s="192">
        <f t="shared" si="48"/>
        <v>0</v>
      </c>
      <c r="BJ194" s="19" t="s">
        <v>80</v>
      </c>
      <c r="BK194" s="192">
        <f t="shared" si="49"/>
        <v>0</v>
      </c>
      <c r="BL194" s="19" t="s">
        <v>178</v>
      </c>
      <c r="BM194" s="191" t="s">
        <v>1789</v>
      </c>
    </row>
    <row r="195" spans="1:65" s="12" customFormat="1" ht="25.9" customHeight="1">
      <c r="B195" s="164"/>
      <c r="C195" s="165"/>
      <c r="D195" s="166" t="s">
        <v>72</v>
      </c>
      <c r="E195" s="167" t="s">
        <v>5146</v>
      </c>
      <c r="F195" s="167" t="s">
        <v>5147</v>
      </c>
      <c r="G195" s="165"/>
      <c r="H195" s="165"/>
      <c r="I195" s="168"/>
      <c r="J195" s="169">
        <f>BK195</f>
        <v>0</v>
      </c>
      <c r="K195" s="165"/>
      <c r="L195" s="170"/>
      <c r="M195" s="171"/>
      <c r="N195" s="172"/>
      <c r="O195" s="172"/>
      <c r="P195" s="173">
        <f>SUM(P196:P198)</f>
        <v>0</v>
      </c>
      <c r="Q195" s="172"/>
      <c r="R195" s="173">
        <f>SUM(R196:R198)</f>
        <v>0</v>
      </c>
      <c r="S195" s="172"/>
      <c r="T195" s="174">
        <f>SUM(T196:T198)</f>
        <v>0</v>
      </c>
      <c r="AR195" s="175" t="s">
        <v>80</v>
      </c>
      <c r="AT195" s="176" t="s">
        <v>72</v>
      </c>
      <c r="AU195" s="176" t="s">
        <v>73</v>
      </c>
      <c r="AY195" s="175" t="s">
        <v>170</v>
      </c>
      <c r="BK195" s="177">
        <f>SUM(BK196:BK198)</f>
        <v>0</v>
      </c>
    </row>
    <row r="196" spans="1:65" s="2" customFormat="1" ht="36">
      <c r="A196" s="36"/>
      <c r="B196" s="37"/>
      <c r="C196" s="216" t="s">
        <v>658</v>
      </c>
      <c r="D196" s="216" t="s">
        <v>192</v>
      </c>
      <c r="E196" s="217" t="s">
        <v>5148</v>
      </c>
      <c r="F196" s="218" t="s">
        <v>5149</v>
      </c>
      <c r="G196" s="219" t="s">
        <v>421</v>
      </c>
      <c r="H196" s="220">
        <v>1</v>
      </c>
      <c r="I196" s="221"/>
      <c r="J196" s="222">
        <f>ROUND(I196*H196,2)</f>
        <v>0</v>
      </c>
      <c r="K196" s="218" t="s">
        <v>19</v>
      </c>
      <c r="L196" s="223"/>
      <c r="M196" s="224" t="s">
        <v>19</v>
      </c>
      <c r="N196" s="225" t="s">
        <v>44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195</v>
      </c>
      <c r="AT196" s="191" t="s">
        <v>192</v>
      </c>
      <c r="AU196" s="191" t="s">
        <v>80</v>
      </c>
      <c r="AY196" s="19" t="s">
        <v>170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178</v>
      </c>
      <c r="BM196" s="191" t="s">
        <v>1792</v>
      </c>
    </row>
    <row r="197" spans="1:65" s="2" customFormat="1" ht="21.75" customHeight="1">
      <c r="A197" s="36"/>
      <c r="B197" s="37"/>
      <c r="C197" s="216" t="s">
        <v>663</v>
      </c>
      <c r="D197" s="216" t="s">
        <v>192</v>
      </c>
      <c r="E197" s="217" t="s">
        <v>5150</v>
      </c>
      <c r="F197" s="218" t="s">
        <v>5151</v>
      </c>
      <c r="G197" s="219" t="s">
        <v>421</v>
      </c>
      <c r="H197" s="220">
        <v>1</v>
      </c>
      <c r="I197" s="221"/>
      <c r="J197" s="222">
        <f>ROUND(I197*H197,2)</f>
        <v>0</v>
      </c>
      <c r="K197" s="218" t="s">
        <v>19</v>
      </c>
      <c r="L197" s="223"/>
      <c r="M197" s="224" t="s">
        <v>19</v>
      </c>
      <c r="N197" s="225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195</v>
      </c>
      <c r="AT197" s="191" t="s">
        <v>192</v>
      </c>
      <c r="AU197" s="191" t="s">
        <v>80</v>
      </c>
      <c r="AY197" s="19" t="s">
        <v>170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178</v>
      </c>
      <c r="BM197" s="191" t="s">
        <v>1796</v>
      </c>
    </row>
    <row r="198" spans="1:65" s="2" customFormat="1" ht="16.5" customHeight="1">
      <c r="A198" s="36"/>
      <c r="B198" s="37"/>
      <c r="C198" s="180" t="s">
        <v>669</v>
      </c>
      <c r="D198" s="180" t="s">
        <v>173</v>
      </c>
      <c r="E198" s="181" t="s">
        <v>5152</v>
      </c>
      <c r="F198" s="182" t="s">
        <v>1117</v>
      </c>
      <c r="G198" s="183" t="s">
        <v>421</v>
      </c>
      <c r="H198" s="184">
        <v>1</v>
      </c>
      <c r="I198" s="185"/>
      <c r="J198" s="186">
        <f>ROUND(I198*H198,2)</f>
        <v>0</v>
      </c>
      <c r="K198" s="182" t="s">
        <v>19</v>
      </c>
      <c r="L198" s="41"/>
      <c r="M198" s="187" t="s">
        <v>19</v>
      </c>
      <c r="N198" s="188" t="s">
        <v>44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178</v>
      </c>
      <c r="AT198" s="191" t="s">
        <v>173</v>
      </c>
      <c r="AU198" s="191" t="s">
        <v>80</v>
      </c>
      <c r="AY198" s="19" t="s">
        <v>170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178</v>
      </c>
      <c r="BM198" s="191" t="s">
        <v>1799</v>
      </c>
    </row>
    <row r="199" spans="1:65" s="12" customFormat="1" ht="25.9" customHeight="1">
      <c r="B199" s="164"/>
      <c r="C199" s="165"/>
      <c r="D199" s="166" t="s">
        <v>72</v>
      </c>
      <c r="E199" s="167" t="s">
        <v>5153</v>
      </c>
      <c r="F199" s="167" t="s">
        <v>5154</v>
      </c>
      <c r="G199" s="165"/>
      <c r="H199" s="165"/>
      <c r="I199" s="168"/>
      <c r="J199" s="169">
        <f>BK199</f>
        <v>0</v>
      </c>
      <c r="K199" s="165"/>
      <c r="L199" s="170"/>
      <c r="M199" s="171"/>
      <c r="N199" s="172"/>
      <c r="O199" s="172"/>
      <c r="P199" s="173">
        <f>SUM(P200:P204)</f>
        <v>0</v>
      </c>
      <c r="Q199" s="172"/>
      <c r="R199" s="173">
        <f>SUM(R200:R204)</f>
        <v>0</v>
      </c>
      <c r="S199" s="172"/>
      <c r="T199" s="174">
        <f>SUM(T200:T204)</f>
        <v>0</v>
      </c>
      <c r="AR199" s="175" t="s">
        <v>80</v>
      </c>
      <c r="AT199" s="176" t="s">
        <v>72</v>
      </c>
      <c r="AU199" s="176" t="s">
        <v>73</v>
      </c>
      <c r="AY199" s="175" t="s">
        <v>170</v>
      </c>
      <c r="BK199" s="177">
        <f>SUM(BK200:BK204)</f>
        <v>0</v>
      </c>
    </row>
    <row r="200" spans="1:65" s="2" customFormat="1" ht="24">
      <c r="A200" s="36"/>
      <c r="B200" s="37"/>
      <c r="C200" s="216" t="s">
        <v>674</v>
      </c>
      <c r="D200" s="216" t="s">
        <v>192</v>
      </c>
      <c r="E200" s="217" t="s">
        <v>5155</v>
      </c>
      <c r="F200" s="218" t="s">
        <v>5156</v>
      </c>
      <c r="G200" s="219" t="s">
        <v>1088</v>
      </c>
      <c r="H200" s="220">
        <v>4</v>
      </c>
      <c r="I200" s="221"/>
      <c r="J200" s="222">
        <f>ROUND(I200*H200,2)</f>
        <v>0</v>
      </c>
      <c r="K200" s="218" t="s">
        <v>19</v>
      </c>
      <c r="L200" s="223"/>
      <c r="M200" s="224" t="s">
        <v>19</v>
      </c>
      <c r="N200" s="225" t="s">
        <v>44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195</v>
      </c>
      <c r="AT200" s="191" t="s">
        <v>192</v>
      </c>
      <c r="AU200" s="191" t="s">
        <v>80</v>
      </c>
      <c r="AY200" s="19" t="s">
        <v>170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80</v>
      </c>
      <c r="BK200" s="192">
        <f>ROUND(I200*H200,2)</f>
        <v>0</v>
      </c>
      <c r="BL200" s="19" t="s">
        <v>178</v>
      </c>
      <c r="BM200" s="191" t="s">
        <v>1803</v>
      </c>
    </row>
    <row r="201" spans="1:65" s="2" customFormat="1" ht="16.5" customHeight="1">
      <c r="A201" s="36"/>
      <c r="B201" s="37"/>
      <c r="C201" s="216" t="s">
        <v>679</v>
      </c>
      <c r="D201" s="216" t="s">
        <v>192</v>
      </c>
      <c r="E201" s="217" t="s">
        <v>5157</v>
      </c>
      <c r="F201" s="218" t="s">
        <v>5158</v>
      </c>
      <c r="G201" s="219" t="s">
        <v>1088</v>
      </c>
      <c r="H201" s="220">
        <v>4</v>
      </c>
      <c r="I201" s="221"/>
      <c r="J201" s="222">
        <f>ROUND(I201*H201,2)</f>
        <v>0</v>
      </c>
      <c r="K201" s="218" t="s">
        <v>19</v>
      </c>
      <c r="L201" s="223"/>
      <c r="M201" s="224" t="s">
        <v>19</v>
      </c>
      <c r="N201" s="225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195</v>
      </c>
      <c r="AT201" s="191" t="s">
        <v>192</v>
      </c>
      <c r="AU201" s="191" t="s">
        <v>80</v>
      </c>
      <c r="AY201" s="19" t="s">
        <v>170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178</v>
      </c>
      <c r="BM201" s="191" t="s">
        <v>1807</v>
      </c>
    </row>
    <row r="202" spans="1:65" s="2" customFormat="1" ht="16.5" customHeight="1">
      <c r="A202" s="36"/>
      <c r="B202" s="37"/>
      <c r="C202" s="216" t="s">
        <v>685</v>
      </c>
      <c r="D202" s="216" t="s">
        <v>192</v>
      </c>
      <c r="E202" s="217" t="s">
        <v>5159</v>
      </c>
      <c r="F202" s="218" t="s">
        <v>5160</v>
      </c>
      <c r="G202" s="219" t="s">
        <v>1088</v>
      </c>
      <c r="H202" s="220">
        <v>4</v>
      </c>
      <c r="I202" s="221"/>
      <c r="J202" s="222">
        <f>ROUND(I202*H202,2)</f>
        <v>0</v>
      </c>
      <c r="K202" s="218" t="s">
        <v>19</v>
      </c>
      <c r="L202" s="223"/>
      <c r="M202" s="224" t="s">
        <v>19</v>
      </c>
      <c r="N202" s="225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195</v>
      </c>
      <c r="AT202" s="191" t="s">
        <v>192</v>
      </c>
      <c r="AU202" s="191" t="s">
        <v>80</v>
      </c>
      <c r="AY202" s="19" t="s">
        <v>170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178</v>
      </c>
      <c r="BM202" s="191" t="s">
        <v>1811</v>
      </c>
    </row>
    <row r="203" spans="1:65" s="2" customFormat="1" ht="24">
      <c r="A203" s="36"/>
      <c r="B203" s="37"/>
      <c r="C203" s="216" t="s">
        <v>689</v>
      </c>
      <c r="D203" s="216" t="s">
        <v>192</v>
      </c>
      <c r="E203" s="217" t="s">
        <v>5161</v>
      </c>
      <c r="F203" s="218" t="s">
        <v>5162</v>
      </c>
      <c r="G203" s="219" t="s">
        <v>1103</v>
      </c>
      <c r="H203" s="220">
        <v>3</v>
      </c>
      <c r="I203" s="221"/>
      <c r="J203" s="222">
        <f>ROUND(I203*H203,2)</f>
        <v>0</v>
      </c>
      <c r="K203" s="218" t="s">
        <v>19</v>
      </c>
      <c r="L203" s="223"/>
      <c r="M203" s="224" t="s">
        <v>19</v>
      </c>
      <c r="N203" s="225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195</v>
      </c>
      <c r="AT203" s="191" t="s">
        <v>192</v>
      </c>
      <c r="AU203" s="191" t="s">
        <v>80</v>
      </c>
      <c r="AY203" s="19" t="s">
        <v>170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178</v>
      </c>
      <c r="BM203" s="191" t="s">
        <v>1814</v>
      </c>
    </row>
    <row r="204" spans="1:65" s="2" customFormat="1" ht="16.5" customHeight="1">
      <c r="A204" s="36"/>
      <c r="B204" s="37"/>
      <c r="C204" s="180" t="s">
        <v>695</v>
      </c>
      <c r="D204" s="180" t="s">
        <v>173</v>
      </c>
      <c r="E204" s="181" t="s">
        <v>5163</v>
      </c>
      <c r="F204" s="182" t="s">
        <v>1117</v>
      </c>
      <c r="G204" s="183" t="s">
        <v>217</v>
      </c>
      <c r="H204" s="184">
        <v>1</v>
      </c>
      <c r="I204" s="185"/>
      <c r="J204" s="186">
        <f>ROUND(I204*H204,2)</f>
        <v>0</v>
      </c>
      <c r="K204" s="182" t="s">
        <v>19</v>
      </c>
      <c r="L204" s="41"/>
      <c r="M204" s="187" t="s">
        <v>19</v>
      </c>
      <c r="N204" s="188" t="s">
        <v>44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178</v>
      </c>
      <c r="AT204" s="191" t="s">
        <v>173</v>
      </c>
      <c r="AU204" s="191" t="s">
        <v>80</v>
      </c>
      <c r="AY204" s="19" t="s">
        <v>170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178</v>
      </c>
      <c r="BM204" s="191" t="s">
        <v>1818</v>
      </c>
    </row>
    <row r="205" spans="1:65" s="12" customFormat="1" ht="25.9" customHeight="1">
      <c r="B205" s="164"/>
      <c r="C205" s="165"/>
      <c r="D205" s="166" t="s">
        <v>72</v>
      </c>
      <c r="E205" s="167" t="s">
        <v>5164</v>
      </c>
      <c r="F205" s="167" t="s">
        <v>5165</v>
      </c>
      <c r="G205" s="165"/>
      <c r="H205" s="165"/>
      <c r="I205" s="168"/>
      <c r="J205" s="169">
        <f>BK205</f>
        <v>0</v>
      </c>
      <c r="K205" s="165"/>
      <c r="L205" s="170"/>
      <c r="M205" s="171"/>
      <c r="N205" s="172"/>
      <c r="O205" s="172"/>
      <c r="P205" s="173">
        <f>SUM(P206:P213)</f>
        <v>0</v>
      </c>
      <c r="Q205" s="172"/>
      <c r="R205" s="173">
        <f>SUM(R206:R213)</f>
        <v>0</v>
      </c>
      <c r="S205" s="172"/>
      <c r="T205" s="174">
        <f>SUM(T206:T213)</f>
        <v>0</v>
      </c>
      <c r="AR205" s="175" t="s">
        <v>80</v>
      </c>
      <c r="AT205" s="176" t="s">
        <v>72</v>
      </c>
      <c r="AU205" s="176" t="s">
        <v>73</v>
      </c>
      <c r="AY205" s="175" t="s">
        <v>170</v>
      </c>
      <c r="BK205" s="177">
        <f>SUM(BK206:BK213)</f>
        <v>0</v>
      </c>
    </row>
    <row r="206" spans="1:65" s="2" customFormat="1" ht="24">
      <c r="A206" s="36"/>
      <c r="B206" s="37"/>
      <c r="C206" s="216" t="s">
        <v>701</v>
      </c>
      <c r="D206" s="216" t="s">
        <v>192</v>
      </c>
      <c r="E206" s="217" t="s">
        <v>5166</v>
      </c>
      <c r="F206" s="218" t="s">
        <v>5167</v>
      </c>
      <c r="G206" s="219" t="s">
        <v>1088</v>
      </c>
      <c r="H206" s="220">
        <v>1</v>
      </c>
      <c r="I206" s="221"/>
      <c r="J206" s="222">
        <f t="shared" ref="J206:J213" si="50">ROUND(I206*H206,2)</f>
        <v>0</v>
      </c>
      <c r="K206" s="218" t="s">
        <v>19</v>
      </c>
      <c r="L206" s="223"/>
      <c r="M206" s="224" t="s">
        <v>19</v>
      </c>
      <c r="N206" s="225" t="s">
        <v>44</v>
      </c>
      <c r="O206" s="66"/>
      <c r="P206" s="189">
        <f t="shared" ref="P206:P213" si="51">O206*H206</f>
        <v>0</v>
      </c>
      <c r="Q206" s="189">
        <v>0</v>
      </c>
      <c r="R206" s="189">
        <f t="shared" ref="R206:R213" si="52">Q206*H206</f>
        <v>0</v>
      </c>
      <c r="S206" s="189">
        <v>0</v>
      </c>
      <c r="T206" s="190">
        <f t="shared" ref="T206:T213" si="53"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195</v>
      </c>
      <c r="AT206" s="191" t="s">
        <v>192</v>
      </c>
      <c r="AU206" s="191" t="s">
        <v>80</v>
      </c>
      <c r="AY206" s="19" t="s">
        <v>170</v>
      </c>
      <c r="BE206" s="192">
        <f t="shared" ref="BE206:BE213" si="54">IF(N206="základní",J206,0)</f>
        <v>0</v>
      </c>
      <c r="BF206" s="192">
        <f t="shared" ref="BF206:BF213" si="55">IF(N206="snížená",J206,0)</f>
        <v>0</v>
      </c>
      <c r="BG206" s="192">
        <f t="shared" ref="BG206:BG213" si="56">IF(N206="zákl. přenesená",J206,0)</f>
        <v>0</v>
      </c>
      <c r="BH206" s="192">
        <f t="shared" ref="BH206:BH213" si="57">IF(N206="sníž. přenesená",J206,0)</f>
        <v>0</v>
      </c>
      <c r="BI206" s="192">
        <f t="shared" ref="BI206:BI213" si="58">IF(N206="nulová",J206,0)</f>
        <v>0</v>
      </c>
      <c r="BJ206" s="19" t="s">
        <v>80</v>
      </c>
      <c r="BK206" s="192">
        <f t="shared" ref="BK206:BK213" si="59">ROUND(I206*H206,2)</f>
        <v>0</v>
      </c>
      <c r="BL206" s="19" t="s">
        <v>178</v>
      </c>
      <c r="BM206" s="191" t="s">
        <v>1822</v>
      </c>
    </row>
    <row r="207" spans="1:65" s="2" customFormat="1" ht="16.5" customHeight="1">
      <c r="A207" s="36"/>
      <c r="B207" s="37"/>
      <c r="C207" s="216" t="s">
        <v>705</v>
      </c>
      <c r="D207" s="216" t="s">
        <v>192</v>
      </c>
      <c r="E207" s="217" t="s">
        <v>5168</v>
      </c>
      <c r="F207" s="218" t="s">
        <v>5169</v>
      </c>
      <c r="G207" s="219" t="s">
        <v>1088</v>
      </c>
      <c r="H207" s="220">
        <v>1</v>
      </c>
      <c r="I207" s="221"/>
      <c r="J207" s="222">
        <f t="shared" si="50"/>
        <v>0</v>
      </c>
      <c r="K207" s="218" t="s">
        <v>19</v>
      </c>
      <c r="L207" s="223"/>
      <c r="M207" s="224" t="s">
        <v>19</v>
      </c>
      <c r="N207" s="225" t="s">
        <v>44</v>
      </c>
      <c r="O207" s="66"/>
      <c r="P207" s="189">
        <f t="shared" si="51"/>
        <v>0</v>
      </c>
      <c r="Q207" s="189">
        <v>0</v>
      </c>
      <c r="R207" s="189">
        <f t="shared" si="52"/>
        <v>0</v>
      </c>
      <c r="S207" s="189">
        <v>0</v>
      </c>
      <c r="T207" s="190">
        <f t="shared" si="5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195</v>
      </c>
      <c r="AT207" s="191" t="s">
        <v>192</v>
      </c>
      <c r="AU207" s="191" t="s">
        <v>80</v>
      </c>
      <c r="AY207" s="19" t="s">
        <v>170</v>
      </c>
      <c r="BE207" s="192">
        <f t="shared" si="54"/>
        <v>0</v>
      </c>
      <c r="BF207" s="192">
        <f t="shared" si="55"/>
        <v>0</v>
      </c>
      <c r="BG207" s="192">
        <f t="shared" si="56"/>
        <v>0</v>
      </c>
      <c r="BH207" s="192">
        <f t="shared" si="57"/>
        <v>0</v>
      </c>
      <c r="BI207" s="192">
        <f t="shared" si="58"/>
        <v>0</v>
      </c>
      <c r="BJ207" s="19" t="s">
        <v>80</v>
      </c>
      <c r="BK207" s="192">
        <f t="shared" si="59"/>
        <v>0</v>
      </c>
      <c r="BL207" s="19" t="s">
        <v>178</v>
      </c>
      <c r="BM207" s="191" t="s">
        <v>1827</v>
      </c>
    </row>
    <row r="208" spans="1:65" s="2" customFormat="1" ht="24">
      <c r="A208" s="36"/>
      <c r="B208" s="37"/>
      <c r="C208" s="216" t="s">
        <v>710</v>
      </c>
      <c r="D208" s="216" t="s">
        <v>192</v>
      </c>
      <c r="E208" s="217" t="s">
        <v>5170</v>
      </c>
      <c r="F208" s="218" t="s">
        <v>5171</v>
      </c>
      <c r="G208" s="219" t="s">
        <v>1088</v>
      </c>
      <c r="H208" s="220">
        <v>1</v>
      </c>
      <c r="I208" s="221"/>
      <c r="J208" s="222">
        <f t="shared" si="50"/>
        <v>0</v>
      </c>
      <c r="K208" s="218" t="s">
        <v>19</v>
      </c>
      <c r="L208" s="223"/>
      <c r="M208" s="224" t="s">
        <v>19</v>
      </c>
      <c r="N208" s="225" t="s">
        <v>44</v>
      </c>
      <c r="O208" s="66"/>
      <c r="P208" s="189">
        <f t="shared" si="51"/>
        <v>0</v>
      </c>
      <c r="Q208" s="189">
        <v>0</v>
      </c>
      <c r="R208" s="189">
        <f t="shared" si="52"/>
        <v>0</v>
      </c>
      <c r="S208" s="189">
        <v>0</v>
      </c>
      <c r="T208" s="190">
        <f t="shared" si="5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195</v>
      </c>
      <c r="AT208" s="191" t="s">
        <v>192</v>
      </c>
      <c r="AU208" s="191" t="s">
        <v>80</v>
      </c>
      <c r="AY208" s="19" t="s">
        <v>170</v>
      </c>
      <c r="BE208" s="192">
        <f t="shared" si="54"/>
        <v>0</v>
      </c>
      <c r="BF208" s="192">
        <f t="shared" si="55"/>
        <v>0</v>
      </c>
      <c r="BG208" s="192">
        <f t="shared" si="56"/>
        <v>0</v>
      </c>
      <c r="BH208" s="192">
        <f t="shared" si="57"/>
        <v>0</v>
      </c>
      <c r="BI208" s="192">
        <f t="shared" si="58"/>
        <v>0</v>
      </c>
      <c r="BJ208" s="19" t="s">
        <v>80</v>
      </c>
      <c r="BK208" s="192">
        <f t="shared" si="59"/>
        <v>0</v>
      </c>
      <c r="BL208" s="19" t="s">
        <v>178</v>
      </c>
      <c r="BM208" s="191" t="s">
        <v>1831</v>
      </c>
    </row>
    <row r="209" spans="1:65" s="2" customFormat="1" ht="24">
      <c r="A209" s="36"/>
      <c r="B209" s="37"/>
      <c r="C209" s="216" t="s">
        <v>715</v>
      </c>
      <c r="D209" s="216" t="s">
        <v>192</v>
      </c>
      <c r="E209" s="217" t="s">
        <v>5172</v>
      </c>
      <c r="F209" s="218" t="s">
        <v>5173</v>
      </c>
      <c r="G209" s="219" t="s">
        <v>1088</v>
      </c>
      <c r="H209" s="220">
        <v>1</v>
      </c>
      <c r="I209" s="221"/>
      <c r="J209" s="222">
        <f t="shared" si="50"/>
        <v>0</v>
      </c>
      <c r="K209" s="218" t="s">
        <v>19</v>
      </c>
      <c r="L209" s="223"/>
      <c r="M209" s="224" t="s">
        <v>19</v>
      </c>
      <c r="N209" s="225" t="s">
        <v>44</v>
      </c>
      <c r="O209" s="66"/>
      <c r="P209" s="189">
        <f t="shared" si="51"/>
        <v>0</v>
      </c>
      <c r="Q209" s="189">
        <v>0</v>
      </c>
      <c r="R209" s="189">
        <f t="shared" si="52"/>
        <v>0</v>
      </c>
      <c r="S209" s="189">
        <v>0</v>
      </c>
      <c r="T209" s="190">
        <f t="shared" si="5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195</v>
      </c>
      <c r="AT209" s="191" t="s">
        <v>192</v>
      </c>
      <c r="AU209" s="191" t="s">
        <v>80</v>
      </c>
      <c r="AY209" s="19" t="s">
        <v>170</v>
      </c>
      <c r="BE209" s="192">
        <f t="shared" si="54"/>
        <v>0</v>
      </c>
      <c r="BF209" s="192">
        <f t="shared" si="55"/>
        <v>0</v>
      </c>
      <c r="BG209" s="192">
        <f t="shared" si="56"/>
        <v>0</v>
      </c>
      <c r="BH209" s="192">
        <f t="shared" si="57"/>
        <v>0</v>
      </c>
      <c r="BI209" s="192">
        <f t="shared" si="58"/>
        <v>0</v>
      </c>
      <c r="BJ209" s="19" t="s">
        <v>80</v>
      </c>
      <c r="BK209" s="192">
        <f t="shared" si="59"/>
        <v>0</v>
      </c>
      <c r="BL209" s="19" t="s">
        <v>178</v>
      </c>
      <c r="BM209" s="191" t="s">
        <v>1835</v>
      </c>
    </row>
    <row r="210" spans="1:65" s="2" customFormat="1" ht="16.5" customHeight="1">
      <c r="A210" s="36"/>
      <c r="B210" s="37"/>
      <c r="C210" s="216" t="s">
        <v>719</v>
      </c>
      <c r="D210" s="216" t="s">
        <v>192</v>
      </c>
      <c r="E210" s="217" t="s">
        <v>5174</v>
      </c>
      <c r="F210" s="218" t="s">
        <v>5175</v>
      </c>
      <c r="G210" s="219" t="s">
        <v>1088</v>
      </c>
      <c r="H210" s="220">
        <v>1</v>
      </c>
      <c r="I210" s="221"/>
      <c r="J210" s="222">
        <f t="shared" si="50"/>
        <v>0</v>
      </c>
      <c r="K210" s="218" t="s">
        <v>19</v>
      </c>
      <c r="L210" s="223"/>
      <c r="M210" s="224" t="s">
        <v>19</v>
      </c>
      <c r="N210" s="225" t="s">
        <v>44</v>
      </c>
      <c r="O210" s="66"/>
      <c r="P210" s="189">
        <f t="shared" si="51"/>
        <v>0</v>
      </c>
      <c r="Q210" s="189">
        <v>0</v>
      </c>
      <c r="R210" s="189">
        <f t="shared" si="52"/>
        <v>0</v>
      </c>
      <c r="S210" s="189">
        <v>0</v>
      </c>
      <c r="T210" s="190">
        <f t="shared" si="5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195</v>
      </c>
      <c r="AT210" s="191" t="s">
        <v>192</v>
      </c>
      <c r="AU210" s="191" t="s">
        <v>80</v>
      </c>
      <c r="AY210" s="19" t="s">
        <v>170</v>
      </c>
      <c r="BE210" s="192">
        <f t="shared" si="54"/>
        <v>0</v>
      </c>
      <c r="BF210" s="192">
        <f t="shared" si="55"/>
        <v>0</v>
      </c>
      <c r="BG210" s="192">
        <f t="shared" si="56"/>
        <v>0</v>
      </c>
      <c r="BH210" s="192">
        <f t="shared" si="57"/>
        <v>0</v>
      </c>
      <c r="BI210" s="192">
        <f t="shared" si="58"/>
        <v>0</v>
      </c>
      <c r="BJ210" s="19" t="s">
        <v>80</v>
      </c>
      <c r="BK210" s="192">
        <f t="shared" si="59"/>
        <v>0</v>
      </c>
      <c r="BL210" s="19" t="s">
        <v>178</v>
      </c>
      <c r="BM210" s="191" t="s">
        <v>1839</v>
      </c>
    </row>
    <row r="211" spans="1:65" s="2" customFormat="1" ht="16.5" customHeight="1">
      <c r="A211" s="36"/>
      <c r="B211" s="37"/>
      <c r="C211" s="216" t="s">
        <v>723</v>
      </c>
      <c r="D211" s="216" t="s">
        <v>192</v>
      </c>
      <c r="E211" s="217" t="s">
        <v>5176</v>
      </c>
      <c r="F211" s="218" t="s">
        <v>1105</v>
      </c>
      <c r="G211" s="219" t="s">
        <v>1103</v>
      </c>
      <c r="H211" s="220">
        <v>2</v>
      </c>
      <c r="I211" s="221"/>
      <c r="J211" s="222">
        <f t="shared" si="50"/>
        <v>0</v>
      </c>
      <c r="K211" s="218" t="s">
        <v>19</v>
      </c>
      <c r="L211" s="223"/>
      <c r="M211" s="224" t="s">
        <v>19</v>
      </c>
      <c r="N211" s="225" t="s">
        <v>44</v>
      </c>
      <c r="O211" s="66"/>
      <c r="P211" s="189">
        <f t="shared" si="51"/>
        <v>0</v>
      </c>
      <c r="Q211" s="189">
        <v>0</v>
      </c>
      <c r="R211" s="189">
        <f t="shared" si="52"/>
        <v>0</v>
      </c>
      <c r="S211" s="189">
        <v>0</v>
      </c>
      <c r="T211" s="190">
        <f t="shared" si="5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195</v>
      </c>
      <c r="AT211" s="191" t="s">
        <v>192</v>
      </c>
      <c r="AU211" s="191" t="s">
        <v>80</v>
      </c>
      <c r="AY211" s="19" t="s">
        <v>170</v>
      </c>
      <c r="BE211" s="192">
        <f t="shared" si="54"/>
        <v>0</v>
      </c>
      <c r="BF211" s="192">
        <f t="shared" si="55"/>
        <v>0</v>
      </c>
      <c r="BG211" s="192">
        <f t="shared" si="56"/>
        <v>0</v>
      </c>
      <c r="BH211" s="192">
        <f t="shared" si="57"/>
        <v>0</v>
      </c>
      <c r="BI211" s="192">
        <f t="shared" si="58"/>
        <v>0</v>
      </c>
      <c r="BJ211" s="19" t="s">
        <v>80</v>
      </c>
      <c r="BK211" s="192">
        <f t="shared" si="59"/>
        <v>0</v>
      </c>
      <c r="BL211" s="19" t="s">
        <v>178</v>
      </c>
      <c r="BM211" s="191" t="s">
        <v>1843</v>
      </c>
    </row>
    <row r="212" spans="1:65" s="2" customFormat="1" ht="24">
      <c r="A212" s="36"/>
      <c r="B212" s="37"/>
      <c r="C212" s="216" t="s">
        <v>727</v>
      </c>
      <c r="D212" s="216" t="s">
        <v>192</v>
      </c>
      <c r="E212" s="217" t="s">
        <v>5177</v>
      </c>
      <c r="F212" s="218" t="s">
        <v>5037</v>
      </c>
      <c r="G212" s="219" t="s">
        <v>217</v>
      </c>
      <c r="H212" s="220">
        <v>1</v>
      </c>
      <c r="I212" s="221"/>
      <c r="J212" s="222">
        <f t="shared" si="50"/>
        <v>0</v>
      </c>
      <c r="K212" s="218" t="s">
        <v>19</v>
      </c>
      <c r="L212" s="223"/>
      <c r="M212" s="224" t="s">
        <v>19</v>
      </c>
      <c r="N212" s="225" t="s">
        <v>44</v>
      </c>
      <c r="O212" s="66"/>
      <c r="P212" s="189">
        <f t="shared" si="51"/>
        <v>0</v>
      </c>
      <c r="Q212" s="189">
        <v>0</v>
      </c>
      <c r="R212" s="189">
        <f t="shared" si="52"/>
        <v>0</v>
      </c>
      <c r="S212" s="189">
        <v>0</v>
      </c>
      <c r="T212" s="190">
        <f t="shared" si="5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195</v>
      </c>
      <c r="AT212" s="191" t="s">
        <v>192</v>
      </c>
      <c r="AU212" s="191" t="s">
        <v>80</v>
      </c>
      <c r="AY212" s="19" t="s">
        <v>170</v>
      </c>
      <c r="BE212" s="192">
        <f t="shared" si="54"/>
        <v>0</v>
      </c>
      <c r="BF212" s="192">
        <f t="shared" si="55"/>
        <v>0</v>
      </c>
      <c r="BG212" s="192">
        <f t="shared" si="56"/>
        <v>0</v>
      </c>
      <c r="BH212" s="192">
        <f t="shared" si="57"/>
        <v>0</v>
      </c>
      <c r="BI212" s="192">
        <f t="shared" si="58"/>
        <v>0</v>
      </c>
      <c r="BJ212" s="19" t="s">
        <v>80</v>
      </c>
      <c r="BK212" s="192">
        <f t="shared" si="59"/>
        <v>0</v>
      </c>
      <c r="BL212" s="19" t="s">
        <v>178</v>
      </c>
      <c r="BM212" s="191" t="s">
        <v>1847</v>
      </c>
    </row>
    <row r="213" spans="1:65" s="2" customFormat="1" ht="16.5" customHeight="1">
      <c r="A213" s="36"/>
      <c r="B213" s="37"/>
      <c r="C213" s="180" t="s">
        <v>731</v>
      </c>
      <c r="D213" s="180" t="s">
        <v>173</v>
      </c>
      <c r="E213" s="181" t="s">
        <v>5178</v>
      </c>
      <c r="F213" s="182" t="s">
        <v>1117</v>
      </c>
      <c r="G213" s="183" t="s">
        <v>421</v>
      </c>
      <c r="H213" s="184">
        <v>1</v>
      </c>
      <c r="I213" s="185"/>
      <c r="J213" s="186">
        <f t="shared" si="50"/>
        <v>0</v>
      </c>
      <c r="K213" s="182" t="s">
        <v>19</v>
      </c>
      <c r="L213" s="41"/>
      <c r="M213" s="187" t="s">
        <v>19</v>
      </c>
      <c r="N213" s="188" t="s">
        <v>44</v>
      </c>
      <c r="O213" s="66"/>
      <c r="P213" s="189">
        <f t="shared" si="51"/>
        <v>0</v>
      </c>
      <c r="Q213" s="189">
        <v>0</v>
      </c>
      <c r="R213" s="189">
        <f t="shared" si="52"/>
        <v>0</v>
      </c>
      <c r="S213" s="189">
        <v>0</v>
      </c>
      <c r="T213" s="190">
        <f t="shared" si="5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178</v>
      </c>
      <c r="AT213" s="191" t="s">
        <v>173</v>
      </c>
      <c r="AU213" s="191" t="s">
        <v>80</v>
      </c>
      <c r="AY213" s="19" t="s">
        <v>170</v>
      </c>
      <c r="BE213" s="192">
        <f t="shared" si="54"/>
        <v>0</v>
      </c>
      <c r="BF213" s="192">
        <f t="shared" si="55"/>
        <v>0</v>
      </c>
      <c r="BG213" s="192">
        <f t="shared" si="56"/>
        <v>0</v>
      </c>
      <c r="BH213" s="192">
        <f t="shared" si="57"/>
        <v>0</v>
      </c>
      <c r="BI213" s="192">
        <f t="shared" si="58"/>
        <v>0</v>
      </c>
      <c r="BJ213" s="19" t="s">
        <v>80</v>
      </c>
      <c r="BK213" s="192">
        <f t="shared" si="59"/>
        <v>0</v>
      </c>
      <c r="BL213" s="19" t="s">
        <v>178</v>
      </c>
      <c r="BM213" s="191" t="s">
        <v>1851</v>
      </c>
    </row>
    <row r="214" spans="1:65" s="12" customFormat="1" ht="25.9" customHeight="1">
      <c r="B214" s="164"/>
      <c r="C214" s="165"/>
      <c r="D214" s="166" t="s">
        <v>72</v>
      </c>
      <c r="E214" s="167" t="s">
        <v>1118</v>
      </c>
      <c r="F214" s="167" t="s">
        <v>1119</v>
      </c>
      <c r="G214" s="165"/>
      <c r="H214" s="165"/>
      <c r="I214" s="168"/>
      <c r="J214" s="169">
        <f>BK214</f>
        <v>0</v>
      </c>
      <c r="K214" s="165"/>
      <c r="L214" s="170"/>
      <c r="M214" s="171"/>
      <c r="N214" s="172"/>
      <c r="O214" s="172"/>
      <c r="P214" s="173">
        <f>SUM(P215:P227)</f>
        <v>0</v>
      </c>
      <c r="Q214" s="172"/>
      <c r="R214" s="173">
        <f>SUM(R215:R227)</f>
        <v>0</v>
      </c>
      <c r="S214" s="172"/>
      <c r="T214" s="174">
        <f>SUM(T215:T227)</f>
        <v>0</v>
      </c>
      <c r="AR214" s="175" t="s">
        <v>80</v>
      </c>
      <c r="AT214" s="176" t="s">
        <v>72</v>
      </c>
      <c r="AU214" s="176" t="s">
        <v>73</v>
      </c>
      <c r="AY214" s="175" t="s">
        <v>170</v>
      </c>
      <c r="BK214" s="177">
        <f>SUM(BK215:BK227)</f>
        <v>0</v>
      </c>
    </row>
    <row r="215" spans="1:65" s="2" customFormat="1" ht="16.5" customHeight="1">
      <c r="A215" s="36"/>
      <c r="B215" s="37"/>
      <c r="C215" s="180" t="s">
        <v>735</v>
      </c>
      <c r="D215" s="180" t="s">
        <v>173</v>
      </c>
      <c r="E215" s="181" t="s">
        <v>1122</v>
      </c>
      <c r="F215" s="182" t="s">
        <v>1121</v>
      </c>
      <c r="G215" s="183" t="s">
        <v>421</v>
      </c>
      <c r="H215" s="184">
        <v>1</v>
      </c>
      <c r="I215" s="185"/>
      <c r="J215" s="186">
        <f t="shared" ref="J215:J221" si="60">ROUND(I215*H215,2)</f>
        <v>0</v>
      </c>
      <c r="K215" s="182" t="s">
        <v>19</v>
      </c>
      <c r="L215" s="41"/>
      <c r="M215" s="187" t="s">
        <v>19</v>
      </c>
      <c r="N215" s="188" t="s">
        <v>44</v>
      </c>
      <c r="O215" s="66"/>
      <c r="P215" s="189">
        <f t="shared" ref="P215:P221" si="61">O215*H215</f>
        <v>0</v>
      </c>
      <c r="Q215" s="189">
        <v>0</v>
      </c>
      <c r="R215" s="189">
        <f t="shared" ref="R215:R221" si="62">Q215*H215</f>
        <v>0</v>
      </c>
      <c r="S215" s="189">
        <v>0</v>
      </c>
      <c r="T215" s="190">
        <f t="shared" ref="T215:T221" si="63"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178</v>
      </c>
      <c r="AT215" s="191" t="s">
        <v>173</v>
      </c>
      <c r="AU215" s="191" t="s">
        <v>80</v>
      </c>
      <c r="AY215" s="19" t="s">
        <v>170</v>
      </c>
      <c r="BE215" s="192">
        <f t="shared" ref="BE215:BE221" si="64">IF(N215="základní",J215,0)</f>
        <v>0</v>
      </c>
      <c r="BF215" s="192">
        <f t="shared" ref="BF215:BF221" si="65">IF(N215="snížená",J215,0)</f>
        <v>0</v>
      </c>
      <c r="BG215" s="192">
        <f t="shared" ref="BG215:BG221" si="66">IF(N215="zákl. přenesená",J215,0)</f>
        <v>0</v>
      </c>
      <c r="BH215" s="192">
        <f t="shared" ref="BH215:BH221" si="67">IF(N215="sníž. přenesená",J215,0)</f>
        <v>0</v>
      </c>
      <c r="BI215" s="192">
        <f t="shared" ref="BI215:BI221" si="68">IF(N215="nulová",J215,0)</f>
        <v>0</v>
      </c>
      <c r="BJ215" s="19" t="s">
        <v>80</v>
      </c>
      <c r="BK215" s="192">
        <f t="shared" ref="BK215:BK221" si="69">ROUND(I215*H215,2)</f>
        <v>0</v>
      </c>
      <c r="BL215" s="19" t="s">
        <v>178</v>
      </c>
      <c r="BM215" s="191" t="s">
        <v>1857</v>
      </c>
    </row>
    <row r="216" spans="1:65" s="2" customFormat="1" ht="16.5" customHeight="1">
      <c r="A216" s="36"/>
      <c r="B216" s="37"/>
      <c r="C216" s="180" t="s">
        <v>739</v>
      </c>
      <c r="D216" s="180" t="s">
        <v>173</v>
      </c>
      <c r="E216" s="181" t="s">
        <v>1124</v>
      </c>
      <c r="F216" s="182" t="s">
        <v>1123</v>
      </c>
      <c r="G216" s="183" t="s">
        <v>421</v>
      </c>
      <c r="H216" s="184">
        <v>1</v>
      </c>
      <c r="I216" s="185"/>
      <c r="J216" s="186">
        <f t="shared" si="60"/>
        <v>0</v>
      </c>
      <c r="K216" s="182" t="s">
        <v>19</v>
      </c>
      <c r="L216" s="41"/>
      <c r="M216" s="187" t="s">
        <v>19</v>
      </c>
      <c r="N216" s="188" t="s">
        <v>44</v>
      </c>
      <c r="O216" s="66"/>
      <c r="P216" s="189">
        <f t="shared" si="61"/>
        <v>0</v>
      </c>
      <c r="Q216" s="189">
        <v>0</v>
      </c>
      <c r="R216" s="189">
        <f t="shared" si="62"/>
        <v>0</v>
      </c>
      <c r="S216" s="189">
        <v>0</v>
      </c>
      <c r="T216" s="190">
        <f t="shared" si="6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178</v>
      </c>
      <c r="AT216" s="191" t="s">
        <v>173</v>
      </c>
      <c r="AU216" s="191" t="s">
        <v>80</v>
      </c>
      <c r="AY216" s="19" t="s">
        <v>170</v>
      </c>
      <c r="BE216" s="192">
        <f t="shared" si="64"/>
        <v>0</v>
      </c>
      <c r="BF216" s="192">
        <f t="shared" si="65"/>
        <v>0</v>
      </c>
      <c r="BG216" s="192">
        <f t="shared" si="66"/>
        <v>0</v>
      </c>
      <c r="BH216" s="192">
        <f t="shared" si="67"/>
        <v>0</v>
      </c>
      <c r="BI216" s="192">
        <f t="shared" si="68"/>
        <v>0</v>
      </c>
      <c r="BJ216" s="19" t="s">
        <v>80</v>
      </c>
      <c r="BK216" s="192">
        <f t="shared" si="69"/>
        <v>0</v>
      </c>
      <c r="BL216" s="19" t="s">
        <v>178</v>
      </c>
      <c r="BM216" s="191" t="s">
        <v>1861</v>
      </c>
    </row>
    <row r="217" spans="1:65" s="2" customFormat="1" ht="16.5" customHeight="1">
      <c r="A217" s="36"/>
      <c r="B217" s="37"/>
      <c r="C217" s="180" t="s">
        <v>743</v>
      </c>
      <c r="D217" s="180" t="s">
        <v>173</v>
      </c>
      <c r="E217" s="181" t="s">
        <v>1126</v>
      </c>
      <c r="F217" s="182" t="s">
        <v>1125</v>
      </c>
      <c r="G217" s="183" t="s">
        <v>421</v>
      </c>
      <c r="H217" s="184">
        <v>1</v>
      </c>
      <c r="I217" s="185"/>
      <c r="J217" s="186">
        <f t="shared" si="60"/>
        <v>0</v>
      </c>
      <c r="K217" s="182" t="s">
        <v>19</v>
      </c>
      <c r="L217" s="41"/>
      <c r="M217" s="187" t="s">
        <v>19</v>
      </c>
      <c r="N217" s="188" t="s">
        <v>44</v>
      </c>
      <c r="O217" s="66"/>
      <c r="P217" s="189">
        <f t="shared" si="61"/>
        <v>0</v>
      </c>
      <c r="Q217" s="189">
        <v>0</v>
      </c>
      <c r="R217" s="189">
        <f t="shared" si="62"/>
        <v>0</v>
      </c>
      <c r="S217" s="189">
        <v>0</v>
      </c>
      <c r="T217" s="190">
        <f t="shared" si="6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178</v>
      </c>
      <c r="AT217" s="191" t="s">
        <v>173</v>
      </c>
      <c r="AU217" s="191" t="s">
        <v>80</v>
      </c>
      <c r="AY217" s="19" t="s">
        <v>170</v>
      </c>
      <c r="BE217" s="192">
        <f t="shared" si="64"/>
        <v>0</v>
      </c>
      <c r="BF217" s="192">
        <f t="shared" si="65"/>
        <v>0</v>
      </c>
      <c r="BG217" s="192">
        <f t="shared" si="66"/>
        <v>0</v>
      </c>
      <c r="BH217" s="192">
        <f t="shared" si="67"/>
        <v>0</v>
      </c>
      <c r="BI217" s="192">
        <f t="shared" si="68"/>
        <v>0</v>
      </c>
      <c r="BJ217" s="19" t="s">
        <v>80</v>
      </c>
      <c r="BK217" s="192">
        <f t="shared" si="69"/>
        <v>0</v>
      </c>
      <c r="BL217" s="19" t="s">
        <v>178</v>
      </c>
      <c r="BM217" s="191" t="s">
        <v>1865</v>
      </c>
    </row>
    <row r="218" spans="1:65" s="2" customFormat="1" ht="16.5" customHeight="1">
      <c r="A218" s="36"/>
      <c r="B218" s="37"/>
      <c r="C218" s="180" t="s">
        <v>747</v>
      </c>
      <c r="D218" s="180" t="s">
        <v>173</v>
      </c>
      <c r="E218" s="181" t="s">
        <v>1128</v>
      </c>
      <c r="F218" s="182" t="s">
        <v>1127</v>
      </c>
      <c r="G218" s="183" t="s">
        <v>421</v>
      </c>
      <c r="H218" s="184">
        <v>1</v>
      </c>
      <c r="I218" s="185"/>
      <c r="J218" s="186">
        <f t="shared" si="60"/>
        <v>0</v>
      </c>
      <c r="K218" s="182" t="s">
        <v>19</v>
      </c>
      <c r="L218" s="41"/>
      <c r="M218" s="187" t="s">
        <v>19</v>
      </c>
      <c r="N218" s="188" t="s">
        <v>44</v>
      </c>
      <c r="O218" s="66"/>
      <c r="P218" s="189">
        <f t="shared" si="61"/>
        <v>0</v>
      </c>
      <c r="Q218" s="189">
        <v>0</v>
      </c>
      <c r="R218" s="189">
        <f t="shared" si="62"/>
        <v>0</v>
      </c>
      <c r="S218" s="189">
        <v>0</v>
      </c>
      <c r="T218" s="190">
        <f t="shared" si="6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178</v>
      </c>
      <c r="AT218" s="191" t="s">
        <v>173</v>
      </c>
      <c r="AU218" s="191" t="s">
        <v>80</v>
      </c>
      <c r="AY218" s="19" t="s">
        <v>170</v>
      </c>
      <c r="BE218" s="192">
        <f t="shared" si="64"/>
        <v>0</v>
      </c>
      <c r="BF218" s="192">
        <f t="shared" si="65"/>
        <v>0</v>
      </c>
      <c r="BG218" s="192">
        <f t="shared" si="66"/>
        <v>0</v>
      </c>
      <c r="BH218" s="192">
        <f t="shared" si="67"/>
        <v>0</v>
      </c>
      <c r="BI218" s="192">
        <f t="shared" si="68"/>
        <v>0</v>
      </c>
      <c r="BJ218" s="19" t="s">
        <v>80</v>
      </c>
      <c r="BK218" s="192">
        <f t="shared" si="69"/>
        <v>0</v>
      </c>
      <c r="BL218" s="19" t="s">
        <v>178</v>
      </c>
      <c r="BM218" s="191" t="s">
        <v>1869</v>
      </c>
    </row>
    <row r="219" spans="1:65" s="2" customFormat="1" ht="16.5" customHeight="1">
      <c r="A219" s="36"/>
      <c r="B219" s="37"/>
      <c r="C219" s="180" t="s">
        <v>751</v>
      </c>
      <c r="D219" s="180" t="s">
        <v>173</v>
      </c>
      <c r="E219" s="181" t="s">
        <v>1130</v>
      </c>
      <c r="F219" s="182" t="s">
        <v>1129</v>
      </c>
      <c r="G219" s="183" t="s">
        <v>421</v>
      </c>
      <c r="H219" s="184">
        <v>1</v>
      </c>
      <c r="I219" s="185"/>
      <c r="J219" s="186">
        <f t="shared" si="60"/>
        <v>0</v>
      </c>
      <c r="K219" s="182" t="s">
        <v>19</v>
      </c>
      <c r="L219" s="41"/>
      <c r="M219" s="187" t="s">
        <v>19</v>
      </c>
      <c r="N219" s="188" t="s">
        <v>44</v>
      </c>
      <c r="O219" s="66"/>
      <c r="P219" s="189">
        <f t="shared" si="61"/>
        <v>0</v>
      </c>
      <c r="Q219" s="189">
        <v>0</v>
      </c>
      <c r="R219" s="189">
        <f t="shared" si="62"/>
        <v>0</v>
      </c>
      <c r="S219" s="189">
        <v>0</v>
      </c>
      <c r="T219" s="190">
        <f t="shared" si="6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178</v>
      </c>
      <c r="AT219" s="191" t="s">
        <v>173</v>
      </c>
      <c r="AU219" s="191" t="s">
        <v>80</v>
      </c>
      <c r="AY219" s="19" t="s">
        <v>170</v>
      </c>
      <c r="BE219" s="192">
        <f t="shared" si="64"/>
        <v>0</v>
      </c>
      <c r="BF219" s="192">
        <f t="shared" si="65"/>
        <v>0</v>
      </c>
      <c r="BG219" s="192">
        <f t="shared" si="66"/>
        <v>0</v>
      </c>
      <c r="BH219" s="192">
        <f t="shared" si="67"/>
        <v>0</v>
      </c>
      <c r="BI219" s="192">
        <f t="shared" si="68"/>
        <v>0</v>
      </c>
      <c r="BJ219" s="19" t="s">
        <v>80</v>
      </c>
      <c r="BK219" s="192">
        <f t="shared" si="69"/>
        <v>0</v>
      </c>
      <c r="BL219" s="19" t="s">
        <v>178</v>
      </c>
      <c r="BM219" s="191" t="s">
        <v>1873</v>
      </c>
    </row>
    <row r="220" spans="1:65" s="2" customFormat="1" ht="16.5" customHeight="1">
      <c r="A220" s="36"/>
      <c r="B220" s="37"/>
      <c r="C220" s="180" t="s">
        <v>755</v>
      </c>
      <c r="D220" s="180" t="s">
        <v>173</v>
      </c>
      <c r="E220" s="181" t="s">
        <v>1132</v>
      </c>
      <c r="F220" s="182" t="s">
        <v>4953</v>
      </c>
      <c r="G220" s="183" t="s">
        <v>421</v>
      </c>
      <c r="H220" s="184">
        <v>1</v>
      </c>
      <c r="I220" s="185"/>
      <c r="J220" s="186">
        <f t="shared" si="60"/>
        <v>0</v>
      </c>
      <c r="K220" s="182" t="s">
        <v>19</v>
      </c>
      <c r="L220" s="41"/>
      <c r="M220" s="187" t="s">
        <v>19</v>
      </c>
      <c r="N220" s="188" t="s">
        <v>44</v>
      </c>
      <c r="O220" s="66"/>
      <c r="P220" s="189">
        <f t="shared" si="61"/>
        <v>0</v>
      </c>
      <c r="Q220" s="189">
        <v>0</v>
      </c>
      <c r="R220" s="189">
        <f t="shared" si="62"/>
        <v>0</v>
      </c>
      <c r="S220" s="189">
        <v>0</v>
      </c>
      <c r="T220" s="190">
        <f t="shared" si="6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178</v>
      </c>
      <c r="AT220" s="191" t="s">
        <v>173</v>
      </c>
      <c r="AU220" s="191" t="s">
        <v>80</v>
      </c>
      <c r="AY220" s="19" t="s">
        <v>170</v>
      </c>
      <c r="BE220" s="192">
        <f t="shared" si="64"/>
        <v>0</v>
      </c>
      <c r="BF220" s="192">
        <f t="shared" si="65"/>
        <v>0</v>
      </c>
      <c r="BG220" s="192">
        <f t="shared" si="66"/>
        <v>0</v>
      </c>
      <c r="BH220" s="192">
        <f t="shared" si="67"/>
        <v>0</v>
      </c>
      <c r="BI220" s="192">
        <f t="shared" si="68"/>
        <v>0</v>
      </c>
      <c r="BJ220" s="19" t="s">
        <v>80</v>
      </c>
      <c r="BK220" s="192">
        <f t="shared" si="69"/>
        <v>0</v>
      </c>
      <c r="BL220" s="19" t="s">
        <v>178</v>
      </c>
      <c r="BM220" s="191" t="s">
        <v>1876</v>
      </c>
    </row>
    <row r="221" spans="1:65" s="2" customFormat="1" ht="16.5" customHeight="1">
      <c r="A221" s="36"/>
      <c r="B221" s="37"/>
      <c r="C221" s="180" t="s">
        <v>760</v>
      </c>
      <c r="D221" s="180" t="s">
        <v>173</v>
      </c>
      <c r="E221" s="181" t="s">
        <v>1135</v>
      </c>
      <c r="F221" s="182" t="s">
        <v>1133</v>
      </c>
      <c r="G221" s="183" t="s">
        <v>421</v>
      </c>
      <c r="H221" s="184">
        <v>1</v>
      </c>
      <c r="I221" s="185"/>
      <c r="J221" s="186">
        <f t="shared" si="60"/>
        <v>0</v>
      </c>
      <c r="K221" s="182" t="s">
        <v>19</v>
      </c>
      <c r="L221" s="41"/>
      <c r="M221" s="187" t="s">
        <v>19</v>
      </c>
      <c r="N221" s="188" t="s">
        <v>44</v>
      </c>
      <c r="O221" s="66"/>
      <c r="P221" s="189">
        <f t="shared" si="61"/>
        <v>0</v>
      </c>
      <c r="Q221" s="189">
        <v>0</v>
      </c>
      <c r="R221" s="189">
        <f t="shared" si="62"/>
        <v>0</v>
      </c>
      <c r="S221" s="189">
        <v>0</v>
      </c>
      <c r="T221" s="190">
        <f t="shared" si="6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178</v>
      </c>
      <c r="AT221" s="191" t="s">
        <v>173</v>
      </c>
      <c r="AU221" s="191" t="s">
        <v>80</v>
      </c>
      <c r="AY221" s="19" t="s">
        <v>170</v>
      </c>
      <c r="BE221" s="192">
        <f t="shared" si="64"/>
        <v>0</v>
      </c>
      <c r="BF221" s="192">
        <f t="shared" si="65"/>
        <v>0</v>
      </c>
      <c r="BG221" s="192">
        <f t="shared" si="66"/>
        <v>0</v>
      </c>
      <c r="BH221" s="192">
        <f t="shared" si="67"/>
        <v>0</v>
      </c>
      <c r="BI221" s="192">
        <f t="shared" si="68"/>
        <v>0</v>
      </c>
      <c r="BJ221" s="19" t="s">
        <v>80</v>
      </c>
      <c r="BK221" s="192">
        <f t="shared" si="69"/>
        <v>0</v>
      </c>
      <c r="BL221" s="19" t="s">
        <v>178</v>
      </c>
      <c r="BM221" s="191" t="s">
        <v>1880</v>
      </c>
    </row>
    <row r="222" spans="1:65" s="2" customFormat="1" ht="19.5">
      <c r="A222" s="36"/>
      <c r="B222" s="37"/>
      <c r="C222" s="38"/>
      <c r="D222" s="195" t="s">
        <v>363</v>
      </c>
      <c r="E222" s="38"/>
      <c r="F222" s="236" t="s">
        <v>1134</v>
      </c>
      <c r="G222" s="38"/>
      <c r="H222" s="38"/>
      <c r="I222" s="237"/>
      <c r="J222" s="38"/>
      <c r="K222" s="38"/>
      <c r="L222" s="41"/>
      <c r="M222" s="238"/>
      <c r="N222" s="239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363</v>
      </c>
      <c r="AU222" s="19" t="s">
        <v>80</v>
      </c>
    </row>
    <row r="223" spans="1:65" s="2" customFormat="1" ht="16.5" customHeight="1">
      <c r="A223" s="36"/>
      <c r="B223" s="37"/>
      <c r="C223" s="180" t="s">
        <v>765</v>
      </c>
      <c r="D223" s="180" t="s">
        <v>173</v>
      </c>
      <c r="E223" s="181" t="s">
        <v>1137</v>
      </c>
      <c r="F223" s="182" t="s">
        <v>1136</v>
      </c>
      <c r="G223" s="183" t="s">
        <v>421</v>
      </c>
      <c r="H223" s="184">
        <v>1</v>
      </c>
      <c r="I223" s="185"/>
      <c r="J223" s="186">
        <f>ROUND(I223*H223,2)</f>
        <v>0</v>
      </c>
      <c r="K223" s="182" t="s">
        <v>19</v>
      </c>
      <c r="L223" s="41"/>
      <c r="M223" s="187" t="s">
        <v>19</v>
      </c>
      <c r="N223" s="188" t="s">
        <v>44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178</v>
      </c>
      <c r="AT223" s="191" t="s">
        <v>173</v>
      </c>
      <c r="AU223" s="191" t="s">
        <v>80</v>
      </c>
      <c r="AY223" s="19" t="s">
        <v>170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178</v>
      </c>
      <c r="BM223" s="191" t="s">
        <v>1884</v>
      </c>
    </row>
    <row r="224" spans="1:65" s="2" customFormat="1" ht="16.5" customHeight="1">
      <c r="A224" s="36"/>
      <c r="B224" s="37"/>
      <c r="C224" s="180" t="s">
        <v>769</v>
      </c>
      <c r="D224" s="180" t="s">
        <v>173</v>
      </c>
      <c r="E224" s="181" t="s">
        <v>1139</v>
      </c>
      <c r="F224" s="182" t="s">
        <v>1138</v>
      </c>
      <c r="G224" s="183" t="s">
        <v>421</v>
      </c>
      <c r="H224" s="184">
        <v>1</v>
      </c>
      <c r="I224" s="185"/>
      <c r="J224" s="186">
        <f>ROUND(I224*H224,2)</f>
        <v>0</v>
      </c>
      <c r="K224" s="182" t="s">
        <v>19</v>
      </c>
      <c r="L224" s="41"/>
      <c r="M224" s="187" t="s">
        <v>19</v>
      </c>
      <c r="N224" s="188" t="s">
        <v>44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178</v>
      </c>
      <c r="AT224" s="191" t="s">
        <v>173</v>
      </c>
      <c r="AU224" s="191" t="s">
        <v>80</v>
      </c>
      <c r="AY224" s="19" t="s">
        <v>170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178</v>
      </c>
      <c r="BM224" s="191" t="s">
        <v>1888</v>
      </c>
    </row>
    <row r="225" spans="1:65" s="2" customFormat="1" ht="16.5" customHeight="1">
      <c r="A225" s="36"/>
      <c r="B225" s="37"/>
      <c r="C225" s="180" t="s">
        <v>773</v>
      </c>
      <c r="D225" s="180" t="s">
        <v>173</v>
      </c>
      <c r="E225" s="181" t="s">
        <v>1141</v>
      </c>
      <c r="F225" s="182" t="s">
        <v>1140</v>
      </c>
      <c r="G225" s="183" t="s">
        <v>421</v>
      </c>
      <c r="H225" s="184">
        <v>1</v>
      </c>
      <c r="I225" s="185"/>
      <c r="J225" s="186">
        <f>ROUND(I225*H225,2)</f>
        <v>0</v>
      </c>
      <c r="K225" s="182" t="s">
        <v>19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178</v>
      </c>
      <c r="AT225" s="191" t="s">
        <v>173</v>
      </c>
      <c r="AU225" s="191" t="s">
        <v>80</v>
      </c>
      <c r="AY225" s="19" t="s">
        <v>170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178</v>
      </c>
      <c r="BM225" s="191" t="s">
        <v>1892</v>
      </c>
    </row>
    <row r="226" spans="1:65" s="2" customFormat="1" ht="16.5" customHeight="1">
      <c r="A226" s="36"/>
      <c r="B226" s="37"/>
      <c r="C226" s="180" t="s">
        <v>777</v>
      </c>
      <c r="D226" s="180" t="s">
        <v>173</v>
      </c>
      <c r="E226" s="181" t="s">
        <v>5179</v>
      </c>
      <c r="F226" s="182" t="s">
        <v>1142</v>
      </c>
      <c r="G226" s="183" t="s">
        <v>421</v>
      </c>
      <c r="H226" s="184">
        <v>1</v>
      </c>
      <c r="I226" s="185"/>
      <c r="J226" s="186">
        <f>ROUND(I226*H226,2)</f>
        <v>0</v>
      </c>
      <c r="K226" s="182" t="s">
        <v>19</v>
      </c>
      <c r="L226" s="41"/>
      <c r="M226" s="187" t="s">
        <v>19</v>
      </c>
      <c r="N226" s="188" t="s">
        <v>44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178</v>
      </c>
      <c r="AT226" s="191" t="s">
        <v>173</v>
      </c>
      <c r="AU226" s="191" t="s">
        <v>80</v>
      </c>
      <c r="AY226" s="19" t="s">
        <v>170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178</v>
      </c>
      <c r="BM226" s="191" t="s">
        <v>1894</v>
      </c>
    </row>
    <row r="227" spans="1:65" s="2" customFormat="1" ht="21.75" customHeight="1">
      <c r="A227" s="36"/>
      <c r="B227" s="37"/>
      <c r="C227" s="180" t="s">
        <v>781</v>
      </c>
      <c r="D227" s="180" t="s">
        <v>173</v>
      </c>
      <c r="E227" s="181" t="s">
        <v>5180</v>
      </c>
      <c r="F227" s="182" t="s">
        <v>5181</v>
      </c>
      <c r="G227" s="183" t="s">
        <v>421</v>
      </c>
      <c r="H227" s="184">
        <v>1</v>
      </c>
      <c r="I227" s="185"/>
      <c r="J227" s="186">
        <f>ROUND(I227*H227,2)</f>
        <v>0</v>
      </c>
      <c r="K227" s="182" t="s">
        <v>19</v>
      </c>
      <c r="L227" s="41"/>
      <c r="M227" s="240" t="s">
        <v>19</v>
      </c>
      <c r="N227" s="241" t="s">
        <v>44</v>
      </c>
      <c r="O227" s="242"/>
      <c r="P227" s="243">
        <f>O227*H227</f>
        <v>0</v>
      </c>
      <c r="Q227" s="243">
        <v>0</v>
      </c>
      <c r="R227" s="243">
        <f>Q227*H227</f>
        <v>0</v>
      </c>
      <c r="S227" s="243">
        <v>0</v>
      </c>
      <c r="T227" s="244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178</v>
      </c>
      <c r="AT227" s="191" t="s">
        <v>173</v>
      </c>
      <c r="AU227" s="191" t="s">
        <v>80</v>
      </c>
      <c r="AY227" s="19" t="s">
        <v>170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178</v>
      </c>
      <c r="BM227" s="191" t="s">
        <v>1898</v>
      </c>
    </row>
    <row r="228" spans="1:65" s="2" customFormat="1" ht="6.95" customHeight="1">
      <c r="A228" s="36"/>
      <c r="B228" s="49"/>
      <c r="C228" s="50"/>
      <c r="D228" s="50"/>
      <c r="E228" s="50"/>
      <c r="F228" s="50"/>
      <c r="G228" s="50"/>
      <c r="H228" s="50"/>
      <c r="I228" s="50"/>
      <c r="J228" s="50"/>
      <c r="K228" s="50"/>
      <c r="L228" s="41"/>
      <c r="M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</row>
  </sheetData>
  <sheetProtection algorithmName="SHA-512" hashValue="143cUwg4sFGVOuJLfqJk1dlJPZQoaTtHfrR60Xu0LsJQclLkHvzWGwinxW8a4t/JVhLcyznsZ46byxk1YVPW2Q==" saltValue="duwfMryTB0Y04urpQ1qPK29USLXpwJ0zGOZtysbu/ZZyV+UrJGTFqj40OWwiD0QSZbPS98pAN4GRQRkXOTrj8Q==" spinCount="100000" sheet="1" objects="1" scenarios="1" formatColumns="0" formatRows="0" autoFilter="0"/>
  <autoFilter ref="C94:K227" xr:uid="{00000000-0009-0000-0000-000009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111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88" t="s">
        <v>1979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5182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ROUND((SUM(BE97:BE230)),  2)</f>
        <v>0</v>
      </c>
      <c r="G35" s="36"/>
      <c r="H35" s="36"/>
      <c r="I35" s="126">
        <v>0.21</v>
      </c>
      <c r="J35" s="125">
        <f>ROUND(((SUM(BE97:BE230))*I35),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ROUND((SUM(BF97:BF230)),  2)</f>
        <v>0</v>
      </c>
      <c r="G36" s="36"/>
      <c r="H36" s="36"/>
      <c r="I36" s="126">
        <v>0.15</v>
      </c>
      <c r="J36" s="125">
        <f>ROUND(((SUM(BF97:BF230))*I36),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ROUND((SUM(BG97:BG230)),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ROUND((SUM(BH97:BH230)),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ROUND((SUM(BI97:BI230)),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5" t="str">
        <f>E7</f>
        <v>ZŠ J. A. Komenského - půdní vestavba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1979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SO 02.4.4. - MaR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5183</v>
      </c>
      <c r="E64" s="145"/>
      <c r="F64" s="145"/>
      <c r="G64" s="145"/>
      <c r="H64" s="145"/>
      <c r="I64" s="145"/>
      <c r="J64" s="146">
        <f>J98</f>
        <v>0</v>
      </c>
      <c r="K64" s="143"/>
      <c r="L64" s="147"/>
    </row>
    <row r="65" spans="1:31" s="9" customFormat="1" ht="24.95" customHeight="1">
      <c r="B65" s="142"/>
      <c r="C65" s="143"/>
      <c r="D65" s="144" t="s">
        <v>5184</v>
      </c>
      <c r="E65" s="145"/>
      <c r="F65" s="145"/>
      <c r="G65" s="145"/>
      <c r="H65" s="145"/>
      <c r="I65" s="145"/>
      <c r="J65" s="146">
        <f>J120</f>
        <v>0</v>
      </c>
      <c r="K65" s="143"/>
      <c r="L65" s="147"/>
    </row>
    <row r="66" spans="1:31" s="9" customFormat="1" ht="24.95" customHeight="1">
      <c r="B66" s="142"/>
      <c r="C66" s="143"/>
      <c r="D66" s="144" t="s">
        <v>5185</v>
      </c>
      <c r="E66" s="145"/>
      <c r="F66" s="145"/>
      <c r="G66" s="145"/>
      <c r="H66" s="145"/>
      <c r="I66" s="145"/>
      <c r="J66" s="146">
        <f>J149</f>
        <v>0</v>
      </c>
      <c r="K66" s="143"/>
      <c r="L66" s="147"/>
    </row>
    <row r="67" spans="1:31" s="9" customFormat="1" ht="24.95" customHeight="1">
      <c r="B67" s="142"/>
      <c r="C67" s="143"/>
      <c r="D67" s="144" t="s">
        <v>5186</v>
      </c>
      <c r="E67" s="145"/>
      <c r="F67" s="145"/>
      <c r="G67" s="145"/>
      <c r="H67" s="145"/>
      <c r="I67" s="145"/>
      <c r="J67" s="146">
        <f>J153</f>
        <v>0</v>
      </c>
      <c r="K67" s="143"/>
      <c r="L67" s="147"/>
    </row>
    <row r="68" spans="1:31" s="9" customFormat="1" ht="24.95" customHeight="1">
      <c r="B68" s="142"/>
      <c r="C68" s="143"/>
      <c r="D68" s="144" t="s">
        <v>5187</v>
      </c>
      <c r="E68" s="145"/>
      <c r="F68" s="145"/>
      <c r="G68" s="145"/>
      <c r="H68" s="145"/>
      <c r="I68" s="145"/>
      <c r="J68" s="146">
        <f>J156</f>
        <v>0</v>
      </c>
      <c r="K68" s="143"/>
      <c r="L68" s="147"/>
    </row>
    <row r="69" spans="1:31" s="9" customFormat="1" ht="24.95" customHeight="1">
      <c r="B69" s="142"/>
      <c r="C69" s="143"/>
      <c r="D69" s="144" t="s">
        <v>5188</v>
      </c>
      <c r="E69" s="145"/>
      <c r="F69" s="145"/>
      <c r="G69" s="145"/>
      <c r="H69" s="145"/>
      <c r="I69" s="145"/>
      <c r="J69" s="146">
        <f>J164</f>
        <v>0</v>
      </c>
      <c r="K69" s="143"/>
      <c r="L69" s="147"/>
    </row>
    <row r="70" spans="1:31" s="9" customFormat="1" ht="24.95" customHeight="1">
      <c r="B70" s="142"/>
      <c r="C70" s="143"/>
      <c r="D70" s="144" t="s">
        <v>5189</v>
      </c>
      <c r="E70" s="145"/>
      <c r="F70" s="145"/>
      <c r="G70" s="145"/>
      <c r="H70" s="145"/>
      <c r="I70" s="145"/>
      <c r="J70" s="146">
        <f>J172</f>
        <v>0</v>
      </c>
      <c r="K70" s="143"/>
      <c r="L70" s="147"/>
    </row>
    <row r="71" spans="1:31" s="9" customFormat="1" ht="24.95" customHeight="1">
      <c r="B71" s="142"/>
      <c r="C71" s="143"/>
      <c r="D71" s="144" t="s">
        <v>5190</v>
      </c>
      <c r="E71" s="145"/>
      <c r="F71" s="145"/>
      <c r="G71" s="145"/>
      <c r="H71" s="145"/>
      <c r="I71" s="145"/>
      <c r="J71" s="146">
        <f>J175</f>
        <v>0</v>
      </c>
      <c r="K71" s="143"/>
      <c r="L71" s="147"/>
    </row>
    <row r="72" spans="1:31" s="9" customFormat="1" ht="24.95" customHeight="1">
      <c r="B72" s="142"/>
      <c r="C72" s="143"/>
      <c r="D72" s="144" t="s">
        <v>5191</v>
      </c>
      <c r="E72" s="145"/>
      <c r="F72" s="145"/>
      <c r="G72" s="145"/>
      <c r="H72" s="145"/>
      <c r="I72" s="145"/>
      <c r="J72" s="146">
        <f>J179</f>
        <v>0</v>
      </c>
      <c r="K72" s="143"/>
      <c r="L72" s="147"/>
    </row>
    <row r="73" spans="1:31" s="9" customFormat="1" ht="24.95" customHeight="1">
      <c r="B73" s="142"/>
      <c r="C73" s="143"/>
      <c r="D73" s="144" t="s">
        <v>5192</v>
      </c>
      <c r="E73" s="145"/>
      <c r="F73" s="145"/>
      <c r="G73" s="145"/>
      <c r="H73" s="145"/>
      <c r="I73" s="145"/>
      <c r="J73" s="146">
        <f>J190</f>
        <v>0</v>
      </c>
      <c r="K73" s="143"/>
      <c r="L73" s="147"/>
    </row>
    <row r="74" spans="1:31" s="9" customFormat="1" ht="24.95" customHeight="1">
      <c r="B74" s="142"/>
      <c r="C74" s="143"/>
      <c r="D74" s="144" t="s">
        <v>5193</v>
      </c>
      <c r="E74" s="145"/>
      <c r="F74" s="145"/>
      <c r="G74" s="145"/>
      <c r="H74" s="145"/>
      <c r="I74" s="145"/>
      <c r="J74" s="146">
        <f>J200</f>
        <v>0</v>
      </c>
      <c r="K74" s="143"/>
      <c r="L74" s="147"/>
    </row>
    <row r="75" spans="1:31" s="9" customFormat="1" ht="24.95" customHeight="1">
      <c r="B75" s="142"/>
      <c r="C75" s="143"/>
      <c r="D75" s="144" t="s">
        <v>5194</v>
      </c>
      <c r="E75" s="145"/>
      <c r="F75" s="145"/>
      <c r="G75" s="145"/>
      <c r="H75" s="145"/>
      <c r="I75" s="145"/>
      <c r="J75" s="146">
        <f>J212</f>
        <v>0</v>
      </c>
      <c r="K75" s="143"/>
      <c r="L75" s="147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155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95" t="str">
        <f>E7</f>
        <v>ZŠ J. A. Komenského - půdní vestavba</v>
      </c>
      <c r="F85" s="396"/>
      <c r="G85" s="396"/>
      <c r="H85" s="396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128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95" t="s">
        <v>1979</v>
      </c>
      <c r="F87" s="397"/>
      <c r="G87" s="397"/>
      <c r="H87" s="397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1080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49" t="str">
        <f>E11</f>
        <v>SO 02.4.4. - MaR</v>
      </c>
      <c r="F89" s="397"/>
      <c r="G89" s="397"/>
      <c r="H89" s="397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F14</f>
        <v>U Dělnického cvičiště 1100/1, 169 00 Praha 6</v>
      </c>
      <c r="G91" s="38"/>
      <c r="H91" s="38"/>
      <c r="I91" s="31" t="s">
        <v>23</v>
      </c>
      <c r="J91" s="61" t="str">
        <f>IF(J14="","",J14)</f>
        <v>20. 12. 2020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40.15" customHeight="1">
      <c r="A93" s="36"/>
      <c r="B93" s="37"/>
      <c r="C93" s="31" t="s">
        <v>25</v>
      </c>
      <c r="D93" s="38"/>
      <c r="E93" s="38"/>
      <c r="F93" s="29" t="str">
        <f>E17</f>
        <v>MČ.Praha 6, Odbor Školství</v>
      </c>
      <c r="G93" s="38"/>
      <c r="H93" s="38"/>
      <c r="I93" s="31" t="s">
        <v>31</v>
      </c>
      <c r="J93" s="34" t="str">
        <f>E23</f>
        <v>D-PLUS PROJEKTOVÁ A INŽENÝRSKÁ a.s.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IF(E20="","",E20)</f>
        <v>Vyplň údaj</v>
      </c>
      <c r="G94" s="38"/>
      <c r="H94" s="38"/>
      <c r="I94" s="31" t="s">
        <v>35</v>
      </c>
      <c r="J94" s="34" t="str">
        <f>E26</f>
        <v xml:space="preserve"> 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156</v>
      </c>
      <c r="D96" s="156" t="s">
        <v>58</v>
      </c>
      <c r="E96" s="156" t="s">
        <v>54</v>
      </c>
      <c r="F96" s="156" t="s">
        <v>55</v>
      </c>
      <c r="G96" s="156" t="s">
        <v>157</v>
      </c>
      <c r="H96" s="156" t="s">
        <v>158</v>
      </c>
      <c r="I96" s="156" t="s">
        <v>159</v>
      </c>
      <c r="J96" s="156" t="s">
        <v>132</v>
      </c>
      <c r="K96" s="157" t="s">
        <v>160</v>
      </c>
      <c r="L96" s="158"/>
      <c r="M96" s="70" t="s">
        <v>19</v>
      </c>
      <c r="N96" s="71" t="s">
        <v>43</v>
      </c>
      <c r="O96" s="71" t="s">
        <v>161</v>
      </c>
      <c r="P96" s="71" t="s">
        <v>162</v>
      </c>
      <c r="Q96" s="71" t="s">
        <v>163</v>
      </c>
      <c r="R96" s="71" t="s">
        <v>164</v>
      </c>
      <c r="S96" s="71" t="s">
        <v>165</v>
      </c>
      <c r="T96" s="72" t="s">
        <v>166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167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P98+P120+P149+P153+P156+P164+P172+P175+P179+P190+P200+P212</f>
        <v>0</v>
      </c>
      <c r="Q97" s="74"/>
      <c r="R97" s="161">
        <f>R98+R120+R149+R153+R156+R164+R172+R175+R179+R190+R200+R212</f>
        <v>0</v>
      </c>
      <c r="S97" s="74"/>
      <c r="T97" s="162">
        <f>T98+T120+T149+T153+T156+T164+T172+T175+T179+T190+T200+T212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133</v>
      </c>
      <c r="BK97" s="163">
        <f>BK98+BK120+BK149+BK153+BK156+BK164+BK172+BK175+BK179+BK190+BK200+BK212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5195</v>
      </c>
      <c r="F98" s="167" t="s">
        <v>5196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SUM(P99:P119)</f>
        <v>0</v>
      </c>
      <c r="Q98" s="172"/>
      <c r="R98" s="173">
        <f>SUM(R99:R119)</f>
        <v>0</v>
      </c>
      <c r="S98" s="172"/>
      <c r="T98" s="174">
        <f>SUM(T99:T119)</f>
        <v>0</v>
      </c>
      <c r="AR98" s="175" t="s">
        <v>80</v>
      </c>
      <c r="AT98" s="176" t="s">
        <v>72</v>
      </c>
      <c r="AU98" s="176" t="s">
        <v>73</v>
      </c>
      <c r="AY98" s="175" t="s">
        <v>170</v>
      </c>
      <c r="BK98" s="177">
        <f>SUM(BK99:BK119)</f>
        <v>0</v>
      </c>
    </row>
    <row r="99" spans="1:65" s="2" customFormat="1" ht="24">
      <c r="A99" s="36"/>
      <c r="B99" s="37"/>
      <c r="C99" s="180" t="s">
        <v>80</v>
      </c>
      <c r="D99" s="180" t="s">
        <v>173</v>
      </c>
      <c r="E99" s="181" t="s">
        <v>5197</v>
      </c>
      <c r="F99" s="182" t="s">
        <v>5198</v>
      </c>
      <c r="G99" s="183" t="s">
        <v>1088</v>
      </c>
      <c r="H99" s="184">
        <v>1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178</v>
      </c>
      <c r="AT99" s="191" t="s">
        <v>173</v>
      </c>
      <c r="AU99" s="191" t="s">
        <v>80</v>
      </c>
      <c r="AY99" s="19" t="s">
        <v>170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178</v>
      </c>
      <c r="BM99" s="191" t="s">
        <v>82</v>
      </c>
    </row>
    <row r="100" spans="1:65" s="2" customFormat="1" ht="19.5">
      <c r="A100" s="36"/>
      <c r="B100" s="37"/>
      <c r="C100" s="38"/>
      <c r="D100" s="195" t="s">
        <v>363</v>
      </c>
      <c r="E100" s="38"/>
      <c r="F100" s="236" t="s">
        <v>5199</v>
      </c>
      <c r="G100" s="38"/>
      <c r="H100" s="38"/>
      <c r="I100" s="237"/>
      <c r="J100" s="38"/>
      <c r="K100" s="38"/>
      <c r="L100" s="41"/>
      <c r="M100" s="238"/>
      <c r="N100" s="23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363</v>
      </c>
      <c r="AU100" s="19" t="s">
        <v>80</v>
      </c>
    </row>
    <row r="101" spans="1:65" s="2" customFormat="1" ht="16.5" customHeight="1">
      <c r="A101" s="36"/>
      <c r="B101" s="37"/>
      <c r="C101" s="180" t="s">
        <v>82</v>
      </c>
      <c r="D101" s="180" t="s">
        <v>173</v>
      </c>
      <c r="E101" s="181" t="s">
        <v>5200</v>
      </c>
      <c r="F101" s="182" t="s">
        <v>5201</v>
      </c>
      <c r="G101" s="183" t="s">
        <v>1088</v>
      </c>
      <c r="H101" s="184">
        <v>2</v>
      </c>
      <c r="I101" s="185"/>
      <c r="J101" s="186">
        <f>ROUND(I101*H101,2)</f>
        <v>0</v>
      </c>
      <c r="K101" s="182" t="s">
        <v>19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80</v>
      </c>
      <c r="AY101" s="19" t="s">
        <v>170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178</v>
      </c>
      <c r="BM101" s="191" t="s">
        <v>178</v>
      </c>
    </row>
    <row r="102" spans="1:65" s="2" customFormat="1" ht="19.5">
      <c r="A102" s="36"/>
      <c r="B102" s="37"/>
      <c r="C102" s="38"/>
      <c r="D102" s="195" t="s">
        <v>363</v>
      </c>
      <c r="E102" s="38"/>
      <c r="F102" s="236" t="s">
        <v>5199</v>
      </c>
      <c r="G102" s="38"/>
      <c r="H102" s="38"/>
      <c r="I102" s="237"/>
      <c r="J102" s="38"/>
      <c r="K102" s="38"/>
      <c r="L102" s="41"/>
      <c r="M102" s="238"/>
      <c r="N102" s="23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363</v>
      </c>
      <c r="AU102" s="19" t="s">
        <v>80</v>
      </c>
    </row>
    <row r="103" spans="1:65" s="2" customFormat="1" ht="16.5" customHeight="1">
      <c r="A103" s="36"/>
      <c r="B103" s="37"/>
      <c r="C103" s="180" t="s">
        <v>171</v>
      </c>
      <c r="D103" s="180" t="s">
        <v>173</v>
      </c>
      <c r="E103" s="181" t="s">
        <v>5202</v>
      </c>
      <c r="F103" s="182" t="s">
        <v>5203</v>
      </c>
      <c r="G103" s="183" t="s">
        <v>1088</v>
      </c>
      <c r="H103" s="184">
        <v>1</v>
      </c>
      <c r="I103" s="185"/>
      <c r="J103" s="186">
        <f>ROUND(I103*H103,2)</f>
        <v>0</v>
      </c>
      <c r="K103" s="182" t="s">
        <v>19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80</v>
      </c>
      <c r="AY103" s="19" t="s">
        <v>170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178</v>
      </c>
      <c r="BM103" s="191" t="s">
        <v>203</v>
      </c>
    </row>
    <row r="104" spans="1:65" s="2" customFormat="1" ht="19.5">
      <c r="A104" s="36"/>
      <c r="B104" s="37"/>
      <c r="C104" s="38"/>
      <c r="D104" s="195" t="s">
        <v>363</v>
      </c>
      <c r="E104" s="38"/>
      <c r="F104" s="236" t="s">
        <v>5204</v>
      </c>
      <c r="G104" s="38"/>
      <c r="H104" s="38"/>
      <c r="I104" s="237"/>
      <c r="J104" s="38"/>
      <c r="K104" s="38"/>
      <c r="L104" s="41"/>
      <c r="M104" s="238"/>
      <c r="N104" s="23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363</v>
      </c>
      <c r="AU104" s="19" t="s">
        <v>80</v>
      </c>
    </row>
    <row r="105" spans="1:65" s="2" customFormat="1" ht="16.5" customHeight="1">
      <c r="A105" s="36"/>
      <c r="B105" s="37"/>
      <c r="C105" s="180" t="s">
        <v>178</v>
      </c>
      <c r="D105" s="180" t="s">
        <v>173</v>
      </c>
      <c r="E105" s="181" t="s">
        <v>5205</v>
      </c>
      <c r="F105" s="182" t="s">
        <v>5206</v>
      </c>
      <c r="G105" s="183" t="s">
        <v>1088</v>
      </c>
      <c r="H105" s="184">
        <v>1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80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178</v>
      </c>
      <c r="BM105" s="191" t="s">
        <v>195</v>
      </c>
    </row>
    <row r="106" spans="1:65" s="2" customFormat="1" ht="19.5">
      <c r="A106" s="36"/>
      <c r="B106" s="37"/>
      <c r="C106" s="38"/>
      <c r="D106" s="195" t="s">
        <v>363</v>
      </c>
      <c r="E106" s="38"/>
      <c r="F106" s="236" t="s">
        <v>5204</v>
      </c>
      <c r="G106" s="38"/>
      <c r="H106" s="38"/>
      <c r="I106" s="237"/>
      <c r="J106" s="38"/>
      <c r="K106" s="38"/>
      <c r="L106" s="41"/>
      <c r="M106" s="238"/>
      <c r="N106" s="23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363</v>
      </c>
      <c r="AU106" s="19" t="s">
        <v>80</v>
      </c>
    </row>
    <row r="107" spans="1:65" s="2" customFormat="1" ht="21.75" customHeight="1">
      <c r="A107" s="36"/>
      <c r="B107" s="37"/>
      <c r="C107" s="180" t="s">
        <v>199</v>
      </c>
      <c r="D107" s="180" t="s">
        <v>173</v>
      </c>
      <c r="E107" s="181" t="s">
        <v>5207</v>
      </c>
      <c r="F107" s="182" t="s">
        <v>5208</v>
      </c>
      <c r="G107" s="183" t="s">
        <v>1088</v>
      </c>
      <c r="H107" s="184">
        <v>1</v>
      </c>
      <c r="I107" s="185"/>
      <c r="J107" s="186">
        <f>ROUND(I107*H107,2)</f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178</v>
      </c>
      <c r="AT107" s="191" t="s">
        <v>173</v>
      </c>
      <c r="AU107" s="191" t="s">
        <v>80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178</v>
      </c>
      <c r="BM107" s="191" t="s">
        <v>221</v>
      </c>
    </row>
    <row r="108" spans="1:65" s="2" customFormat="1" ht="19.5">
      <c r="A108" s="36"/>
      <c r="B108" s="37"/>
      <c r="C108" s="38"/>
      <c r="D108" s="195" t="s">
        <v>363</v>
      </c>
      <c r="E108" s="38"/>
      <c r="F108" s="236" t="s">
        <v>5204</v>
      </c>
      <c r="G108" s="38"/>
      <c r="H108" s="38"/>
      <c r="I108" s="237"/>
      <c r="J108" s="38"/>
      <c r="K108" s="38"/>
      <c r="L108" s="41"/>
      <c r="M108" s="238"/>
      <c r="N108" s="23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363</v>
      </c>
      <c r="AU108" s="19" t="s">
        <v>80</v>
      </c>
    </row>
    <row r="109" spans="1:65" s="2" customFormat="1" ht="24">
      <c r="A109" s="36"/>
      <c r="B109" s="37"/>
      <c r="C109" s="180" t="s">
        <v>203</v>
      </c>
      <c r="D109" s="180" t="s">
        <v>173</v>
      </c>
      <c r="E109" s="181" t="s">
        <v>5209</v>
      </c>
      <c r="F109" s="182" t="s">
        <v>5210</v>
      </c>
      <c r="G109" s="183" t="s">
        <v>1088</v>
      </c>
      <c r="H109" s="184">
        <v>2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80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233</v>
      </c>
    </row>
    <row r="110" spans="1:65" s="2" customFormat="1" ht="19.5">
      <c r="A110" s="36"/>
      <c r="B110" s="37"/>
      <c r="C110" s="38"/>
      <c r="D110" s="195" t="s">
        <v>363</v>
      </c>
      <c r="E110" s="38"/>
      <c r="F110" s="236" t="s">
        <v>5199</v>
      </c>
      <c r="G110" s="38"/>
      <c r="H110" s="38"/>
      <c r="I110" s="237"/>
      <c r="J110" s="38"/>
      <c r="K110" s="38"/>
      <c r="L110" s="41"/>
      <c r="M110" s="238"/>
      <c r="N110" s="23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363</v>
      </c>
      <c r="AU110" s="19" t="s">
        <v>80</v>
      </c>
    </row>
    <row r="111" spans="1:65" s="2" customFormat="1" ht="21.75" customHeight="1">
      <c r="A111" s="36"/>
      <c r="B111" s="37"/>
      <c r="C111" s="180" t="s">
        <v>207</v>
      </c>
      <c r="D111" s="180" t="s">
        <v>173</v>
      </c>
      <c r="E111" s="181" t="s">
        <v>5211</v>
      </c>
      <c r="F111" s="182" t="s">
        <v>5212</v>
      </c>
      <c r="G111" s="183" t="s">
        <v>1088</v>
      </c>
      <c r="H111" s="184">
        <v>2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80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178</v>
      </c>
      <c r="BM111" s="191" t="s">
        <v>248</v>
      </c>
    </row>
    <row r="112" spans="1:65" s="2" customFormat="1" ht="16.5" customHeight="1">
      <c r="A112" s="36"/>
      <c r="B112" s="37"/>
      <c r="C112" s="180" t="s">
        <v>195</v>
      </c>
      <c r="D112" s="180" t="s">
        <v>173</v>
      </c>
      <c r="E112" s="181" t="s">
        <v>5213</v>
      </c>
      <c r="F112" s="182" t="s">
        <v>5214</v>
      </c>
      <c r="G112" s="183" t="s">
        <v>1088</v>
      </c>
      <c r="H112" s="184">
        <v>2</v>
      </c>
      <c r="I112" s="185"/>
      <c r="J112" s="186">
        <f>ROUND(I112*H112,2)</f>
        <v>0</v>
      </c>
      <c r="K112" s="182" t="s">
        <v>19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80</v>
      </c>
      <c r="AY112" s="19" t="s">
        <v>170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178</v>
      </c>
      <c r="BM112" s="191" t="s">
        <v>261</v>
      </c>
    </row>
    <row r="113" spans="1:65" s="2" customFormat="1" ht="16.5" customHeight="1">
      <c r="A113" s="36"/>
      <c r="B113" s="37"/>
      <c r="C113" s="180" t="s">
        <v>214</v>
      </c>
      <c r="D113" s="180" t="s">
        <v>173</v>
      </c>
      <c r="E113" s="181" t="s">
        <v>5215</v>
      </c>
      <c r="F113" s="182" t="s">
        <v>5216</v>
      </c>
      <c r="G113" s="183" t="s">
        <v>1088</v>
      </c>
      <c r="H113" s="184">
        <v>1</v>
      </c>
      <c r="I113" s="185"/>
      <c r="J113" s="186">
        <f>ROUND(I113*H113,2)</f>
        <v>0</v>
      </c>
      <c r="K113" s="182" t="s">
        <v>19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80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272</v>
      </c>
    </row>
    <row r="114" spans="1:65" s="2" customFormat="1" ht="19.5">
      <c r="A114" s="36"/>
      <c r="B114" s="37"/>
      <c r="C114" s="38"/>
      <c r="D114" s="195" t="s">
        <v>363</v>
      </c>
      <c r="E114" s="38"/>
      <c r="F114" s="236" t="s">
        <v>5199</v>
      </c>
      <c r="G114" s="38"/>
      <c r="H114" s="38"/>
      <c r="I114" s="237"/>
      <c r="J114" s="38"/>
      <c r="K114" s="38"/>
      <c r="L114" s="41"/>
      <c r="M114" s="238"/>
      <c r="N114" s="23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363</v>
      </c>
      <c r="AU114" s="19" t="s">
        <v>80</v>
      </c>
    </row>
    <row r="115" spans="1:65" s="2" customFormat="1" ht="24.2" customHeight="1">
      <c r="A115" s="36"/>
      <c r="B115" s="37"/>
      <c r="C115" s="180" t="s">
        <v>221</v>
      </c>
      <c r="D115" s="180" t="s">
        <v>173</v>
      </c>
      <c r="E115" s="181" t="s">
        <v>5217</v>
      </c>
      <c r="F115" s="182" t="s">
        <v>5218</v>
      </c>
      <c r="G115" s="183" t="s">
        <v>1088</v>
      </c>
      <c r="H115" s="184">
        <v>5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80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178</v>
      </c>
      <c r="BM115" s="191" t="s">
        <v>281</v>
      </c>
    </row>
    <row r="116" spans="1:65" s="2" customFormat="1" ht="19.5">
      <c r="A116" s="36"/>
      <c r="B116" s="37"/>
      <c r="C116" s="38"/>
      <c r="D116" s="195" t="s">
        <v>363</v>
      </c>
      <c r="E116" s="38"/>
      <c r="F116" s="236" t="s">
        <v>5199</v>
      </c>
      <c r="G116" s="38"/>
      <c r="H116" s="38"/>
      <c r="I116" s="237"/>
      <c r="J116" s="38"/>
      <c r="K116" s="38"/>
      <c r="L116" s="41"/>
      <c r="M116" s="238"/>
      <c r="N116" s="23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363</v>
      </c>
      <c r="AU116" s="19" t="s">
        <v>80</v>
      </c>
    </row>
    <row r="117" spans="1:65" s="2" customFormat="1" ht="24.2" customHeight="1">
      <c r="A117" s="36"/>
      <c r="B117" s="37"/>
      <c r="C117" s="180" t="s">
        <v>227</v>
      </c>
      <c r="D117" s="180" t="s">
        <v>173</v>
      </c>
      <c r="E117" s="181" t="s">
        <v>5219</v>
      </c>
      <c r="F117" s="182" t="s">
        <v>5220</v>
      </c>
      <c r="G117" s="183" t="s">
        <v>1088</v>
      </c>
      <c r="H117" s="184">
        <v>5</v>
      </c>
      <c r="I117" s="185"/>
      <c r="J117" s="186">
        <f>ROUND(I117*H117,2)</f>
        <v>0</v>
      </c>
      <c r="K117" s="182" t="s">
        <v>19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80</v>
      </c>
      <c r="AY117" s="19" t="s">
        <v>170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178</v>
      </c>
      <c r="BM117" s="191" t="s">
        <v>292</v>
      </c>
    </row>
    <row r="118" spans="1:65" s="2" customFormat="1" ht="19.5">
      <c r="A118" s="36"/>
      <c r="B118" s="37"/>
      <c r="C118" s="38"/>
      <c r="D118" s="195" t="s">
        <v>363</v>
      </c>
      <c r="E118" s="38"/>
      <c r="F118" s="236" t="s">
        <v>5199</v>
      </c>
      <c r="G118" s="38"/>
      <c r="H118" s="38"/>
      <c r="I118" s="237"/>
      <c r="J118" s="38"/>
      <c r="K118" s="38"/>
      <c r="L118" s="41"/>
      <c r="M118" s="238"/>
      <c r="N118" s="23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363</v>
      </c>
      <c r="AU118" s="19" t="s">
        <v>80</v>
      </c>
    </row>
    <row r="119" spans="1:65" s="2" customFormat="1" ht="36">
      <c r="A119" s="36"/>
      <c r="B119" s="37"/>
      <c r="C119" s="180" t="s">
        <v>233</v>
      </c>
      <c r="D119" s="180" t="s">
        <v>173</v>
      </c>
      <c r="E119" s="181" t="s">
        <v>5221</v>
      </c>
      <c r="F119" s="182" t="s">
        <v>5222</v>
      </c>
      <c r="G119" s="183" t="s">
        <v>1088</v>
      </c>
      <c r="H119" s="184">
        <v>5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80</v>
      </c>
      <c r="AY119" s="19" t="s">
        <v>170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178</v>
      </c>
      <c r="BM119" s="191" t="s">
        <v>307</v>
      </c>
    </row>
    <row r="120" spans="1:65" s="12" customFormat="1" ht="25.9" customHeight="1">
      <c r="B120" s="164"/>
      <c r="C120" s="165"/>
      <c r="D120" s="166" t="s">
        <v>72</v>
      </c>
      <c r="E120" s="167" t="s">
        <v>5223</v>
      </c>
      <c r="F120" s="167" t="s">
        <v>5224</v>
      </c>
      <c r="G120" s="165"/>
      <c r="H120" s="165"/>
      <c r="I120" s="168"/>
      <c r="J120" s="169">
        <f>BK120</f>
        <v>0</v>
      </c>
      <c r="K120" s="165"/>
      <c r="L120" s="170"/>
      <c r="M120" s="171"/>
      <c r="N120" s="172"/>
      <c r="O120" s="172"/>
      <c r="P120" s="173">
        <f>SUM(P121:P148)</f>
        <v>0</v>
      </c>
      <c r="Q120" s="172"/>
      <c r="R120" s="173">
        <f>SUM(R121:R148)</f>
        <v>0</v>
      </c>
      <c r="S120" s="172"/>
      <c r="T120" s="174">
        <f>SUM(T121:T148)</f>
        <v>0</v>
      </c>
      <c r="AR120" s="175" t="s">
        <v>80</v>
      </c>
      <c r="AT120" s="176" t="s">
        <v>72</v>
      </c>
      <c r="AU120" s="176" t="s">
        <v>73</v>
      </c>
      <c r="AY120" s="175" t="s">
        <v>170</v>
      </c>
      <c r="BK120" s="177">
        <f>SUM(BK121:BK148)</f>
        <v>0</v>
      </c>
    </row>
    <row r="121" spans="1:65" s="2" customFormat="1" ht="24">
      <c r="A121" s="36"/>
      <c r="B121" s="37"/>
      <c r="C121" s="180" t="s">
        <v>243</v>
      </c>
      <c r="D121" s="180" t="s">
        <v>173</v>
      </c>
      <c r="E121" s="181" t="s">
        <v>5225</v>
      </c>
      <c r="F121" s="182" t="s">
        <v>5226</v>
      </c>
      <c r="G121" s="183" t="s">
        <v>1088</v>
      </c>
      <c r="H121" s="184">
        <v>1</v>
      </c>
      <c r="I121" s="185"/>
      <c r="J121" s="186">
        <f>ROUND(I121*H121,2)</f>
        <v>0</v>
      </c>
      <c r="K121" s="182" t="s">
        <v>19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80</v>
      </c>
      <c r="AY121" s="19" t="s">
        <v>170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178</v>
      </c>
      <c r="BM121" s="191" t="s">
        <v>318</v>
      </c>
    </row>
    <row r="122" spans="1:65" s="2" customFormat="1" ht="19.5">
      <c r="A122" s="36"/>
      <c r="B122" s="37"/>
      <c r="C122" s="38"/>
      <c r="D122" s="195" t="s">
        <v>363</v>
      </c>
      <c r="E122" s="38"/>
      <c r="F122" s="236" t="s">
        <v>5227</v>
      </c>
      <c r="G122" s="38"/>
      <c r="H122" s="38"/>
      <c r="I122" s="237"/>
      <c r="J122" s="38"/>
      <c r="K122" s="38"/>
      <c r="L122" s="41"/>
      <c r="M122" s="238"/>
      <c r="N122" s="23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363</v>
      </c>
      <c r="AU122" s="19" t="s">
        <v>80</v>
      </c>
    </row>
    <row r="123" spans="1:65" s="2" customFormat="1" ht="21.75" customHeight="1">
      <c r="A123" s="36"/>
      <c r="B123" s="37"/>
      <c r="C123" s="180" t="s">
        <v>248</v>
      </c>
      <c r="D123" s="180" t="s">
        <v>173</v>
      </c>
      <c r="E123" s="181" t="s">
        <v>5228</v>
      </c>
      <c r="F123" s="182" t="s">
        <v>5229</v>
      </c>
      <c r="G123" s="183" t="s">
        <v>1088</v>
      </c>
      <c r="H123" s="184">
        <v>1</v>
      </c>
      <c r="I123" s="185"/>
      <c r="J123" s="186">
        <f>ROUND(I123*H123,2)</f>
        <v>0</v>
      </c>
      <c r="K123" s="182" t="s">
        <v>19</v>
      </c>
      <c r="L123" s="41"/>
      <c r="M123" s="187" t="s">
        <v>19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80</v>
      </c>
      <c r="AY123" s="19" t="s">
        <v>170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178</v>
      </c>
      <c r="BM123" s="191" t="s">
        <v>328</v>
      </c>
    </row>
    <row r="124" spans="1:65" s="2" customFormat="1" ht="16.5" customHeight="1">
      <c r="A124" s="36"/>
      <c r="B124" s="37"/>
      <c r="C124" s="180" t="s">
        <v>8</v>
      </c>
      <c r="D124" s="180" t="s">
        <v>173</v>
      </c>
      <c r="E124" s="181" t="s">
        <v>5230</v>
      </c>
      <c r="F124" s="182" t="s">
        <v>5231</v>
      </c>
      <c r="G124" s="183" t="s">
        <v>1088</v>
      </c>
      <c r="H124" s="184">
        <v>2</v>
      </c>
      <c r="I124" s="185"/>
      <c r="J124" s="186">
        <f>ROUND(I124*H124,2)</f>
        <v>0</v>
      </c>
      <c r="K124" s="182" t="s">
        <v>19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80</v>
      </c>
      <c r="AY124" s="19" t="s">
        <v>170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178</v>
      </c>
      <c r="BM124" s="191" t="s">
        <v>338</v>
      </c>
    </row>
    <row r="125" spans="1:65" s="2" customFormat="1" ht="19.5">
      <c r="A125" s="36"/>
      <c r="B125" s="37"/>
      <c r="C125" s="38"/>
      <c r="D125" s="195" t="s">
        <v>363</v>
      </c>
      <c r="E125" s="38"/>
      <c r="F125" s="236" t="s">
        <v>5227</v>
      </c>
      <c r="G125" s="38"/>
      <c r="H125" s="38"/>
      <c r="I125" s="237"/>
      <c r="J125" s="38"/>
      <c r="K125" s="38"/>
      <c r="L125" s="41"/>
      <c r="M125" s="238"/>
      <c r="N125" s="23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363</v>
      </c>
      <c r="AU125" s="19" t="s">
        <v>80</v>
      </c>
    </row>
    <row r="126" spans="1:65" s="2" customFormat="1" ht="16.5" customHeight="1">
      <c r="A126" s="36"/>
      <c r="B126" s="37"/>
      <c r="C126" s="180" t="s">
        <v>261</v>
      </c>
      <c r="D126" s="180" t="s">
        <v>173</v>
      </c>
      <c r="E126" s="181" t="s">
        <v>5232</v>
      </c>
      <c r="F126" s="182" t="s">
        <v>5233</v>
      </c>
      <c r="G126" s="183" t="s">
        <v>1088</v>
      </c>
      <c r="H126" s="184">
        <v>1</v>
      </c>
      <c r="I126" s="185"/>
      <c r="J126" s="186">
        <f>ROUND(I126*H126,2)</f>
        <v>0</v>
      </c>
      <c r="K126" s="182" t="s">
        <v>19</v>
      </c>
      <c r="L126" s="41"/>
      <c r="M126" s="187" t="s">
        <v>19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178</v>
      </c>
      <c r="AT126" s="191" t="s">
        <v>173</v>
      </c>
      <c r="AU126" s="191" t="s">
        <v>80</v>
      </c>
      <c r="AY126" s="19" t="s">
        <v>170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178</v>
      </c>
      <c r="BM126" s="191" t="s">
        <v>346</v>
      </c>
    </row>
    <row r="127" spans="1:65" s="2" customFormat="1" ht="19.5">
      <c r="A127" s="36"/>
      <c r="B127" s="37"/>
      <c r="C127" s="38"/>
      <c r="D127" s="195" t="s">
        <v>363</v>
      </c>
      <c r="E127" s="38"/>
      <c r="F127" s="236" t="s">
        <v>5227</v>
      </c>
      <c r="G127" s="38"/>
      <c r="H127" s="38"/>
      <c r="I127" s="237"/>
      <c r="J127" s="38"/>
      <c r="K127" s="38"/>
      <c r="L127" s="41"/>
      <c r="M127" s="238"/>
      <c r="N127" s="23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363</v>
      </c>
      <c r="AU127" s="19" t="s">
        <v>80</v>
      </c>
    </row>
    <row r="128" spans="1:65" s="2" customFormat="1" ht="16.5" customHeight="1">
      <c r="A128" s="36"/>
      <c r="B128" s="37"/>
      <c r="C128" s="180" t="s">
        <v>266</v>
      </c>
      <c r="D128" s="180" t="s">
        <v>173</v>
      </c>
      <c r="E128" s="181" t="s">
        <v>5234</v>
      </c>
      <c r="F128" s="182" t="s">
        <v>5235</v>
      </c>
      <c r="G128" s="183" t="s">
        <v>1088</v>
      </c>
      <c r="H128" s="184">
        <v>2</v>
      </c>
      <c r="I128" s="185"/>
      <c r="J128" s="186">
        <f>ROUND(I128*H128,2)</f>
        <v>0</v>
      </c>
      <c r="K128" s="182" t="s">
        <v>19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178</v>
      </c>
      <c r="AT128" s="191" t="s">
        <v>173</v>
      </c>
      <c r="AU128" s="191" t="s">
        <v>80</v>
      </c>
      <c r="AY128" s="19" t="s">
        <v>170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178</v>
      </c>
      <c r="BM128" s="191" t="s">
        <v>354</v>
      </c>
    </row>
    <row r="129" spans="1:65" s="2" customFormat="1" ht="19.5">
      <c r="A129" s="36"/>
      <c r="B129" s="37"/>
      <c r="C129" s="38"/>
      <c r="D129" s="195" t="s">
        <v>363</v>
      </c>
      <c r="E129" s="38"/>
      <c r="F129" s="236" t="s">
        <v>5227</v>
      </c>
      <c r="G129" s="38"/>
      <c r="H129" s="38"/>
      <c r="I129" s="237"/>
      <c r="J129" s="38"/>
      <c r="K129" s="38"/>
      <c r="L129" s="41"/>
      <c r="M129" s="238"/>
      <c r="N129" s="239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363</v>
      </c>
      <c r="AU129" s="19" t="s">
        <v>80</v>
      </c>
    </row>
    <row r="130" spans="1:65" s="2" customFormat="1" ht="24.2" customHeight="1">
      <c r="A130" s="36"/>
      <c r="B130" s="37"/>
      <c r="C130" s="180" t="s">
        <v>272</v>
      </c>
      <c r="D130" s="180" t="s">
        <v>173</v>
      </c>
      <c r="E130" s="181" t="s">
        <v>5236</v>
      </c>
      <c r="F130" s="182" t="s">
        <v>5237</v>
      </c>
      <c r="G130" s="183" t="s">
        <v>1088</v>
      </c>
      <c r="H130" s="184">
        <v>3</v>
      </c>
      <c r="I130" s="185"/>
      <c r="J130" s="186">
        <f>ROUND(I130*H130,2)</f>
        <v>0</v>
      </c>
      <c r="K130" s="182" t="s">
        <v>19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178</v>
      </c>
      <c r="AT130" s="191" t="s">
        <v>173</v>
      </c>
      <c r="AU130" s="191" t="s">
        <v>80</v>
      </c>
      <c r="AY130" s="19" t="s">
        <v>170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178</v>
      </c>
      <c r="BM130" s="191" t="s">
        <v>366</v>
      </c>
    </row>
    <row r="131" spans="1:65" s="2" customFormat="1" ht="19.5">
      <c r="A131" s="36"/>
      <c r="B131" s="37"/>
      <c r="C131" s="38"/>
      <c r="D131" s="195" t="s">
        <v>363</v>
      </c>
      <c r="E131" s="38"/>
      <c r="F131" s="236" t="s">
        <v>5227</v>
      </c>
      <c r="G131" s="38"/>
      <c r="H131" s="38"/>
      <c r="I131" s="237"/>
      <c r="J131" s="38"/>
      <c r="K131" s="38"/>
      <c r="L131" s="41"/>
      <c r="M131" s="238"/>
      <c r="N131" s="239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363</v>
      </c>
      <c r="AU131" s="19" t="s">
        <v>80</v>
      </c>
    </row>
    <row r="132" spans="1:65" s="2" customFormat="1" ht="16.5" customHeight="1">
      <c r="A132" s="36"/>
      <c r="B132" s="37"/>
      <c r="C132" s="180" t="s">
        <v>277</v>
      </c>
      <c r="D132" s="180" t="s">
        <v>173</v>
      </c>
      <c r="E132" s="181" t="s">
        <v>5238</v>
      </c>
      <c r="F132" s="182" t="s">
        <v>5239</v>
      </c>
      <c r="G132" s="183" t="s">
        <v>1088</v>
      </c>
      <c r="H132" s="184">
        <v>1</v>
      </c>
      <c r="I132" s="185"/>
      <c r="J132" s="186">
        <f>ROUND(I132*H132,2)</f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80</v>
      </c>
      <c r="AY132" s="19" t="s">
        <v>170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178</v>
      </c>
      <c r="BM132" s="191" t="s">
        <v>378</v>
      </c>
    </row>
    <row r="133" spans="1:65" s="2" customFormat="1" ht="19.5">
      <c r="A133" s="36"/>
      <c r="B133" s="37"/>
      <c r="C133" s="38"/>
      <c r="D133" s="195" t="s">
        <v>363</v>
      </c>
      <c r="E133" s="38"/>
      <c r="F133" s="236" t="s">
        <v>5227</v>
      </c>
      <c r="G133" s="38"/>
      <c r="H133" s="38"/>
      <c r="I133" s="237"/>
      <c r="J133" s="38"/>
      <c r="K133" s="38"/>
      <c r="L133" s="41"/>
      <c r="M133" s="238"/>
      <c r="N133" s="239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363</v>
      </c>
      <c r="AU133" s="19" t="s">
        <v>80</v>
      </c>
    </row>
    <row r="134" spans="1:65" s="2" customFormat="1" ht="16.5" customHeight="1">
      <c r="A134" s="36"/>
      <c r="B134" s="37"/>
      <c r="C134" s="180" t="s">
        <v>281</v>
      </c>
      <c r="D134" s="180" t="s">
        <v>173</v>
      </c>
      <c r="E134" s="181" t="s">
        <v>5240</v>
      </c>
      <c r="F134" s="182" t="s">
        <v>5241</v>
      </c>
      <c r="G134" s="183" t="s">
        <v>1088</v>
      </c>
      <c r="H134" s="184">
        <v>1</v>
      </c>
      <c r="I134" s="185"/>
      <c r="J134" s="186">
        <f>ROUND(I134*H134,2)</f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178</v>
      </c>
      <c r="AT134" s="191" t="s">
        <v>173</v>
      </c>
      <c r="AU134" s="191" t="s">
        <v>80</v>
      </c>
      <c r="AY134" s="19" t="s">
        <v>170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178</v>
      </c>
      <c r="BM134" s="191" t="s">
        <v>390</v>
      </c>
    </row>
    <row r="135" spans="1:65" s="2" customFormat="1" ht="19.5">
      <c r="A135" s="36"/>
      <c r="B135" s="37"/>
      <c r="C135" s="38"/>
      <c r="D135" s="195" t="s">
        <v>363</v>
      </c>
      <c r="E135" s="38"/>
      <c r="F135" s="236" t="s">
        <v>5227</v>
      </c>
      <c r="G135" s="38"/>
      <c r="H135" s="38"/>
      <c r="I135" s="237"/>
      <c r="J135" s="38"/>
      <c r="K135" s="38"/>
      <c r="L135" s="41"/>
      <c r="M135" s="238"/>
      <c r="N135" s="23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363</v>
      </c>
      <c r="AU135" s="19" t="s">
        <v>80</v>
      </c>
    </row>
    <row r="136" spans="1:65" s="2" customFormat="1" ht="24">
      <c r="A136" s="36"/>
      <c r="B136" s="37"/>
      <c r="C136" s="180" t="s">
        <v>7</v>
      </c>
      <c r="D136" s="180" t="s">
        <v>173</v>
      </c>
      <c r="E136" s="181" t="s">
        <v>5242</v>
      </c>
      <c r="F136" s="182" t="s">
        <v>5243</v>
      </c>
      <c r="G136" s="183" t="s">
        <v>1088</v>
      </c>
      <c r="H136" s="184">
        <v>2</v>
      </c>
      <c r="I136" s="185"/>
      <c r="J136" s="186">
        <f>ROUND(I136*H136,2)</f>
        <v>0</v>
      </c>
      <c r="K136" s="182" t="s">
        <v>19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178</v>
      </c>
      <c r="AT136" s="191" t="s">
        <v>173</v>
      </c>
      <c r="AU136" s="191" t="s">
        <v>80</v>
      </c>
      <c r="AY136" s="19" t="s">
        <v>170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178</v>
      </c>
      <c r="BM136" s="191" t="s">
        <v>400</v>
      </c>
    </row>
    <row r="137" spans="1:65" s="2" customFormat="1" ht="21.75" customHeight="1">
      <c r="A137" s="36"/>
      <c r="B137" s="37"/>
      <c r="C137" s="180" t="s">
        <v>292</v>
      </c>
      <c r="D137" s="180" t="s">
        <v>173</v>
      </c>
      <c r="E137" s="181" t="s">
        <v>5244</v>
      </c>
      <c r="F137" s="182" t="s">
        <v>5245</v>
      </c>
      <c r="G137" s="183" t="s">
        <v>1088</v>
      </c>
      <c r="H137" s="184">
        <v>1</v>
      </c>
      <c r="I137" s="185"/>
      <c r="J137" s="186">
        <f>ROUND(I137*H137,2)</f>
        <v>0</v>
      </c>
      <c r="K137" s="182" t="s">
        <v>19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80</v>
      </c>
      <c r="AY137" s="19" t="s">
        <v>170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178</v>
      </c>
      <c r="BM137" s="191" t="s">
        <v>413</v>
      </c>
    </row>
    <row r="138" spans="1:65" s="2" customFormat="1" ht="16.5" customHeight="1">
      <c r="A138" s="36"/>
      <c r="B138" s="37"/>
      <c r="C138" s="180" t="s">
        <v>303</v>
      </c>
      <c r="D138" s="180" t="s">
        <v>173</v>
      </c>
      <c r="E138" s="181" t="s">
        <v>5246</v>
      </c>
      <c r="F138" s="182" t="s">
        <v>5206</v>
      </c>
      <c r="G138" s="183" t="s">
        <v>1088</v>
      </c>
      <c r="H138" s="184">
        <v>1</v>
      </c>
      <c r="I138" s="185"/>
      <c r="J138" s="186">
        <f>ROUND(I138*H138,2)</f>
        <v>0</v>
      </c>
      <c r="K138" s="182" t="s">
        <v>19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80</v>
      </c>
      <c r="AY138" s="19" t="s">
        <v>170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178</v>
      </c>
      <c r="BM138" s="191" t="s">
        <v>423</v>
      </c>
    </row>
    <row r="139" spans="1:65" s="2" customFormat="1" ht="19.5">
      <c r="A139" s="36"/>
      <c r="B139" s="37"/>
      <c r="C139" s="38"/>
      <c r="D139" s="195" t="s">
        <v>363</v>
      </c>
      <c r="E139" s="38"/>
      <c r="F139" s="236" t="s">
        <v>5204</v>
      </c>
      <c r="G139" s="38"/>
      <c r="H139" s="38"/>
      <c r="I139" s="237"/>
      <c r="J139" s="38"/>
      <c r="K139" s="38"/>
      <c r="L139" s="41"/>
      <c r="M139" s="238"/>
      <c r="N139" s="23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363</v>
      </c>
      <c r="AU139" s="19" t="s">
        <v>80</v>
      </c>
    </row>
    <row r="140" spans="1:65" s="2" customFormat="1" ht="16.5" customHeight="1">
      <c r="A140" s="36"/>
      <c r="B140" s="37"/>
      <c r="C140" s="180" t="s">
        <v>307</v>
      </c>
      <c r="D140" s="180" t="s">
        <v>173</v>
      </c>
      <c r="E140" s="181" t="s">
        <v>5247</v>
      </c>
      <c r="F140" s="182" t="s">
        <v>5248</v>
      </c>
      <c r="G140" s="183" t="s">
        <v>1088</v>
      </c>
      <c r="H140" s="184">
        <v>1</v>
      </c>
      <c r="I140" s="185"/>
      <c r="J140" s="186">
        <f>ROUND(I140*H140,2)</f>
        <v>0</v>
      </c>
      <c r="K140" s="182" t="s">
        <v>19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80</v>
      </c>
      <c r="AY140" s="19" t="s">
        <v>170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178</v>
      </c>
      <c r="BM140" s="191" t="s">
        <v>433</v>
      </c>
    </row>
    <row r="141" spans="1:65" s="2" customFormat="1" ht="19.5">
      <c r="A141" s="36"/>
      <c r="B141" s="37"/>
      <c r="C141" s="38"/>
      <c r="D141" s="195" t="s">
        <v>363</v>
      </c>
      <c r="E141" s="38"/>
      <c r="F141" s="236" t="s">
        <v>5204</v>
      </c>
      <c r="G141" s="38"/>
      <c r="H141" s="38"/>
      <c r="I141" s="237"/>
      <c r="J141" s="38"/>
      <c r="K141" s="38"/>
      <c r="L141" s="41"/>
      <c r="M141" s="238"/>
      <c r="N141" s="239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363</v>
      </c>
      <c r="AU141" s="19" t="s">
        <v>80</v>
      </c>
    </row>
    <row r="142" spans="1:65" s="2" customFormat="1" ht="16.5" customHeight="1">
      <c r="A142" s="36"/>
      <c r="B142" s="37"/>
      <c r="C142" s="180" t="s">
        <v>313</v>
      </c>
      <c r="D142" s="180" t="s">
        <v>173</v>
      </c>
      <c r="E142" s="181" t="s">
        <v>5249</v>
      </c>
      <c r="F142" s="182" t="s">
        <v>5203</v>
      </c>
      <c r="G142" s="183" t="s">
        <v>1088</v>
      </c>
      <c r="H142" s="184">
        <v>1</v>
      </c>
      <c r="I142" s="185"/>
      <c r="J142" s="186">
        <f>ROUND(I142*H142,2)</f>
        <v>0</v>
      </c>
      <c r="K142" s="182" t="s">
        <v>19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178</v>
      </c>
      <c r="AT142" s="191" t="s">
        <v>173</v>
      </c>
      <c r="AU142" s="191" t="s">
        <v>80</v>
      </c>
      <c r="AY142" s="19" t="s">
        <v>170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178</v>
      </c>
      <c r="BM142" s="191" t="s">
        <v>443</v>
      </c>
    </row>
    <row r="143" spans="1:65" s="2" customFormat="1" ht="19.5">
      <c r="A143" s="36"/>
      <c r="B143" s="37"/>
      <c r="C143" s="38"/>
      <c r="D143" s="195" t="s">
        <v>363</v>
      </c>
      <c r="E143" s="38"/>
      <c r="F143" s="236" t="s">
        <v>5204</v>
      </c>
      <c r="G143" s="38"/>
      <c r="H143" s="38"/>
      <c r="I143" s="237"/>
      <c r="J143" s="38"/>
      <c r="K143" s="38"/>
      <c r="L143" s="41"/>
      <c r="M143" s="238"/>
      <c r="N143" s="23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363</v>
      </c>
      <c r="AU143" s="19" t="s">
        <v>80</v>
      </c>
    </row>
    <row r="144" spans="1:65" s="2" customFormat="1" ht="16.5" customHeight="1">
      <c r="A144" s="36"/>
      <c r="B144" s="37"/>
      <c r="C144" s="180" t="s">
        <v>318</v>
      </c>
      <c r="D144" s="180" t="s">
        <v>173</v>
      </c>
      <c r="E144" s="181" t="s">
        <v>5250</v>
      </c>
      <c r="F144" s="182" t="s">
        <v>5251</v>
      </c>
      <c r="G144" s="183" t="s">
        <v>1088</v>
      </c>
      <c r="H144" s="184">
        <v>1</v>
      </c>
      <c r="I144" s="185"/>
      <c r="J144" s="186">
        <f>ROUND(I144*H144,2)</f>
        <v>0</v>
      </c>
      <c r="K144" s="182" t="s">
        <v>19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80</v>
      </c>
      <c r="AY144" s="19" t="s">
        <v>170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178</v>
      </c>
      <c r="BM144" s="191" t="s">
        <v>452</v>
      </c>
    </row>
    <row r="145" spans="1:65" s="2" customFormat="1" ht="16.5" customHeight="1">
      <c r="A145" s="36"/>
      <c r="B145" s="37"/>
      <c r="C145" s="180" t="s">
        <v>323</v>
      </c>
      <c r="D145" s="180" t="s">
        <v>173</v>
      </c>
      <c r="E145" s="181" t="s">
        <v>5252</v>
      </c>
      <c r="F145" s="182" t="s">
        <v>5253</v>
      </c>
      <c r="G145" s="183" t="s">
        <v>1088</v>
      </c>
      <c r="H145" s="184">
        <v>1</v>
      </c>
      <c r="I145" s="185"/>
      <c r="J145" s="186">
        <f>ROUND(I145*H145,2)</f>
        <v>0</v>
      </c>
      <c r="K145" s="182" t="s">
        <v>19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178</v>
      </c>
      <c r="AT145" s="191" t="s">
        <v>173</v>
      </c>
      <c r="AU145" s="191" t="s">
        <v>80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178</v>
      </c>
      <c r="BM145" s="191" t="s">
        <v>461</v>
      </c>
    </row>
    <row r="146" spans="1:65" s="2" customFormat="1" ht="19.5">
      <c r="A146" s="36"/>
      <c r="B146" s="37"/>
      <c r="C146" s="38"/>
      <c r="D146" s="195" t="s">
        <v>363</v>
      </c>
      <c r="E146" s="38"/>
      <c r="F146" s="236" t="s">
        <v>5199</v>
      </c>
      <c r="G146" s="38"/>
      <c r="H146" s="38"/>
      <c r="I146" s="237"/>
      <c r="J146" s="38"/>
      <c r="K146" s="38"/>
      <c r="L146" s="41"/>
      <c r="M146" s="238"/>
      <c r="N146" s="23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363</v>
      </c>
      <c r="AU146" s="19" t="s">
        <v>80</v>
      </c>
    </row>
    <row r="147" spans="1:65" s="2" customFormat="1" ht="16.5" customHeight="1">
      <c r="A147" s="36"/>
      <c r="B147" s="37"/>
      <c r="C147" s="180" t="s">
        <v>328</v>
      </c>
      <c r="D147" s="180" t="s">
        <v>173</v>
      </c>
      <c r="E147" s="181" t="s">
        <v>5254</v>
      </c>
      <c r="F147" s="182" t="s">
        <v>5255</v>
      </c>
      <c r="G147" s="183" t="s">
        <v>1088</v>
      </c>
      <c r="H147" s="184">
        <v>1</v>
      </c>
      <c r="I147" s="185"/>
      <c r="J147" s="186">
        <f>ROUND(I147*H147,2)</f>
        <v>0</v>
      </c>
      <c r="K147" s="182" t="s">
        <v>19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178</v>
      </c>
      <c r="AT147" s="191" t="s">
        <v>173</v>
      </c>
      <c r="AU147" s="191" t="s">
        <v>80</v>
      </c>
      <c r="AY147" s="19" t="s">
        <v>170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178</v>
      </c>
      <c r="BM147" s="191" t="s">
        <v>473</v>
      </c>
    </row>
    <row r="148" spans="1:65" s="2" customFormat="1" ht="19.5">
      <c r="A148" s="36"/>
      <c r="B148" s="37"/>
      <c r="C148" s="38"/>
      <c r="D148" s="195" t="s">
        <v>363</v>
      </c>
      <c r="E148" s="38"/>
      <c r="F148" s="236" t="s">
        <v>5199</v>
      </c>
      <c r="G148" s="38"/>
      <c r="H148" s="38"/>
      <c r="I148" s="237"/>
      <c r="J148" s="38"/>
      <c r="K148" s="38"/>
      <c r="L148" s="41"/>
      <c r="M148" s="238"/>
      <c r="N148" s="239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363</v>
      </c>
      <c r="AU148" s="19" t="s">
        <v>80</v>
      </c>
    </row>
    <row r="149" spans="1:65" s="12" customFormat="1" ht="25.9" customHeight="1">
      <c r="B149" s="164"/>
      <c r="C149" s="165"/>
      <c r="D149" s="166" t="s">
        <v>72</v>
      </c>
      <c r="E149" s="167" t="s">
        <v>5256</v>
      </c>
      <c r="F149" s="167" t="s">
        <v>5257</v>
      </c>
      <c r="G149" s="165"/>
      <c r="H149" s="165"/>
      <c r="I149" s="168"/>
      <c r="J149" s="169">
        <f>BK149</f>
        <v>0</v>
      </c>
      <c r="K149" s="165"/>
      <c r="L149" s="170"/>
      <c r="M149" s="171"/>
      <c r="N149" s="172"/>
      <c r="O149" s="172"/>
      <c r="P149" s="173">
        <f>SUM(P150:P152)</f>
        <v>0</v>
      </c>
      <c r="Q149" s="172"/>
      <c r="R149" s="173">
        <f>SUM(R150:R152)</f>
        <v>0</v>
      </c>
      <c r="S149" s="172"/>
      <c r="T149" s="174">
        <f>SUM(T150:T152)</f>
        <v>0</v>
      </c>
      <c r="AR149" s="175" t="s">
        <v>80</v>
      </c>
      <c r="AT149" s="176" t="s">
        <v>72</v>
      </c>
      <c r="AU149" s="176" t="s">
        <v>73</v>
      </c>
      <c r="AY149" s="175" t="s">
        <v>170</v>
      </c>
      <c r="BK149" s="177">
        <f>SUM(BK150:BK152)</f>
        <v>0</v>
      </c>
    </row>
    <row r="150" spans="1:65" s="2" customFormat="1" ht="16.5" customHeight="1">
      <c r="A150" s="36"/>
      <c r="B150" s="37"/>
      <c r="C150" s="180" t="s">
        <v>333</v>
      </c>
      <c r="D150" s="180" t="s">
        <v>173</v>
      </c>
      <c r="E150" s="181" t="s">
        <v>5258</v>
      </c>
      <c r="F150" s="182" t="s">
        <v>5259</v>
      </c>
      <c r="G150" s="183" t="s">
        <v>1088</v>
      </c>
      <c r="H150" s="184">
        <v>1</v>
      </c>
      <c r="I150" s="185"/>
      <c r="J150" s="186">
        <f>ROUND(I150*H150,2)</f>
        <v>0</v>
      </c>
      <c r="K150" s="182" t="s">
        <v>19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178</v>
      </c>
      <c r="AT150" s="191" t="s">
        <v>173</v>
      </c>
      <c r="AU150" s="191" t="s">
        <v>80</v>
      </c>
      <c r="AY150" s="19" t="s">
        <v>170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178</v>
      </c>
      <c r="BM150" s="191" t="s">
        <v>481</v>
      </c>
    </row>
    <row r="151" spans="1:65" s="2" customFormat="1" ht="19.5">
      <c r="A151" s="36"/>
      <c r="B151" s="37"/>
      <c r="C151" s="38"/>
      <c r="D151" s="195" t="s">
        <v>363</v>
      </c>
      <c r="E151" s="38"/>
      <c r="F151" s="236" t="s">
        <v>5199</v>
      </c>
      <c r="G151" s="38"/>
      <c r="H151" s="38"/>
      <c r="I151" s="237"/>
      <c r="J151" s="38"/>
      <c r="K151" s="38"/>
      <c r="L151" s="41"/>
      <c r="M151" s="238"/>
      <c r="N151" s="239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363</v>
      </c>
      <c r="AU151" s="19" t="s">
        <v>80</v>
      </c>
    </row>
    <row r="152" spans="1:65" s="2" customFormat="1" ht="24">
      <c r="A152" s="36"/>
      <c r="B152" s="37"/>
      <c r="C152" s="180" t="s">
        <v>338</v>
      </c>
      <c r="D152" s="180" t="s">
        <v>173</v>
      </c>
      <c r="E152" s="181" t="s">
        <v>5260</v>
      </c>
      <c r="F152" s="182" t="s">
        <v>5261</v>
      </c>
      <c r="G152" s="183" t="s">
        <v>1088</v>
      </c>
      <c r="H152" s="184">
        <v>1</v>
      </c>
      <c r="I152" s="185"/>
      <c r="J152" s="186">
        <f>ROUND(I152*H152,2)</f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80</v>
      </c>
      <c r="AY152" s="19" t="s">
        <v>170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178</v>
      </c>
      <c r="BM152" s="191" t="s">
        <v>492</v>
      </c>
    </row>
    <row r="153" spans="1:65" s="12" customFormat="1" ht="25.9" customHeight="1">
      <c r="B153" s="164"/>
      <c r="C153" s="165"/>
      <c r="D153" s="166" t="s">
        <v>72</v>
      </c>
      <c r="E153" s="167" t="s">
        <v>5262</v>
      </c>
      <c r="F153" s="167" t="s">
        <v>5263</v>
      </c>
      <c r="G153" s="165"/>
      <c r="H153" s="165"/>
      <c r="I153" s="168"/>
      <c r="J153" s="169">
        <f>BK153</f>
        <v>0</v>
      </c>
      <c r="K153" s="165"/>
      <c r="L153" s="170"/>
      <c r="M153" s="171"/>
      <c r="N153" s="172"/>
      <c r="O153" s="172"/>
      <c r="P153" s="173">
        <f>SUM(P154:P155)</f>
        <v>0</v>
      </c>
      <c r="Q153" s="172"/>
      <c r="R153" s="173">
        <f>SUM(R154:R155)</f>
        <v>0</v>
      </c>
      <c r="S153" s="172"/>
      <c r="T153" s="174">
        <f>SUM(T154:T155)</f>
        <v>0</v>
      </c>
      <c r="AR153" s="175" t="s">
        <v>80</v>
      </c>
      <c r="AT153" s="176" t="s">
        <v>72</v>
      </c>
      <c r="AU153" s="176" t="s">
        <v>73</v>
      </c>
      <c r="AY153" s="175" t="s">
        <v>170</v>
      </c>
      <c r="BK153" s="177">
        <f>SUM(BK154:BK155)</f>
        <v>0</v>
      </c>
    </row>
    <row r="154" spans="1:65" s="2" customFormat="1" ht="16.5" customHeight="1">
      <c r="A154" s="36"/>
      <c r="B154" s="37"/>
      <c r="C154" s="180" t="s">
        <v>342</v>
      </c>
      <c r="D154" s="180" t="s">
        <v>173</v>
      </c>
      <c r="E154" s="181" t="s">
        <v>5264</v>
      </c>
      <c r="F154" s="182" t="s">
        <v>5265</v>
      </c>
      <c r="G154" s="183" t="s">
        <v>1088</v>
      </c>
      <c r="H154" s="184">
        <v>1</v>
      </c>
      <c r="I154" s="185"/>
      <c r="J154" s="186">
        <f>ROUND(I154*H154,2)</f>
        <v>0</v>
      </c>
      <c r="K154" s="182" t="s">
        <v>19</v>
      </c>
      <c r="L154" s="41"/>
      <c r="M154" s="187" t="s">
        <v>19</v>
      </c>
      <c r="N154" s="188" t="s">
        <v>44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178</v>
      </c>
      <c r="AT154" s="191" t="s">
        <v>173</v>
      </c>
      <c r="AU154" s="191" t="s">
        <v>80</v>
      </c>
      <c r="AY154" s="19" t="s">
        <v>170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178</v>
      </c>
      <c r="BM154" s="191" t="s">
        <v>505</v>
      </c>
    </row>
    <row r="155" spans="1:65" s="2" customFormat="1" ht="19.5">
      <c r="A155" s="36"/>
      <c r="B155" s="37"/>
      <c r="C155" s="38"/>
      <c r="D155" s="195" t="s">
        <v>363</v>
      </c>
      <c r="E155" s="38"/>
      <c r="F155" s="236" t="s">
        <v>5204</v>
      </c>
      <c r="G155" s="38"/>
      <c r="H155" s="38"/>
      <c r="I155" s="237"/>
      <c r="J155" s="38"/>
      <c r="K155" s="38"/>
      <c r="L155" s="41"/>
      <c r="M155" s="238"/>
      <c r="N155" s="239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363</v>
      </c>
      <c r="AU155" s="19" t="s">
        <v>80</v>
      </c>
    </row>
    <row r="156" spans="1:65" s="12" customFormat="1" ht="25.9" customHeight="1">
      <c r="B156" s="164"/>
      <c r="C156" s="165"/>
      <c r="D156" s="166" t="s">
        <v>72</v>
      </c>
      <c r="E156" s="167" t="s">
        <v>5266</v>
      </c>
      <c r="F156" s="167" t="s">
        <v>5267</v>
      </c>
      <c r="G156" s="165"/>
      <c r="H156" s="165"/>
      <c r="I156" s="168"/>
      <c r="J156" s="169">
        <f>BK156</f>
        <v>0</v>
      </c>
      <c r="K156" s="165"/>
      <c r="L156" s="170"/>
      <c r="M156" s="171"/>
      <c r="N156" s="172"/>
      <c r="O156" s="172"/>
      <c r="P156" s="173">
        <f>SUM(P157:P163)</f>
        <v>0</v>
      </c>
      <c r="Q156" s="172"/>
      <c r="R156" s="173">
        <f>SUM(R157:R163)</f>
        <v>0</v>
      </c>
      <c r="S156" s="172"/>
      <c r="T156" s="174">
        <f>SUM(T157:T163)</f>
        <v>0</v>
      </c>
      <c r="AR156" s="175" t="s">
        <v>80</v>
      </c>
      <c r="AT156" s="176" t="s">
        <v>72</v>
      </c>
      <c r="AU156" s="176" t="s">
        <v>73</v>
      </c>
      <c r="AY156" s="175" t="s">
        <v>170</v>
      </c>
      <c r="BK156" s="177">
        <f>SUM(BK157:BK163)</f>
        <v>0</v>
      </c>
    </row>
    <row r="157" spans="1:65" s="2" customFormat="1" ht="16.5" customHeight="1">
      <c r="A157" s="36"/>
      <c r="B157" s="37"/>
      <c r="C157" s="180" t="s">
        <v>346</v>
      </c>
      <c r="D157" s="180" t="s">
        <v>173</v>
      </c>
      <c r="E157" s="181" t="s">
        <v>5268</v>
      </c>
      <c r="F157" s="182" t="s">
        <v>5269</v>
      </c>
      <c r="G157" s="183" t="s">
        <v>1088</v>
      </c>
      <c r="H157" s="184">
        <v>1</v>
      </c>
      <c r="I157" s="185"/>
      <c r="J157" s="186">
        <f>ROUND(I157*H157,2)</f>
        <v>0</v>
      </c>
      <c r="K157" s="182" t="s">
        <v>19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178</v>
      </c>
      <c r="AT157" s="191" t="s">
        <v>173</v>
      </c>
      <c r="AU157" s="191" t="s">
        <v>80</v>
      </c>
      <c r="AY157" s="19" t="s">
        <v>170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178</v>
      </c>
      <c r="BM157" s="191" t="s">
        <v>513</v>
      </c>
    </row>
    <row r="158" spans="1:65" s="2" customFormat="1" ht="19.5">
      <c r="A158" s="36"/>
      <c r="B158" s="37"/>
      <c r="C158" s="38"/>
      <c r="D158" s="195" t="s">
        <v>363</v>
      </c>
      <c r="E158" s="38"/>
      <c r="F158" s="236" t="s">
        <v>5204</v>
      </c>
      <c r="G158" s="38"/>
      <c r="H158" s="38"/>
      <c r="I158" s="237"/>
      <c r="J158" s="38"/>
      <c r="K158" s="38"/>
      <c r="L158" s="41"/>
      <c r="M158" s="238"/>
      <c r="N158" s="23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363</v>
      </c>
      <c r="AU158" s="19" t="s">
        <v>80</v>
      </c>
    </row>
    <row r="159" spans="1:65" s="2" customFormat="1" ht="16.5" customHeight="1">
      <c r="A159" s="36"/>
      <c r="B159" s="37"/>
      <c r="C159" s="180" t="s">
        <v>350</v>
      </c>
      <c r="D159" s="180" t="s">
        <v>173</v>
      </c>
      <c r="E159" s="181" t="s">
        <v>5270</v>
      </c>
      <c r="F159" s="182" t="s">
        <v>5271</v>
      </c>
      <c r="G159" s="183" t="s">
        <v>1088</v>
      </c>
      <c r="H159" s="184">
        <v>1</v>
      </c>
      <c r="I159" s="185"/>
      <c r="J159" s="186">
        <f>ROUND(I159*H159,2)</f>
        <v>0</v>
      </c>
      <c r="K159" s="182" t="s">
        <v>19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178</v>
      </c>
      <c r="AT159" s="191" t="s">
        <v>173</v>
      </c>
      <c r="AU159" s="191" t="s">
        <v>80</v>
      </c>
      <c r="AY159" s="19" t="s">
        <v>170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178</v>
      </c>
      <c r="BM159" s="191" t="s">
        <v>528</v>
      </c>
    </row>
    <row r="160" spans="1:65" s="2" customFormat="1" ht="16.5" customHeight="1">
      <c r="A160" s="36"/>
      <c r="B160" s="37"/>
      <c r="C160" s="180" t="s">
        <v>354</v>
      </c>
      <c r="D160" s="180" t="s">
        <v>173</v>
      </c>
      <c r="E160" s="181" t="s">
        <v>5272</v>
      </c>
      <c r="F160" s="182" t="s">
        <v>5273</v>
      </c>
      <c r="G160" s="183" t="s">
        <v>1088</v>
      </c>
      <c r="H160" s="184">
        <v>1</v>
      </c>
      <c r="I160" s="185"/>
      <c r="J160" s="186">
        <f>ROUND(I160*H160,2)</f>
        <v>0</v>
      </c>
      <c r="K160" s="182" t="s">
        <v>19</v>
      </c>
      <c r="L160" s="41"/>
      <c r="M160" s="187" t="s">
        <v>19</v>
      </c>
      <c r="N160" s="188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178</v>
      </c>
      <c r="AT160" s="191" t="s">
        <v>173</v>
      </c>
      <c r="AU160" s="191" t="s">
        <v>80</v>
      </c>
      <c r="AY160" s="19" t="s">
        <v>170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178</v>
      </c>
      <c r="BM160" s="191" t="s">
        <v>542</v>
      </c>
    </row>
    <row r="161" spans="1:65" s="2" customFormat="1" ht="19.5">
      <c r="A161" s="36"/>
      <c r="B161" s="37"/>
      <c r="C161" s="38"/>
      <c r="D161" s="195" t="s">
        <v>363</v>
      </c>
      <c r="E161" s="38"/>
      <c r="F161" s="236" t="s">
        <v>5204</v>
      </c>
      <c r="G161" s="38"/>
      <c r="H161" s="38"/>
      <c r="I161" s="237"/>
      <c r="J161" s="38"/>
      <c r="K161" s="38"/>
      <c r="L161" s="41"/>
      <c r="M161" s="238"/>
      <c r="N161" s="239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363</v>
      </c>
      <c r="AU161" s="19" t="s">
        <v>80</v>
      </c>
    </row>
    <row r="162" spans="1:65" s="2" customFormat="1" ht="21.75" customHeight="1">
      <c r="A162" s="36"/>
      <c r="B162" s="37"/>
      <c r="C162" s="180" t="s">
        <v>359</v>
      </c>
      <c r="D162" s="180" t="s">
        <v>173</v>
      </c>
      <c r="E162" s="181" t="s">
        <v>5274</v>
      </c>
      <c r="F162" s="182" t="s">
        <v>5275</v>
      </c>
      <c r="G162" s="183" t="s">
        <v>1088</v>
      </c>
      <c r="H162" s="184">
        <v>1</v>
      </c>
      <c r="I162" s="185"/>
      <c r="J162" s="186">
        <f>ROUND(I162*H162,2)</f>
        <v>0</v>
      </c>
      <c r="K162" s="182" t="s">
        <v>19</v>
      </c>
      <c r="L162" s="41"/>
      <c r="M162" s="187" t="s">
        <v>19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178</v>
      </c>
      <c r="AT162" s="191" t="s">
        <v>173</v>
      </c>
      <c r="AU162" s="191" t="s">
        <v>80</v>
      </c>
      <c r="AY162" s="19" t="s">
        <v>170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178</v>
      </c>
      <c r="BM162" s="191" t="s">
        <v>551</v>
      </c>
    </row>
    <row r="163" spans="1:65" s="2" customFormat="1" ht="19.5">
      <c r="A163" s="36"/>
      <c r="B163" s="37"/>
      <c r="C163" s="38"/>
      <c r="D163" s="195" t="s">
        <v>363</v>
      </c>
      <c r="E163" s="38"/>
      <c r="F163" s="236" t="s">
        <v>5204</v>
      </c>
      <c r="G163" s="38"/>
      <c r="H163" s="38"/>
      <c r="I163" s="237"/>
      <c r="J163" s="38"/>
      <c r="K163" s="38"/>
      <c r="L163" s="41"/>
      <c r="M163" s="238"/>
      <c r="N163" s="239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363</v>
      </c>
      <c r="AU163" s="19" t="s">
        <v>80</v>
      </c>
    </row>
    <row r="164" spans="1:65" s="12" customFormat="1" ht="25.9" customHeight="1">
      <c r="B164" s="164"/>
      <c r="C164" s="165"/>
      <c r="D164" s="166" t="s">
        <v>72</v>
      </c>
      <c r="E164" s="167" t="s">
        <v>5276</v>
      </c>
      <c r="F164" s="167" t="s">
        <v>5277</v>
      </c>
      <c r="G164" s="165"/>
      <c r="H164" s="165"/>
      <c r="I164" s="168"/>
      <c r="J164" s="169">
        <f>BK164</f>
        <v>0</v>
      </c>
      <c r="K164" s="165"/>
      <c r="L164" s="170"/>
      <c r="M164" s="171"/>
      <c r="N164" s="172"/>
      <c r="O164" s="172"/>
      <c r="P164" s="173">
        <f>SUM(P165:P171)</f>
        <v>0</v>
      </c>
      <c r="Q164" s="172"/>
      <c r="R164" s="173">
        <f>SUM(R165:R171)</f>
        <v>0</v>
      </c>
      <c r="S164" s="172"/>
      <c r="T164" s="174">
        <f>SUM(T165:T171)</f>
        <v>0</v>
      </c>
      <c r="AR164" s="175" t="s">
        <v>80</v>
      </c>
      <c r="AT164" s="176" t="s">
        <v>72</v>
      </c>
      <c r="AU164" s="176" t="s">
        <v>73</v>
      </c>
      <c r="AY164" s="175" t="s">
        <v>170</v>
      </c>
      <c r="BK164" s="177">
        <f>SUM(BK165:BK171)</f>
        <v>0</v>
      </c>
    </row>
    <row r="165" spans="1:65" s="2" customFormat="1" ht="24">
      <c r="A165" s="36"/>
      <c r="B165" s="37"/>
      <c r="C165" s="180" t="s">
        <v>366</v>
      </c>
      <c r="D165" s="180" t="s">
        <v>173</v>
      </c>
      <c r="E165" s="181" t="s">
        <v>5278</v>
      </c>
      <c r="F165" s="182" t="s">
        <v>5279</v>
      </c>
      <c r="G165" s="183" t="s">
        <v>1088</v>
      </c>
      <c r="H165" s="184">
        <v>1</v>
      </c>
      <c r="I165" s="185"/>
      <c r="J165" s="186">
        <f t="shared" ref="J165:J171" si="0">ROUND(I165*H165,2)</f>
        <v>0</v>
      </c>
      <c r="K165" s="182" t="s">
        <v>19</v>
      </c>
      <c r="L165" s="41"/>
      <c r="M165" s="187" t="s">
        <v>19</v>
      </c>
      <c r="N165" s="188" t="s">
        <v>44</v>
      </c>
      <c r="O165" s="66"/>
      <c r="P165" s="189">
        <f t="shared" ref="P165:P171" si="1">O165*H165</f>
        <v>0</v>
      </c>
      <c r="Q165" s="189">
        <v>0</v>
      </c>
      <c r="R165" s="189">
        <f t="shared" ref="R165:R171" si="2">Q165*H165</f>
        <v>0</v>
      </c>
      <c r="S165" s="189">
        <v>0</v>
      </c>
      <c r="T165" s="190">
        <f t="shared" ref="T165:T171" si="3"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178</v>
      </c>
      <c r="AT165" s="191" t="s">
        <v>173</v>
      </c>
      <c r="AU165" s="191" t="s">
        <v>80</v>
      </c>
      <c r="AY165" s="19" t="s">
        <v>170</v>
      </c>
      <c r="BE165" s="192">
        <f t="shared" ref="BE165:BE171" si="4">IF(N165="základní",J165,0)</f>
        <v>0</v>
      </c>
      <c r="BF165" s="192">
        <f t="shared" ref="BF165:BF171" si="5">IF(N165="snížená",J165,0)</f>
        <v>0</v>
      </c>
      <c r="BG165" s="192">
        <f t="shared" ref="BG165:BG171" si="6">IF(N165="zákl. přenesená",J165,0)</f>
        <v>0</v>
      </c>
      <c r="BH165" s="192">
        <f t="shared" ref="BH165:BH171" si="7">IF(N165="sníž. přenesená",J165,0)</f>
        <v>0</v>
      </c>
      <c r="BI165" s="192">
        <f t="shared" ref="BI165:BI171" si="8">IF(N165="nulová",J165,0)</f>
        <v>0</v>
      </c>
      <c r="BJ165" s="19" t="s">
        <v>80</v>
      </c>
      <c r="BK165" s="192">
        <f t="shared" ref="BK165:BK171" si="9">ROUND(I165*H165,2)</f>
        <v>0</v>
      </c>
      <c r="BL165" s="19" t="s">
        <v>178</v>
      </c>
      <c r="BM165" s="191" t="s">
        <v>559</v>
      </c>
    </row>
    <row r="166" spans="1:65" s="2" customFormat="1" ht="16.5" customHeight="1">
      <c r="A166" s="36"/>
      <c r="B166" s="37"/>
      <c r="C166" s="180" t="s">
        <v>371</v>
      </c>
      <c r="D166" s="180" t="s">
        <v>173</v>
      </c>
      <c r="E166" s="181" t="s">
        <v>5280</v>
      </c>
      <c r="F166" s="182" t="s">
        <v>5281</v>
      </c>
      <c r="G166" s="183" t="s">
        <v>1088</v>
      </c>
      <c r="H166" s="184">
        <v>1</v>
      </c>
      <c r="I166" s="185"/>
      <c r="J166" s="186">
        <f t="shared" si="0"/>
        <v>0</v>
      </c>
      <c r="K166" s="182" t="s">
        <v>19</v>
      </c>
      <c r="L166" s="41"/>
      <c r="M166" s="187" t="s">
        <v>19</v>
      </c>
      <c r="N166" s="188" t="s">
        <v>44</v>
      </c>
      <c r="O166" s="66"/>
      <c r="P166" s="189">
        <f t="shared" si="1"/>
        <v>0</v>
      </c>
      <c r="Q166" s="189">
        <v>0</v>
      </c>
      <c r="R166" s="189">
        <f t="shared" si="2"/>
        <v>0</v>
      </c>
      <c r="S166" s="189">
        <v>0</v>
      </c>
      <c r="T166" s="190">
        <f t="shared" si="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178</v>
      </c>
      <c r="AT166" s="191" t="s">
        <v>173</v>
      </c>
      <c r="AU166" s="191" t="s">
        <v>80</v>
      </c>
      <c r="AY166" s="19" t="s">
        <v>170</v>
      </c>
      <c r="BE166" s="192">
        <f t="shared" si="4"/>
        <v>0</v>
      </c>
      <c r="BF166" s="192">
        <f t="shared" si="5"/>
        <v>0</v>
      </c>
      <c r="BG166" s="192">
        <f t="shared" si="6"/>
        <v>0</v>
      </c>
      <c r="BH166" s="192">
        <f t="shared" si="7"/>
        <v>0</v>
      </c>
      <c r="BI166" s="192">
        <f t="shared" si="8"/>
        <v>0</v>
      </c>
      <c r="BJ166" s="19" t="s">
        <v>80</v>
      </c>
      <c r="BK166" s="192">
        <f t="shared" si="9"/>
        <v>0</v>
      </c>
      <c r="BL166" s="19" t="s">
        <v>178</v>
      </c>
      <c r="BM166" s="191" t="s">
        <v>567</v>
      </c>
    </row>
    <row r="167" spans="1:65" s="2" customFormat="1" ht="16.5" customHeight="1">
      <c r="A167" s="36"/>
      <c r="B167" s="37"/>
      <c r="C167" s="180" t="s">
        <v>378</v>
      </c>
      <c r="D167" s="180" t="s">
        <v>173</v>
      </c>
      <c r="E167" s="181" t="s">
        <v>5282</v>
      </c>
      <c r="F167" s="182" t="s">
        <v>5283</v>
      </c>
      <c r="G167" s="183" t="s">
        <v>1088</v>
      </c>
      <c r="H167" s="184">
        <v>1</v>
      </c>
      <c r="I167" s="185"/>
      <c r="J167" s="186">
        <f t="shared" si="0"/>
        <v>0</v>
      </c>
      <c r="K167" s="182" t="s">
        <v>19</v>
      </c>
      <c r="L167" s="41"/>
      <c r="M167" s="187" t="s">
        <v>19</v>
      </c>
      <c r="N167" s="188" t="s">
        <v>44</v>
      </c>
      <c r="O167" s="66"/>
      <c r="P167" s="189">
        <f t="shared" si="1"/>
        <v>0</v>
      </c>
      <c r="Q167" s="189">
        <v>0</v>
      </c>
      <c r="R167" s="189">
        <f t="shared" si="2"/>
        <v>0</v>
      </c>
      <c r="S167" s="189">
        <v>0</v>
      </c>
      <c r="T167" s="190">
        <f t="shared" si="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80</v>
      </c>
      <c r="AY167" s="19" t="s">
        <v>170</v>
      </c>
      <c r="BE167" s="192">
        <f t="shared" si="4"/>
        <v>0</v>
      </c>
      <c r="BF167" s="192">
        <f t="shared" si="5"/>
        <v>0</v>
      </c>
      <c r="BG167" s="192">
        <f t="shared" si="6"/>
        <v>0</v>
      </c>
      <c r="BH167" s="192">
        <f t="shared" si="7"/>
        <v>0</v>
      </c>
      <c r="BI167" s="192">
        <f t="shared" si="8"/>
        <v>0</v>
      </c>
      <c r="BJ167" s="19" t="s">
        <v>80</v>
      </c>
      <c r="BK167" s="192">
        <f t="shared" si="9"/>
        <v>0</v>
      </c>
      <c r="BL167" s="19" t="s">
        <v>178</v>
      </c>
      <c r="BM167" s="191" t="s">
        <v>575</v>
      </c>
    </row>
    <row r="168" spans="1:65" s="2" customFormat="1" ht="16.5" customHeight="1">
      <c r="A168" s="36"/>
      <c r="B168" s="37"/>
      <c r="C168" s="180" t="s">
        <v>385</v>
      </c>
      <c r="D168" s="180" t="s">
        <v>173</v>
      </c>
      <c r="E168" s="181" t="s">
        <v>5284</v>
      </c>
      <c r="F168" s="182" t="s">
        <v>5285</v>
      </c>
      <c r="G168" s="183" t="s">
        <v>1088</v>
      </c>
      <c r="H168" s="184">
        <v>1</v>
      </c>
      <c r="I168" s="185"/>
      <c r="J168" s="186">
        <f t="shared" si="0"/>
        <v>0</v>
      </c>
      <c r="K168" s="182" t="s">
        <v>19</v>
      </c>
      <c r="L168" s="41"/>
      <c r="M168" s="187" t="s">
        <v>19</v>
      </c>
      <c r="N168" s="188" t="s">
        <v>44</v>
      </c>
      <c r="O168" s="66"/>
      <c r="P168" s="189">
        <f t="shared" si="1"/>
        <v>0</v>
      </c>
      <c r="Q168" s="189">
        <v>0</v>
      </c>
      <c r="R168" s="189">
        <f t="shared" si="2"/>
        <v>0</v>
      </c>
      <c r="S168" s="189">
        <v>0</v>
      </c>
      <c r="T168" s="190">
        <f t="shared" si="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178</v>
      </c>
      <c r="AT168" s="191" t="s">
        <v>173</v>
      </c>
      <c r="AU168" s="191" t="s">
        <v>80</v>
      </c>
      <c r="AY168" s="19" t="s">
        <v>170</v>
      </c>
      <c r="BE168" s="192">
        <f t="shared" si="4"/>
        <v>0</v>
      </c>
      <c r="BF168" s="192">
        <f t="shared" si="5"/>
        <v>0</v>
      </c>
      <c r="BG168" s="192">
        <f t="shared" si="6"/>
        <v>0</v>
      </c>
      <c r="BH168" s="192">
        <f t="shared" si="7"/>
        <v>0</v>
      </c>
      <c r="BI168" s="192">
        <f t="shared" si="8"/>
        <v>0</v>
      </c>
      <c r="BJ168" s="19" t="s">
        <v>80</v>
      </c>
      <c r="BK168" s="192">
        <f t="shared" si="9"/>
        <v>0</v>
      </c>
      <c r="BL168" s="19" t="s">
        <v>178</v>
      </c>
      <c r="BM168" s="191" t="s">
        <v>583</v>
      </c>
    </row>
    <row r="169" spans="1:65" s="2" customFormat="1" ht="24">
      <c r="A169" s="36"/>
      <c r="B169" s="37"/>
      <c r="C169" s="180" t="s">
        <v>390</v>
      </c>
      <c r="D169" s="180" t="s">
        <v>173</v>
      </c>
      <c r="E169" s="181" t="s">
        <v>5286</v>
      </c>
      <c r="F169" s="182" t="s">
        <v>5287</v>
      </c>
      <c r="G169" s="183" t="s">
        <v>1088</v>
      </c>
      <c r="H169" s="184">
        <v>2</v>
      </c>
      <c r="I169" s="185"/>
      <c r="J169" s="186">
        <f t="shared" si="0"/>
        <v>0</v>
      </c>
      <c r="K169" s="182" t="s">
        <v>19</v>
      </c>
      <c r="L169" s="41"/>
      <c r="M169" s="187" t="s">
        <v>19</v>
      </c>
      <c r="N169" s="188" t="s">
        <v>44</v>
      </c>
      <c r="O169" s="66"/>
      <c r="P169" s="189">
        <f t="shared" si="1"/>
        <v>0</v>
      </c>
      <c r="Q169" s="189">
        <v>0</v>
      </c>
      <c r="R169" s="189">
        <f t="shared" si="2"/>
        <v>0</v>
      </c>
      <c r="S169" s="189">
        <v>0</v>
      </c>
      <c r="T169" s="190">
        <f t="shared" si="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178</v>
      </c>
      <c r="AT169" s="191" t="s">
        <v>173</v>
      </c>
      <c r="AU169" s="191" t="s">
        <v>80</v>
      </c>
      <c r="AY169" s="19" t="s">
        <v>170</v>
      </c>
      <c r="BE169" s="192">
        <f t="shared" si="4"/>
        <v>0</v>
      </c>
      <c r="BF169" s="192">
        <f t="shared" si="5"/>
        <v>0</v>
      </c>
      <c r="BG169" s="192">
        <f t="shared" si="6"/>
        <v>0</v>
      </c>
      <c r="BH169" s="192">
        <f t="shared" si="7"/>
        <v>0</v>
      </c>
      <c r="BI169" s="192">
        <f t="shared" si="8"/>
        <v>0</v>
      </c>
      <c r="BJ169" s="19" t="s">
        <v>80</v>
      </c>
      <c r="BK169" s="192">
        <f t="shared" si="9"/>
        <v>0</v>
      </c>
      <c r="BL169" s="19" t="s">
        <v>178</v>
      </c>
      <c r="BM169" s="191" t="s">
        <v>593</v>
      </c>
    </row>
    <row r="170" spans="1:65" s="2" customFormat="1" ht="36">
      <c r="A170" s="36"/>
      <c r="B170" s="37"/>
      <c r="C170" s="180" t="s">
        <v>395</v>
      </c>
      <c r="D170" s="180" t="s">
        <v>173</v>
      </c>
      <c r="E170" s="181" t="s">
        <v>5288</v>
      </c>
      <c r="F170" s="182" t="s">
        <v>5289</v>
      </c>
      <c r="G170" s="183" t="s">
        <v>1088</v>
      </c>
      <c r="H170" s="184">
        <v>1</v>
      </c>
      <c r="I170" s="185"/>
      <c r="J170" s="186">
        <f t="shared" si="0"/>
        <v>0</v>
      </c>
      <c r="K170" s="182" t="s">
        <v>19</v>
      </c>
      <c r="L170" s="41"/>
      <c r="M170" s="187" t="s">
        <v>19</v>
      </c>
      <c r="N170" s="188" t="s">
        <v>44</v>
      </c>
      <c r="O170" s="66"/>
      <c r="P170" s="189">
        <f t="shared" si="1"/>
        <v>0</v>
      </c>
      <c r="Q170" s="189">
        <v>0</v>
      </c>
      <c r="R170" s="189">
        <f t="shared" si="2"/>
        <v>0</v>
      </c>
      <c r="S170" s="189">
        <v>0</v>
      </c>
      <c r="T170" s="190">
        <f t="shared" si="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178</v>
      </c>
      <c r="AT170" s="191" t="s">
        <v>173</v>
      </c>
      <c r="AU170" s="191" t="s">
        <v>80</v>
      </c>
      <c r="AY170" s="19" t="s">
        <v>170</v>
      </c>
      <c r="BE170" s="192">
        <f t="shared" si="4"/>
        <v>0</v>
      </c>
      <c r="BF170" s="192">
        <f t="shared" si="5"/>
        <v>0</v>
      </c>
      <c r="BG170" s="192">
        <f t="shared" si="6"/>
        <v>0</v>
      </c>
      <c r="BH170" s="192">
        <f t="shared" si="7"/>
        <v>0</v>
      </c>
      <c r="BI170" s="192">
        <f t="shared" si="8"/>
        <v>0</v>
      </c>
      <c r="BJ170" s="19" t="s">
        <v>80</v>
      </c>
      <c r="BK170" s="192">
        <f t="shared" si="9"/>
        <v>0</v>
      </c>
      <c r="BL170" s="19" t="s">
        <v>178</v>
      </c>
      <c r="BM170" s="191" t="s">
        <v>604</v>
      </c>
    </row>
    <row r="171" spans="1:65" s="2" customFormat="1" ht="16.5" customHeight="1">
      <c r="A171" s="36"/>
      <c r="B171" s="37"/>
      <c r="C171" s="180" t="s">
        <v>400</v>
      </c>
      <c r="D171" s="180" t="s">
        <v>173</v>
      </c>
      <c r="E171" s="181" t="s">
        <v>5290</v>
      </c>
      <c r="F171" s="182" t="s">
        <v>5291</v>
      </c>
      <c r="G171" s="183" t="s">
        <v>1088</v>
      </c>
      <c r="H171" s="184">
        <v>1</v>
      </c>
      <c r="I171" s="185"/>
      <c r="J171" s="186">
        <f t="shared" si="0"/>
        <v>0</v>
      </c>
      <c r="K171" s="182" t="s">
        <v>19</v>
      </c>
      <c r="L171" s="41"/>
      <c r="M171" s="187" t="s">
        <v>19</v>
      </c>
      <c r="N171" s="188" t="s">
        <v>44</v>
      </c>
      <c r="O171" s="66"/>
      <c r="P171" s="189">
        <f t="shared" si="1"/>
        <v>0</v>
      </c>
      <c r="Q171" s="189">
        <v>0</v>
      </c>
      <c r="R171" s="189">
        <f t="shared" si="2"/>
        <v>0</v>
      </c>
      <c r="S171" s="189">
        <v>0</v>
      </c>
      <c r="T171" s="190">
        <f t="shared" si="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178</v>
      </c>
      <c r="AT171" s="191" t="s">
        <v>173</v>
      </c>
      <c r="AU171" s="191" t="s">
        <v>80</v>
      </c>
      <c r="AY171" s="19" t="s">
        <v>170</v>
      </c>
      <c r="BE171" s="192">
        <f t="shared" si="4"/>
        <v>0</v>
      </c>
      <c r="BF171" s="192">
        <f t="shared" si="5"/>
        <v>0</v>
      </c>
      <c r="BG171" s="192">
        <f t="shared" si="6"/>
        <v>0</v>
      </c>
      <c r="BH171" s="192">
        <f t="shared" si="7"/>
        <v>0</v>
      </c>
      <c r="BI171" s="192">
        <f t="shared" si="8"/>
        <v>0</v>
      </c>
      <c r="BJ171" s="19" t="s">
        <v>80</v>
      </c>
      <c r="BK171" s="192">
        <f t="shared" si="9"/>
        <v>0</v>
      </c>
      <c r="BL171" s="19" t="s">
        <v>178</v>
      </c>
      <c r="BM171" s="191" t="s">
        <v>615</v>
      </c>
    </row>
    <row r="172" spans="1:65" s="12" customFormat="1" ht="25.9" customHeight="1">
      <c r="B172" s="164"/>
      <c r="C172" s="165"/>
      <c r="D172" s="166" t="s">
        <v>72</v>
      </c>
      <c r="E172" s="167" t="s">
        <v>5292</v>
      </c>
      <c r="F172" s="167" t="s">
        <v>5293</v>
      </c>
      <c r="G172" s="165"/>
      <c r="H172" s="165"/>
      <c r="I172" s="168"/>
      <c r="J172" s="169">
        <f>BK172</f>
        <v>0</v>
      </c>
      <c r="K172" s="165"/>
      <c r="L172" s="170"/>
      <c r="M172" s="171"/>
      <c r="N172" s="172"/>
      <c r="O172" s="172"/>
      <c r="P172" s="173">
        <f>SUM(P173:P174)</f>
        <v>0</v>
      </c>
      <c r="Q172" s="172"/>
      <c r="R172" s="173">
        <f>SUM(R173:R174)</f>
        <v>0</v>
      </c>
      <c r="S172" s="172"/>
      <c r="T172" s="174">
        <f>SUM(T173:T174)</f>
        <v>0</v>
      </c>
      <c r="AR172" s="175" t="s">
        <v>80</v>
      </c>
      <c r="AT172" s="176" t="s">
        <v>72</v>
      </c>
      <c r="AU172" s="176" t="s">
        <v>73</v>
      </c>
      <c r="AY172" s="175" t="s">
        <v>170</v>
      </c>
      <c r="BK172" s="177">
        <f>SUM(BK173:BK174)</f>
        <v>0</v>
      </c>
    </row>
    <row r="173" spans="1:65" s="2" customFormat="1" ht="24">
      <c r="A173" s="36"/>
      <c r="B173" s="37"/>
      <c r="C173" s="180" t="s">
        <v>407</v>
      </c>
      <c r="D173" s="180" t="s">
        <v>173</v>
      </c>
      <c r="E173" s="181" t="s">
        <v>5294</v>
      </c>
      <c r="F173" s="182" t="s">
        <v>5295</v>
      </c>
      <c r="G173" s="183" t="s">
        <v>1088</v>
      </c>
      <c r="H173" s="184">
        <v>1</v>
      </c>
      <c r="I173" s="185"/>
      <c r="J173" s="186">
        <f>ROUND(I173*H173,2)</f>
        <v>0</v>
      </c>
      <c r="K173" s="182" t="s">
        <v>19</v>
      </c>
      <c r="L173" s="41"/>
      <c r="M173" s="187" t="s">
        <v>19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80</v>
      </c>
      <c r="AY173" s="19" t="s">
        <v>170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178</v>
      </c>
      <c r="BM173" s="191" t="s">
        <v>624</v>
      </c>
    </row>
    <row r="174" spans="1:65" s="2" customFormat="1" ht="24">
      <c r="A174" s="36"/>
      <c r="B174" s="37"/>
      <c r="C174" s="180" t="s">
        <v>413</v>
      </c>
      <c r="D174" s="180" t="s">
        <v>173</v>
      </c>
      <c r="E174" s="181" t="s">
        <v>5296</v>
      </c>
      <c r="F174" s="182" t="s">
        <v>5297</v>
      </c>
      <c r="G174" s="183" t="s">
        <v>1088</v>
      </c>
      <c r="H174" s="184">
        <v>1</v>
      </c>
      <c r="I174" s="185"/>
      <c r="J174" s="186">
        <f>ROUND(I174*H174,2)</f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80</v>
      </c>
      <c r="AY174" s="19" t="s">
        <v>170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178</v>
      </c>
      <c r="BM174" s="191" t="s">
        <v>637</v>
      </c>
    </row>
    <row r="175" spans="1:65" s="12" customFormat="1" ht="25.9" customHeight="1">
      <c r="B175" s="164"/>
      <c r="C175" s="165"/>
      <c r="D175" s="166" t="s">
        <v>72</v>
      </c>
      <c r="E175" s="167" t="s">
        <v>5298</v>
      </c>
      <c r="F175" s="167" t="s">
        <v>5299</v>
      </c>
      <c r="G175" s="165"/>
      <c r="H175" s="165"/>
      <c r="I175" s="168"/>
      <c r="J175" s="169">
        <f>BK175</f>
        <v>0</v>
      </c>
      <c r="K175" s="165"/>
      <c r="L175" s="170"/>
      <c r="M175" s="171"/>
      <c r="N175" s="172"/>
      <c r="O175" s="172"/>
      <c r="P175" s="173">
        <f>SUM(P176:P178)</f>
        <v>0</v>
      </c>
      <c r="Q175" s="172"/>
      <c r="R175" s="173">
        <f>SUM(R176:R178)</f>
        <v>0</v>
      </c>
      <c r="S175" s="172"/>
      <c r="T175" s="174">
        <f>SUM(T176:T178)</f>
        <v>0</v>
      </c>
      <c r="AR175" s="175" t="s">
        <v>80</v>
      </c>
      <c r="AT175" s="176" t="s">
        <v>72</v>
      </c>
      <c r="AU175" s="176" t="s">
        <v>73</v>
      </c>
      <c r="AY175" s="175" t="s">
        <v>170</v>
      </c>
      <c r="BK175" s="177">
        <f>SUM(BK176:BK178)</f>
        <v>0</v>
      </c>
    </row>
    <row r="176" spans="1:65" s="2" customFormat="1" ht="24">
      <c r="A176" s="36"/>
      <c r="B176" s="37"/>
      <c r="C176" s="180" t="s">
        <v>418</v>
      </c>
      <c r="D176" s="180" t="s">
        <v>173</v>
      </c>
      <c r="E176" s="181" t="s">
        <v>5300</v>
      </c>
      <c r="F176" s="182" t="s">
        <v>5301</v>
      </c>
      <c r="G176" s="183" t="s">
        <v>1088</v>
      </c>
      <c r="H176" s="184">
        <v>1</v>
      </c>
      <c r="I176" s="185"/>
      <c r="J176" s="186">
        <f>ROUND(I176*H176,2)</f>
        <v>0</v>
      </c>
      <c r="K176" s="182" t="s">
        <v>19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178</v>
      </c>
      <c r="AT176" s="191" t="s">
        <v>173</v>
      </c>
      <c r="AU176" s="191" t="s">
        <v>80</v>
      </c>
      <c r="AY176" s="19" t="s">
        <v>170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178</v>
      </c>
      <c r="BM176" s="191" t="s">
        <v>648</v>
      </c>
    </row>
    <row r="177" spans="1:65" s="2" customFormat="1" ht="21.75" customHeight="1">
      <c r="A177" s="36"/>
      <c r="B177" s="37"/>
      <c r="C177" s="180" t="s">
        <v>423</v>
      </c>
      <c r="D177" s="180" t="s">
        <v>173</v>
      </c>
      <c r="E177" s="181" t="s">
        <v>5302</v>
      </c>
      <c r="F177" s="182" t="s">
        <v>5303</v>
      </c>
      <c r="G177" s="183" t="s">
        <v>1088</v>
      </c>
      <c r="H177" s="184">
        <v>1</v>
      </c>
      <c r="I177" s="185"/>
      <c r="J177" s="186">
        <f>ROUND(I177*H177,2)</f>
        <v>0</v>
      </c>
      <c r="K177" s="182" t="s">
        <v>19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80</v>
      </c>
      <c r="AY177" s="19" t="s">
        <v>170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178</v>
      </c>
      <c r="BM177" s="191" t="s">
        <v>658</v>
      </c>
    </row>
    <row r="178" spans="1:65" s="2" customFormat="1" ht="24">
      <c r="A178" s="36"/>
      <c r="B178" s="37"/>
      <c r="C178" s="180" t="s">
        <v>428</v>
      </c>
      <c r="D178" s="180" t="s">
        <v>173</v>
      </c>
      <c r="E178" s="181" t="s">
        <v>5304</v>
      </c>
      <c r="F178" s="182" t="s">
        <v>5305</v>
      </c>
      <c r="G178" s="183" t="s">
        <v>1088</v>
      </c>
      <c r="H178" s="184">
        <v>1</v>
      </c>
      <c r="I178" s="185"/>
      <c r="J178" s="186">
        <f>ROUND(I178*H178,2)</f>
        <v>0</v>
      </c>
      <c r="K178" s="182" t="s">
        <v>19</v>
      </c>
      <c r="L178" s="41"/>
      <c r="M178" s="187" t="s">
        <v>19</v>
      </c>
      <c r="N178" s="188" t="s">
        <v>44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178</v>
      </c>
      <c r="AT178" s="191" t="s">
        <v>173</v>
      </c>
      <c r="AU178" s="191" t="s">
        <v>80</v>
      </c>
      <c r="AY178" s="19" t="s">
        <v>170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178</v>
      </c>
      <c r="BM178" s="191" t="s">
        <v>669</v>
      </c>
    </row>
    <row r="179" spans="1:65" s="12" customFormat="1" ht="25.9" customHeight="1">
      <c r="B179" s="164"/>
      <c r="C179" s="165"/>
      <c r="D179" s="166" t="s">
        <v>72</v>
      </c>
      <c r="E179" s="167" t="s">
        <v>5306</v>
      </c>
      <c r="F179" s="167" t="s">
        <v>5307</v>
      </c>
      <c r="G179" s="165"/>
      <c r="H179" s="165"/>
      <c r="I179" s="168"/>
      <c r="J179" s="169">
        <f>BK179</f>
        <v>0</v>
      </c>
      <c r="K179" s="165"/>
      <c r="L179" s="170"/>
      <c r="M179" s="171"/>
      <c r="N179" s="172"/>
      <c r="O179" s="172"/>
      <c r="P179" s="173">
        <f>SUM(P180:P189)</f>
        <v>0</v>
      </c>
      <c r="Q179" s="172"/>
      <c r="R179" s="173">
        <f>SUM(R180:R189)</f>
        <v>0</v>
      </c>
      <c r="S179" s="172"/>
      <c r="T179" s="174">
        <f>SUM(T180:T189)</f>
        <v>0</v>
      </c>
      <c r="AR179" s="175" t="s">
        <v>80</v>
      </c>
      <c r="AT179" s="176" t="s">
        <v>72</v>
      </c>
      <c r="AU179" s="176" t="s">
        <v>73</v>
      </c>
      <c r="AY179" s="175" t="s">
        <v>170</v>
      </c>
      <c r="BK179" s="177">
        <f>SUM(BK180:BK189)</f>
        <v>0</v>
      </c>
    </row>
    <row r="180" spans="1:65" s="2" customFormat="1" ht="24">
      <c r="A180" s="36"/>
      <c r="B180" s="37"/>
      <c r="C180" s="180" t="s">
        <v>433</v>
      </c>
      <c r="D180" s="180" t="s">
        <v>173</v>
      </c>
      <c r="E180" s="181" t="s">
        <v>5308</v>
      </c>
      <c r="F180" s="182" t="s">
        <v>5309</v>
      </c>
      <c r="G180" s="183" t="s">
        <v>1088</v>
      </c>
      <c r="H180" s="184">
        <v>1</v>
      </c>
      <c r="I180" s="185"/>
      <c r="J180" s="186">
        <f t="shared" ref="J180:J189" si="10">ROUND(I180*H180,2)</f>
        <v>0</v>
      </c>
      <c r="K180" s="182" t="s">
        <v>19</v>
      </c>
      <c r="L180" s="41"/>
      <c r="M180" s="187" t="s">
        <v>19</v>
      </c>
      <c r="N180" s="188" t="s">
        <v>44</v>
      </c>
      <c r="O180" s="66"/>
      <c r="P180" s="189">
        <f t="shared" ref="P180:P189" si="11">O180*H180</f>
        <v>0</v>
      </c>
      <c r="Q180" s="189">
        <v>0</v>
      </c>
      <c r="R180" s="189">
        <f t="shared" ref="R180:R189" si="12">Q180*H180</f>
        <v>0</v>
      </c>
      <c r="S180" s="189">
        <v>0</v>
      </c>
      <c r="T180" s="190">
        <f t="shared" ref="T180:T189" si="13"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80</v>
      </c>
      <c r="AY180" s="19" t="s">
        <v>170</v>
      </c>
      <c r="BE180" s="192">
        <f t="shared" ref="BE180:BE189" si="14">IF(N180="základní",J180,0)</f>
        <v>0</v>
      </c>
      <c r="BF180" s="192">
        <f t="shared" ref="BF180:BF189" si="15">IF(N180="snížená",J180,0)</f>
        <v>0</v>
      </c>
      <c r="BG180" s="192">
        <f t="shared" ref="BG180:BG189" si="16">IF(N180="zákl. přenesená",J180,0)</f>
        <v>0</v>
      </c>
      <c r="BH180" s="192">
        <f t="shared" ref="BH180:BH189" si="17">IF(N180="sníž. přenesená",J180,0)</f>
        <v>0</v>
      </c>
      <c r="BI180" s="192">
        <f t="shared" ref="BI180:BI189" si="18">IF(N180="nulová",J180,0)</f>
        <v>0</v>
      </c>
      <c r="BJ180" s="19" t="s">
        <v>80</v>
      </c>
      <c r="BK180" s="192">
        <f t="shared" ref="BK180:BK189" si="19">ROUND(I180*H180,2)</f>
        <v>0</v>
      </c>
      <c r="BL180" s="19" t="s">
        <v>178</v>
      </c>
      <c r="BM180" s="191" t="s">
        <v>679</v>
      </c>
    </row>
    <row r="181" spans="1:65" s="2" customFormat="1" ht="16.5" customHeight="1">
      <c r="A181" s="36"/>
      <c r="B181" s="37"/>
      <c r="C181" s="180" t="s">
        <v>438</v>
      </c>
      <c r="D181" s="180" t="s">
        <v>173</v>
      </c>
      <c r="E181" s="181" t="s">
        <v>5310</v>
      </c>
      <c r="F181" s="182" t="s">
        <v>5311</v>
      </c>
      <c r="G181" s="183" t="s">
        <v>1088</v>
      </c>
      <c r="H181" s="184">
        <v>1</v>
      </c>
      <c r="I181" s="185"/>
      <c r="J181" s="186">
        <f t="shared" si="10"/>
        <v>0</v>
      </c>
      <c r="K181" s="182" t="s">
        <v>19</v>
      </c>
      <c r="L181" s="41"/>
      <c r="M181" s="187" t="s">
        <v>19</v>
      </c>
      <c r="N181" s="188" t="s">
        <v>44</v>
      </c>
      <c r="O181" s="66"/>
      <c r="P181" s="189">
        <f t="shared" si="11"/>
        <v>0</v>
      </c>
      <c r="Q181" s="189">
        <v>0</v>
      </c>
      <c r="R181" s="189">
        <f t="shared" si="12"/>
        <v>0</v>
      </c>
      <c r="S181" s="189">
        <v>0</v>
      </c>
      <c r="T181" s="190">
        <f t="shared" si="1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178</v>
      </c>
      <c r="AT181" s="191" t="s">
        <v>173</v>
      </c>
      <c r="AU181" s="191" t="s">
        <v>80</v>
      </c>
      <c r="AY181" s="19" t="s">
        <v>170</v>
      </c>
      <c r="BE181" s="192">
        <f t="shared" si="14"/>
        <v>0</v>
      </c>
      <c r="BF181" s="192">
        <f t="shared" si="15"/>
        <v>0</v>
      </c>
      <c r="BG181" s="192">
        <f t="shared" si="16"/>
        <v>0</v>
      </c>
      <c r="BH181" s="192">
        <f t="shared" si="17"/>
        <v>0</v>
      </c>
      <c r="BI181" s="192">
        <f t="shared" si="18"/>
        <v>0</v>
      </c>
      <c r="BJ181" s="19" t="s">
        <v>80</v>
      </c>
      <c r="BK181" s="192">
        <f t="shared" si="19"/>
        <v>0</v>
      </c>
      <c r="BL181" s="19" t="s">
        <v>178</v>
      </c>
      <c r="BM181" s="191" t="s">
        <v>689</v>
      </c>
    </row>
    <row r="182" spans="1:65" s="2" customFormat="1" ht="16.5" customHeight="1">
      <c r="A182" s="36"/>
      <c r="B182" s="37"/>
      <c r="C182" s="180" t="s">
        <v>443</v>
      </c>
      <c r="D182" s="180" t="s">
        <v>173</v>
      </c>
      <c r="E182" s="181" t="s">
        <v>5312</v>
      </c>
      <c r="F182" s="182" t="s">
        <v>5313</v>
      </c>
      <c r="G182" s="183" t="s">
        <v>1088</v>
      </c>
      <c r="H182" s="184">
        <v>1</v>
      </c>
      <c r="I182" s="185"/>
      <c r="J182" s="186">
        <f t="shared" si="10"/>
        <v>0</v>
      </c>
      <c r="K182" s="182" t="s">
        <v>19</v>
      </c>
      <c r="L182" s="41"/>
      <c r="M182" s="187" t="s">
        <v>19</v>
      </c>
      <c r="N182" s="188" t="s">
        <v>44</v>
      </c>
      <c r="O182" s="66"/>
      <c r="P182" s="189">
        <f t="shared" si="11"/>
        <v>0</v>
      </c>
      <c r="Q182" s="189">
        <v>0</v>
      </c>
      <c r="R182" s="189">
        <f t="shared" si="12"/>
        <v>0</v>
      </c>
      <c r="S182" s="189">
        <v>0</v>
      </c>
      <c r="T182" s="190">
        <f t="shared" si="1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178</v>
      </c>
      <c r="AT182" s="191" t="s">
        <v>173</v>
      </c>
      <c r="AU182" s="191" t="s">
        <v>80</v>
      </c>
      <c r="AY182" s="19" t="s">
        <v>170</v>
      </c>
      <c r="BE182" s="192">
        <f t="shared" si="14"/>
        <v>0</v>
      </c>
      <c r="BF182" s="192">
        <f t="shared" si="15"/>
        <v>0</v>
      </c>
      <c r="BG182" s="192">
        <f t="shared" si="16"/>
        <v>0</v>
      </c>
      <c r="BH182" s="192">
        <f t="shared" si="17"/>
        <v>0</v>
      </c>
      <c r="BI182" s="192">
        <f t="shared" si="18"/>
        <v>0</v>
      </c>
      <c r="BJ182" s="19" t="s">
        <v>80</v>
      </c>
      <c r="BK182" s="192">
        <f t="shared" si="19"/>
        <v>0</v>
      </c>
      <c r="BL182" s="19" t="s">
        <v>178</v>
      </c>
      <c r="BM182" s="191" t="s">
        <v>701</v>
      </c>
    </row>
    <row r="183" spans="1:65" s="2" customFormat="1" ht="36">
      <c r="A183" s="36"/>
      <c r="B183" s="37"/>
      <c r="C183" s="180" t="s">
        <v>448</v>
      </c>
      <c r="D183" s="180" t="s">
        <v>173</v>
      </c>
      <c r="E183" s="181" t="s">
        <v>5314</v>
      </c>
      <c r="F183" s="182" t="s">
        <v>5315</v>
      </c>
      <c r="G183" s="183" t="s">
        <v>1088</v>
      </c>
      <c r="H183" s="184">
        <v>1</v>
      </c>
      <c r="I183" s="185"/>
      <c r="J183" s="186">
        <f t="shared" si="10"/>
        <v>0</v>
      </c>
      <c r="K183" s="182" t="s">
        <v>19</v>
      </c>
      <c r="L183" s="41"/>
      <c r="M183" s="187" t="s">
        <v>19</v>
      </c>
      <c r="N183" s="188" t="s">
        <v>44</v>
      </c>
      <c r="O183" s="66"/>
      <c r="P183" s="189">
        <f t="shared" si="11"/>
        <v>0</v>
      </c>
      <c r="Q183" s="189">
        <v>0</v>
      </c>
      <c r="R183" s="189">
        <f t="shared" si="12"/>
        <v>0</v>
      </c>
      <c r="S183" s="189">
        <v>0</v>
      </c>
      <c r="T183" s="190">
        <f t="shared" si="1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80</v>
      </c>
      <c r="AY183" s="19" t="s">
        <v>170</v>
      </c>
      <c r="BE183" s="192">
        <f t="shared" si="14"/>
        <v>0</v>
      </c>
      <c r="BF183" s="192">
        <f t="shared" si="15"/>
        <v>0</v>
      </c>
      <c r="BG183" s="192">
        <f t="shared" si="16"/>
        <v>0</v>
      </c>
      <c r="BH183" s="192">
        <f t="shared" si="17"/>
        <v>0</v>
      </c>
      <c r="BI183" s="192">
        <f t="shared" si="18"/>
        <v>0</v>
      </c>
      <c r="BJ183" s="19" t="s">
        <v>80</v>
      </c>
      <c r="BK183" s="192">
        <f t="shared" si="19"/>
        <v>0</v>
      </c>
      <c r="BL183" s="19" t="s">
        <v>178</v>
      </c>
      <c r="BM183" s="191" t="s">
        <v>710</v>
      </c>
    </row>
    <row r="184" spans="1:65" s="2" customFormat="1" ht="36">
      <c r="A184" s="36"/>
      <c r="B184" s="37"/>
      <c r="C184" s="180" t="s">
        <v>452</v>
      </c>
      <c r="D184" s="180" t="s">
        <v>173</v>
      </c>
      <c r="E184" s="181" t="s">
        <v>5316</v>
      </c>
      <c r="F184" s="182" t="s">
        <v>5317</v>
      </c>
      <c r="G184" s="183" t="s">
        <v>1088</v>
      </c>
      <c r="H184" s="184">
        <v>1</v>
      </c>
      <c r="I184" s="185"/>
      <c r="J184" s="186">
        <f t="shared" si="10"/>
        <v>0</v>
      </c>
      <c r="K184" s="182" t="s">
        <v>19</v>
      </c>
      <c r="L184" s="41"/>
      <c r="M184" s="187" t="s">
        <v>19</v>
      </c>
      <c r="N184" s="188" t="s">
        <v>44</v>
      </c>
      <c r="O184" s="66"/>
      <c r="P184" s="189">
        <f t="shared" si="11"/>
        <v>0</v>
      </c>
      <c r="Q184" s="189">
        <v>0</v>
      </c>
      <c r="R184" s="189">
        <f t="shared" si="12"/>
        <v>0</v>
      </c>
      <c r="S184" s="189">
        <v>0</v>
      </c>
      <c r="T184" s="190">
        <f t="shared" si="1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80</v>
      </c>
      <c r="AY184" s="19" t="s">
        <v>170</v>
      </c>
      <c r="BE184" s="192">
        <f t="shared" si="14"/>
        <v>0</v>
      </c>
      <c r="BF184" s="192">
        <f t="shared" si="15"/>
        <v>0</v>
      </c>
      <c r="BG184" s="192">
        <f t="shared" si="16"/>
        <v>0</v>
      </c>
      <c r="BH184" s="192">
        <f t="shared" si="17"/>
        <v>0</v>
      </c>
      <c r="BI184" s="192">
        <f t="shared" si="18"/>
        <v>0</v>
      </c>
      <c r="BJ184" s="19" t="s">
        <v>80</v>
      </c>
      <c r="BK184" s="192">
        <f t="shared" si="19"/>
        <v>0</v>
      </c>
      <c r="BL184" s="19" t="s">
        <v>178</v>
      </c>
      <c r="BM184" s="191" t="s">
        <v>719</v>
      </c>
    </row>
    <row r="185" spans="1:65" s="2" customFormat="1" ht="36">
      <c r="A185" s="36"/>
      <c r="B185" s="37"/>
      <c r="C185" s="180" t="s">
        <v>457</v>
      </c>
      <c r="D185" s="180" t="s">
        <v>173</v>
      </c>
      <c r="E185" s="181" t="s">
        <v>5318</v>
      </c>
      <c r="F185" s="182" t="s">
        <v>5319</v>
      </c>
      <c r="G185" s="183" t="s">
        <v>1088</v>
      </c>
      <c r="H185" s="184">
        <v>1</v>
      </c>
      <c r="I185" s="185"/>
      <c r="J185" s="186">
        <f t="shared" si="10"/>
        <v>0</v>
      </c>
      <c r="K185" s="182" t="s">
        <v>19</v>
      </c>
      <c r="L185" s="41"/>
      <c r="M185" s="187" t="s">
        <v>19</v>
      </c>
      <c r="N185" s="188" t="s">
        <v>44</v>
      </c>
      <c r="O185" s="66"/>
      <c r="P185" s="189">
        <f t="shared" si="11"/>
        <v>0</v>
      </c>
      <c r="Q185" s="189">
        <v>0</v>
      </c>
      <c r="R185" s="189">
        <f t="shared" si="12"/>
        <v>0</v>
      </c>
      <c r="S185" s="189">
        <v>0</v>
      </c>
      <c r="T185" s="190">
        <f t="shared" si="1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80</v>
      </c>
      <c r="AY185" s="19" t="s">
        <v>170</v>
      </c>
      <c r="BE185" s="192">
        <f t="shared" si="14"/>
        <v>0</v>
      </c>
      <c r="BF185" s="192">
        <f t="shared" si="15"/>
        <v>0</v>
      </c>
      <c r="BG185" s="192">
        <f t="shared" si="16"/>
        <v>0</v>
      </c>
      <c r="BH185" s="192">
        <f t="shared" si="17"/>
        <v>0</v>
      </c>
      <c r="BI185" s="192">
        <f t="shared" si="18"/>
        <v>0</v>
      </c>
      <c r="BJ185" s="19" t="s">
        <v>80</v>
      </c>
      <c r="BK185" s="192">
        <f t="shared" si="19"/>
        <v>0</v>
      </c>
      <c r="BL185" s="19" t="s">
        <v>178</v>
      </c>
      <c r="BM185" s="191" t="s">
        <v>727</v>
      </c>
    </row>
    <row r="186" spans="1:65" s="2" customFormat="1" ht="24">
      <c r="A186" s="36"/>
      <c r="B186" s="37"/>
      <c r="C186" s="180" t="s">
        <v>461</v>
      </c>
      <c r="D186" s="180" t="s">
        <v>173</v>
      </c>
      <c r="E186" s="181" t="s">
        <v>5320</v>
      </c>
      <c r="F186" s="182" t="s">
        <v>5321</v>
      </c>
      <c r="G186" s="183" t="s">
        <v>1088</v>
      </c>
      <c r="H186" s="184">
        <v>1</v>
      </c>
      <c r="I186" s="185"/>
      <c r="J186" s="186">
        <f t="shared" si="10"/>
        <v>0</v>
      </c>
      <c r="K186" s="182" t="s">
        <v>19</v>
      </c>
      <c r="L186" s="41"/>
      <c r="M186" s="187" t="s">
        <v>19</v>
      </c>
      <c r="N186" s="188" t="s">
        <v>44</v>
      </c>
      <c r="O186" s="66"/>
      <c r="P186" s="189">
        <f t="shared" si="11"/>
        <v>0</v>
      </c>
      <c r="Q186" s="189">
        <v>0</v>
      </c>
      <c r="R186" s="189">
        <f t="shared" si="12"/>
        <v>0</v>
      </c>
      <c r="S186" s="189">
        <v>0</v>
      </c>
      <c r="T186" s="190">
        <f t="shared" si="1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178</v>
      </c>
      <c r="AT186" s="191" t="s">
        <v>173</v>
      </c>
      <c r="AU186" s="191" t="s">
        <v>80</v>
      </c>
      <c r="AY186" s="19" t="s">
        <v>170</v>
      </c>
      <c r="BE186" s="192">
        <f t="shared" si="14"/>
        <v>0</v>
      </c>
      <c r="BF186" s="192">
        <f t="shared" si="15"/>
        <v>0</v>
      </c>
      <c r="BG186" s="192">
        <f t="shared" si="16"/>
        <v>0</v>
      </c>
      <c r="BH186" s="192">
        <f t="shared" si="17"/>
        <v>0</v>
      </c>
      <c r="BI186" s="192">
        <f t="shared" si="18"/>
        <v>0</v>
      </c>
      <c r="BJ186" s="19" t="s">
        <v>80</v>
      </c>
      <c r="BK186" s="192">
        <f t="shared" si="19"/>
        <v>0</v>
      </c>
      <c r="BL186" s="19" t="s">
        <v>178</v>
      </c>
      <c r="BM186" s="191" t="s">
        <v>735</v>
      </c>
    </row>
    <row r="187" spans="1:65" s="2" customFormat="1" ht="21.75" customHeight="1">
      <c r="A187" s="36"/>
      <c r="B187" s="37"/>
      <c r="C187" s="180" t="s">
        <v>466</v>
      </c>
      <c r="D187" s="180" t="s">
        <v>173</v>
      </c>
      <c r="E187" s="181" t="s">
        <v>5322</v>
      </c>
      <c r="F187" s="182" t="s">
        <v>5323</v>
      </c>
      <c r="G187" s="183" t="s">
        <v>1088</v>
      </c>
      <c r="H187" s="184">
        <v>1</v>
      </c>
      <c r="I187" s="185"/>
      <c r="J187" s="186">
        <f t="shared" si="10"/>
        <v>0</v>
      </c>
      <c r="K187" s="182" t="s">
        <v>19</v>
      </c>
      <c r="L187" s="41"/>
      <c r="M187" s="187" t="s">
        <v>19</v>
      </c>
      <c r="N187" s="188" t="s">
        <v>44</v>
      </c>
      <c r="O187" s="66"/>
      <c r="P187" s="189">
        <f t="shared" si="11"/>
        <v>0</v>
      </c>
      <c r="Q187" s="189">
        <v>0</v>
      </c>
      <c r="R187" s="189">
        <f t="shared" si="12"/>
        <v>0</v>
      </c>
      <c r="S187" s="189">
        <v>0</v>
      </c>
      <c r="T187" s="190">
        <f t="shared" si="1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178</v>
      </c>
      <c r="AT187" s="191" t="s">
        <v>173</v>
      </c>
      <c r="AU187" s="191" t="s">
        <v>80</v>
      </c>
      <c r="AY187" s="19" t="s">
        <v>170</v>
      </c>
      <c r="BE187" s="192">
        <f t="shared" si="14"/>
        <v>0</v>
      </c>
      <c r="BF187" s="192">
        <f t="shared" si="15"/>
        <v>0</v>
      </c>
      <c r="BG187" s="192">
        <f t="shared" si="16"/>
        <v>0</v>
      </c>
      <c r="BH187" s="192">
        <f t="shared" si="17"/>
        <v>0</v>
      </c>
      <c r="BI187" s="192">
        <f t="shared" si="18"/>
        <v>0</v>
      </c>
      <c r="BJ187" s="19" t="s">
        <v>80</v>
      </c>
      <c r="BK187" s="192">
        <f t="shared" si="19"/>
        <v>0</v>
      </c>
      <c r="BL187" s="19" t="s">
        <v>178</v>
      </c>
      <c r="BM187" s="191" t="s">
        <v>743</v>
      </c>
    </row>
    <row r="188" spans="1:65" s="2" customFormat="1" ht="21.75" customHeight="1">
      <c r="A188" s="36"/>
      <c r="B188" s="37"/>
      <c r="C188" s="180" t="s">
        <v>473</v>
      </c>
      <c r="D188" s="180" t="s">
        <v>173</v>
      </c>
      <c r="E188" s="181" t="s">
        <v>5324</v>
      </c>
      <c r="F188" s="182" t="s">
        <v>5325</v>
      </c>
      <c r="G188" s="183" t="s">
        <v>1088</v>
      </c>
      <c r="H188" s="184">
        <v>1</v>
      </c>
      <c r="I188" s="185"/>
      <c r="J188" s="186">
        <f t="shared" si="10"/>
        <v>0</v>
      </c>
      <c r="K188" s="182" t="s">
        <v>19</v>
      </c>
      <c r="L188" s="41"/>
      <c r="M188" s="187" t="s">
        <v>19</v>
      </c>
      <c r="N188" s="188" t="s">
        <v>44</v>
      </c>
      <c r="O188" s="66"/>
      <c r="P188" s="189">
        <f t="shared" si="11"/>
        <v>0</v>
      </c>
      <c r="Q188" s="189">
        <v>0</v>
      </c>
      <c r="R188" s="189">
        <f t="shared" si="12"/>
        <v>0</v>
      </c>
      <c r="S188" s="189">
        <v>0</v>
      </c>
      <c r="T188" s="190">
        <f t="shared" si="1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178</v>
      </c>
      <c r="AT188" s="191" t="s">
        <v>173</v>
      </c>
      <c r="AU188" s="191" t="s">
        <v>80</v>
      </c>
      <c r="AY188" s="19" t="s">
        <v>170</v>
      </c>
      <c r="BE188" s="192">
        <f t="shared" si="14"/>
        <v>0</v>
      </c>
      <c r="BF188" s="192">
        <f t="shared" si="15"/>
        <v>0</v>
      </c>
      <c r="BG188" s="192">
        <f t="shared" si="16"/>
        <v>0</v>
      </c>
      <c r="BH188" s="192">
        <f t="shared" si="17"/>
        <v>0</v>
      </c>
      <c r="BI188" s="192">
        <f t="shared" si="18"/>
        <v>0</v>
      </c>
      <c r="BJ188" s="19" t="s">
        <v>80</v>
      </c>
      <c r="BK188" s="192">
        <f t="shared" si="19"/>
        <v>0</v>
      </c>
      <c r="BL188" s="19" t="s">
        <v>178</v>
      </c>
      <c r="BM188" s="191" t="s">
        <v>751</v>
      </c>
    </row>
    <row r="189" spans="1:65" s="2" customFormat="1" ht="16.5" customHeight="1">
      <c r="A189" s="36"/>
      <c r="B189" s="37"/>
      <c r="C189" s="180" t="s">
        <v>477</v>
      </c>
      <c r="D189" s="180" t="s">
        <v>173</v>
      </c>
      <c r="E189" s="181" t="s">
        <v>5326</v>
      </c>
      <c r="F189" s="182" t="s">
        <v>5327</v>
      </c>
      <c r="G189" s="183" t="s">
        <v>1088</v>
      </c>
      <c r="H189" s="184">
        <v>1</v>
      </c>
      <c r="I189" s="185"/>
      <c r="J189" s="186">
        <f t="shared" si="10"/>
        <v>0</v>
      </c>
      <c r="K189" s="182" t="s">
        <v>19</v>
      </c>
      <c r="L189" s="41"/>
      <c r="M189" s="187" t="s">
        <v>19</v>
      </c>
      <c r="N189" s="188" t="s">
        <v>44</v>
      </c>
      <c r="O189" s="66"/>
      <c r="P189" s="189">
        <f t="shared" si="11"/>
        <v>0</v>
      </c>
      <c r="Q189" s="189">
        <v>0</v>
      </c>
      <c r="R189" s="189">
        <f t="shared" si="12"/>
        <v>0</v>
      </c>
      <c r="S189" s="189">
        <v>0</v>
      </c>
      <c r="T189" s="190">
        <f t="shared" si="1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178</v>
      </c>
      <c r="AT189" s="191" t="s">
        <v>173</v>
      </c>
      <c r="AU189" s="191" t="s">
        <v>80</v>
      </c>
      <c r="AY189" s="19" t="s">
        <v>170</v>
      </c>
      <c r="BE189" s="192">
        <f t="shared" si="14"/>
        <v>0</v>
      </c>
      <c r="BF189" s="192">
        <f t="shared" si="15"/>
        <v>0</v>
      </c>
      <c r="BG189" s="192">
        <f t="shared" si="16"/>
        <v>0</v>
      </c>
      <c r="BH189" s="192">
        <f t="shared" si="17"/>
        <v>0</v>
      </c>
      <c r="BI189" s="192">
        <f t="shared" si="18"/>
        <v>0</v>
      </c>
      <c r="BJ189" s="19" t="s">
        <v>80</v>
      </c>
      <c r="BK189" s="192">
        <f t="shared" si="19"/>
        <v>0</v>
      </c>
      <c r="BL189" s="19" t="s">
        <v>178</v>
      </c>
      <c r="BM189" s="191" t="s">
        <v>760</v>
      </c>
    </row>
    <row r="190" spans="1:65" s="12" customFormat="1" ht="25.9" customHeight="1">
      <c r="B190" s="164"/>
      <c r="C190" s="165"/>
      <c r="D190" s="166" t="s">
        <v>72</v>
      </c>
      <c r="E190" s="167" t="s">
        <v>5328</v>
      </c>
      <c r="F190" s="167" t="s">
        <v>5329</v>
      </c>
      <c r="G190" s="165"/>
      <c r="H190" s="165"/>
      <c r="I190" s="168"/>
      <c r="J190" s="169">
        <f>BK190</f>
        <v>0</v>
      </c>
      <c r="K190" s="165"/>
      <c r="L190" s="170"/>
      <c r="M190" s="171"/>
      <c r="N190" s="172"/>
      <c r="O190" s="172"/>
      <c r="P190" s="173">
        <f>SUM(P191:P199)</f>
        <v>0</v>
      </c>
      <c r="Q190" s="172"/>
      <c r="R190" s="173">
        <f>SUM(R191:R199)</f>
        <v>0</v>
      </c>
      <c r="S190" s="172"/>
      <c r="T190" s="174">
        <f>SUM(T191:T199)</f>
        <v>0</v>
      </c>
      <c r="AR190" s="175" t="s">
        <v>80</v>
      </c>
      <c r="AT190" s="176" t="s">
        <v>72</v>
      </c>
      <c r="AU190" s="176" t="s">
        <v>73</v>
      </c>
      <c r="AY190" s="175" t="s">
        <v>170</v>
      </c>
      <c r="BK190" s="177">
        <f>SUM(BK191:BK199)</f>
        <v>0</v>
      </c>
    </row>
    <row r="191" spans="1:65" s="2" customFormat="1" ht="16.5" customHeight="1">
      <c r="A191" s="36"/>
      <c r="B191" s="37"/>
      <c r="C191" s="180" t="s">
        <v>481</v>
      </c>
      <c r="D191" s="180" t="s">
        <v>173</v>
      </c>
      <c r="E191" s="181" t="s">
        <v>5330</v>
      </c>
      <c r="F191" s="182" t="s">
        <v>5331</v>
      </c>
      <c r="G191" s="183" t="s">
        <v>310</v>
      </c>
      <c r="H191" s="184">
        <v>35</v>
      </c>
      <c r="I191" s="185"/>
      <c r="J191" s="186">
        <f t="shared" ref="J191:J199" si="20">ROUND(I191*H191,2)</f>
        <v>0</v>
      </c>
      <c r="K191" s="182" t="s">
        <v>19</v>
      </c>
      <c r="L191" s="41"/>
      <c r="M191" s="187" t="s">
        <v>19</v>
      </c>
      <c r="N191" s="188" t="s">
        <v>44</v>
      </c>
      <c r="O191" s="66"/>
      <c r="P191" s="189">
        <f t="shared" ref="P191:P199" si="21">O191*H191</f>
        <v>0</v>
      </c>
      <c r="Q191" s="189">
        <v>0</v>
      </c>
      <c r="R191" s="189">
        <f t="shared" ref="R191:R199" si="22">Q191*H191</f>
        <v>0</v>
      </c>
      <c r="S191" s="189">
        <v>0</v>
      </c>
      <c r="T191" s="190">
        <f t="shared" ref="T191:T199" si="23"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80</v>
      </c>
      <c r="AY191" s="19" t="s">
        <v>170</v>
      </c>
      <c r="BE191" s="192">
        <f t="shared" ref="BE191:BE199" si="24">IF(N191="základní",J191,0)</f>
        <v>0</v>
      </c>
      <c r="BF191" s="192">
        <f t="shared" ref="BF191:BF199" si="25">IF(N191="snížená",J191,0)</f>
        <v>0</v>
      </c>
      <c r="BG191" s="192">
        <f t="shared" ref="BG191:BG199" si="26">IF(N191="zákl. přenesená",J191,0)</f>
        <v>0</v>
      </c>
      <c r="BH191" s="192">
        <f t="shared" ref="BH191:BH199" si="27">IF(N191="sníž. přenesená",J191,0)</f>
        <v>0</v>
      </c>
      <c r="BI191" s="192">
        <f t="shared" ref="BI191:BI199" si="28">IF(N191="nulová",J191,0)</f>
        <v>0</v>
      </c>
      <c r="BJ191" s="19" t="s">
        <v>80</v>
      </c>
      <c r="BK191" s="192">
        <f t="shared" ref="BK191:BK199" si="29">ROUND(I191*H191,2)</f>
        <v>0</v>
      </c>
      <c r="BL191" s="19" t="s">
        <v>178</v>
      </c>
      <c r="BM191" s="191" t="s">
        <v>769</v>
      </c>
    </row>
    <row r="192" spans="1:65" s="2" customFormat="1" ht="16.5" customHeight="1">
      <c r="A192" s="36"/>
      <c r="B192" s="37"/>
      <c r="C192" s="180" t="s">
        <v>486</v>
      </c>
      <c r="D192" s="180" t="s">
        <v>173</v>
      </c>
      <c r="E192" s="181" t="s">
        <v>5332</v>
      </c>
      <c r="F192" s="182" t="s">
        <v>5333</v>
      </c>
      <c r="G192" s="183" t="s">
        <v>310</v>
      </c>
      <c r="H192" s="184">
        <v>25</v>
      </c>
      <c r="I192" s="185"/>
      <c r="J192" s="186">
        <f t="shared" si="20"/>
        <v>0</v>
      </c>
      <c r="K192" s="182" t="s">
        <v>19</v>
      </c>
      <c r="L192" s="41"/>
      <c r="M192" s="187" t="s">
        <v>19</v>
      </c>
      <c r="N192" s="188" t="s">
        <v>44</v>
      </c>
      <c r="O192" s="66"/>
      <c r="P192" s="189">
        <f t="shared" si="21"/>
        <v>0</v>
      </c>
      <c r="Q192" s="189">
        <v>0</v>
      </c>
      <c r="R192" s="189">
        <f t="shared" si="22"/>
        <v>0</v>
      </c>
      <c r="S192" s="189">
        <v>0</v>
      </c>
      <c r="T192" s="190">
        <f t="shared" si="2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80</v>
      </c>
      <c r="AY192" s="19" t="s">
        <v>170</v>
      </c>
      <c r="BE192" s="192">
        <f t="shared" si="24"/>
        <v>0</v>
      </c>
      <c r="BF192" s="192">
        <f t="shared" si="25"/>
        <v>0</v>
      </c>
      <c r="BG192" s="192">
        <f t="shared" si="26"/>
        <v>0</v>
      </c>
      <c r="BH192" s="192">
        <f t="shared" si="27"/>
        <v>0</v>
      </c>
      <c r="BI192" s="192">
        <f t="shared" si="28"/>
        <v>0</v>
      </c>
      <c r="BJ192" s="19" t="s">
        <v>80</v>
      </c>
      <c r="BK192" s="192">
        <f t="shared" si="29"/>
        <v>0</v>
      </c>
      <c r="BL192" s="19" t="s">
        <v>178</v>
      </c>
      <c r="BM192" s="191" t="s">
        <v>777</v>
      </c>
    </row>
    <row r="193" spans="1:65" s="2" customFormat="1" ht="16.5" customHeight="1">
      <c r="A193" s="36"/>
      <c r="B193" s="37"/>
      <c r="C193" s="180" t="s">
        <v>492</v>
      </c>
      <c r="D193" s="180" t="s">
        <v>173</v>
      </c>
      <c r="E193" s="181" t="s">
        <v>5334</v>
      </c>
      <c r="F193" s="182" t="s">
        <v>5335</v>
      </c>
      <c r="G193" s="183" t="s">
        <v>310</v>
      </c>
      <c r="H193" s="184">
        <v>25</v>
      </c>
      <c r="I193" s="185"/>
      <c r="J193" s="186">
        <f t="shared" si="20"/>
        <v>0</v>
      </c>
      <c r="K193" s="182" t="s">
        <v>19</v>
      </c>
      <c r="L193" s="41"/>
      <c r="M193" s="187" t="s">
        <v>19</v>
      </c>
      <c r="N193" s="188" t="s">
        <v>44</v>
      </c>
      <c r="O193" s="66"/>
      <c r="P193" s="189">
        <f t="shared" si="21"/>
        <v>0</v>
      </c>
      <c r="Q193" s="189">
        <v>0</v>
      </c>
      <c r="R193" s="189">
        <f t="shared" si="22"/>
        <v>0</v>
      </c>
      <c r="S193" s="189">
        <v>0</v>
      </c>
      <c r="T193" s="190">
        <f t="shared" si="2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178</v>
      </c>
      <c r="AT193" s="191" t="s">
        <v>173</v>
      </c>
      <c r="AU193" s="191" t="s">
        <v>80</v>
      </c>
      <c r="AY193" s="19" t="s">
        <v>170</v>
      </c>
      <c r="BE193" s="192">
        <f t="shared" si="24"/>
        <v>0</v>
      </c>
      <c r="BF193" s="192">
        <f t="shared" si="25"/>
        <v>0</v>
      </c>
      <c r="BG193" s="192">
        <f t="shared" si="26"/>
        <v>0</v>
      </c>
      <c r="BH193" s="192">
        <f t="shared" si="27"/>
        <v>0</v>
      </c>
      <c r="BI193" s="192">
        <f t="shared" si="28"/>
        <v>0</v>
      </c>
      <c r="BJ193" s="19" t="s">
        <v>80</v>
      </c>
      <c r="BK193" s="192">
        <f t="shared" si="29"/>
        <v>0</v>
      </c>
      <c r="BL193" s="19" t="s">
        <v>178</v>
      </c>
      <c r="BM193" s="191" t="s">
        <v>785</v>
      </c>
    </row>
    <row r="194" spans="1:65" s="2" customFormat="1" ht="16.5" customHeight="1">
      <c r="A194" s="36"/>
      <c r="B194" s="37"/>
      <c r="C194" s="180" t="s">
        <v>500</v>
      </c>
      <c r="D194" s="180" t="s">
        <v>173</v>
      </c>
      <c r="E194" s="181" t="s">
        <v>5336</v>
      </c>
      <c r="F194" s="182" t="s">
        <v>5337</v>
      </c>
      <c r="G194" s="183" t="s">
        <v>310</v>
      </c>
      <c r="H194" s="184">
        <v>10</v>
      </c>
      <c r="I194" s="185"/>
      <c r="J194" s="186">
        <f t="shared" si="20"/>
        <v>0</v>
      </c>
      <c r="K194" s="182" t="s">
        <v>19</v>
      </c>
      <c r="L194" s="41"/>
      <c r="M194" s="187" t="s">
        <v>19</v>
      </c>
      <c r="N194" s="188" t="s">
        <v>44</v>
      </c>
      <c r="O194" s="66"/>
      <c r="P194" s="189">
        <f t="shared" si="21"/>
        <v>0</v>
      </c>
      <c r="Q194" s="189">
        <v>0</v>
      </c>
      <c r="R194" s="189">
        <f t="shared" si="22"/>
        <v>0</v>
      </c>
      <c r="S194" s="189">
        <v>0</v>
      </c>
      <c r="T194" s="190">
        <f t="shared" si="2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178</v>
      </c>
      <c r="AT194" s="191" t="s">
        <v>173</v>
      </c>
      <c r="AU194" s="191" t="s">
        <v>80</v>
      </c>
      <c r="AY194" s="19" t="s">
        <v>170</v>
      </c>
      <c r="BE194" s="192">
        <f t="shared" si="24"/>
        <v>0</v>
      </c>
      <c r="BF194" s="192">
        <f t="shared" si="25"/>
        <v>0</v>
      </c>
      <c r="BG194" s="192">
        <f t="shared" si="26"/>
        <v>0</v>
      </c>
      <c r="BH194" s="192">
        <f t="shared" si="27"/>
        <v>0</v>
      </c>
      <c r="BI194" s="192">
        <f t="shared" si="28"/>
        <v>0</v>
      </c>
      <c r="BJ194" s="19" t="s">
        <v>80</v>
      </c>
      <c r="BK194" s="192">
        <f t="shared" si="29"/>
        <v>0</v>
      </c>
      <c r="BL194" s="19" t="s">
        <v>178</v>
      </c>
      <c r="BM194" s="191" t="s">
        <v>793</v>
      </c>
    </row>
    <row r="195" spans="1:65" s="2" customFormat="1" ht="16.5" customHeight="1">
      <c r="A195" s="36"/>
      <c r="B195" s="37"/>
      <c r="C195" s="180" t="s">
        <v>505</v>
      </c>
      <c r="D195" s="180" t="s">
        <v>173</v>
      </c>
      <c r="E195" s="181" t="s">
        <v>5338</v>
      </c>
      <c r="F195" s="182" t="s">
        <v>5339</v>
      </c>
      <c r="G195" s="183" t="s">
        <v>1088</v>
      </c>
      <c r="H195" s="184">
        <v>1</v>
      </c>
      <c r="I195" s="185"/>
      <c r="J195" s="186">
        <f t="shared" si="20"/>
        <v>0</v>
      </c>
      <c r="K195" s="182" t="s">
        <v>19</v>
      </c>
      <c r="L195" s="41"/>
      <c r="M195" s="187" t="s">
        <v>19</v>
      </c>
      <c r="N195" s="188" t="s">
        <v>44</v>
      </c>
      <c r="O195" s="66"/>
      <c r="P195" s="189">
        <f t="shared" si="21"/>
        <v>0</v>
      </c>
      <c r="Q195" s="189">
        <v>0</v>
      </c>
      <c r="R195" s="189">
        <f t="shared" si="22"/>
        <v>0</v>
      </c>
      <c r="S195" s="189">
        <v>0</v>
      </c>
      <c r="T195" s="190">
        <f t="shared" si="2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178</v>
      </c>
      <c r="AT195" s="191" t="s">
        <v>173</v>
      </c>
      <c r="AU195" s="191" t="s">
        <v>80</v>
      </c>
      <c r="AY195" s="19" t="s">
        <v>170</v>
      </c>
      <c r="BE195" s="192">
        <f t="shared" si="24"/>
        <v>0</v>
      </c>
      <c r="BF195" s="192">
        <f t="shared" si="25"/>
        <v>0</v>
      </c>
      <c r="BG195" s="192">
        <f t="shared" si="26"/>
        <v>0</v>
      </c>
      <c r="BH195" s="192">
        <f t="shared" si="27"/>
        <v>0</v>
      </c>
      <c r="BI195" s="192">
        <f t="shared" si="28"/>
        <v>0</v>
      </c>
      <c r="BJ195" s="19" t="s">
        <v>80</v>
      </c>
      <c r="BK195" s="192">
        <f t="shared" si="29"/>
        <v>0</v>
      </c>
      <c r="BL195" s="19" t="s">
        <v>178</v>
      </c>
      <c r="BM195" s="191" t="s">
        <v>801</v>
      </c>
    </row>
    <row r="196" spans="1:65" s="2" customFormat="1" ht="16.5" customHeight="1">
      <c r="A196" s="36"/>
      <c r="B196" s="37"/>
      <c r="C196" s="180" t="s">
        <v>509</v>
      </c>
      <c r="D196" s="180" t="s">
        <v>173</v>
      </c>
      <c r="E196" s="181" t="s">
        <v>5340</v>
      </c>
      <c r="F196" s="182" t="s">
        <v>5341</v>
      </c>
      <c r="G196" s="183" t="s">
        <v>1088</v>
      </c>
      <c r="H196" s="184">
        <v>200</v>
      </c>
      <c r="I196" s="185"/>
      <c r="J196" s="186">
        <f t="shared" si="20"/>
        <v>0</v>
      </c>
      <c r="K196" s="182" t="s">
        <v>19</v>
      </c>
      <c r="L196" s="41"/>
      <c r="M196" s="187" t="s">
        <v>19</v>
      </c>
      <c r="N196" s="188" t="s">
        <v>44</v>
      </c>
      <c r="O196" s="66"/>
      <c r="P196" s="189">
        <f t="shared" si="21"/>
        <v>0</v>
      </c>
      <c r="Q196" s="189">
        <v>0</v>
      </c>
      <c r="R196" s="189">
        <f t="shared" si="22"/>
        <v>0</v>
      </c>
      <c r="S196" s="189">
        <v>0</v>
      </c>
      <c r="T196" s="190">
        <f t="shared" si="2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178</v>
      </c>
      <c r="AT196" s="191" t="s">
        <v>173</v>
      </c>
      <c r="AU196" s="191" t="s">
        <v>80</v>
      </c>
      <c r="AY196" s="19" t="s">
        <v>170</v>
      </c>
      <c r="BE196" s="192">
        <f t="shared" si="24"/>
        <v>0</v>
      </c>
      <c r="BF196" s="192">
        <f t="shared" si="25"/>
        <v>0</v>
      </c>
      <c r="BG196" s="192">
        <f t="shared" si="26"/>
        <v>0</v>
      </c>
      <c r="BH196" s="192">
        <f t="shared" si="27"/>
        <v>0</v>
      </c>
      <c r="BI196" s="192">
        <f t="shared" si="28"/>
        <v>0</v>
      </c>
      <c r="BJ196" s="19" t="s">
        <v>80</v>
      </c>
      <c r="BK196" s="192">
        <f t="shared" si="29"/>
        <v>0</v>
      </c>
      <c r="BL196" s="19" t="s">
        <v>178</v>
      </c>
      <c r="BM196" s="191" t="s">
        <v>812</v>
      </c>
    </row>
    <row r="197" spans="1:65" s="2" customFormat="1" ht="16.5" customHeight="1">
      <c r="A197" s="36"/>
      <c r="B197" s="37"/>
      <c r="C197" s="180" t="s">
        <v>513</v>
      </c>
      <c r="D197" s="180" t="s">
        <v>173</v>
      </c>
      <c r="E197" s="181" t="s">
        <v>5342</v>
      </c>
      <c r="F197" s="182" t="s">
        <v>5343</v>
      </c>
      <c r="G197" s="183" t="s">
        <v>1088</v>
      </c>
      <c r="H197" s="184">
        <v>104</v>
      </c>
      <c r="I197" s="185"/>
      <c r="J197" s="186">
        <f t="shared" si="20"/>
        <v>0</v>
      </c>
      <c r="K197" s="182" t="s">
        <v>19</v>
      </c>
      <c r="L197" s="41"/>
      <c r="M197" s="187" t="s">
        <v>19</v>
      </c>
      <c r="N197" s="188" t="s">
        <v>44</v>
      </c>
      <c r="O197" s="66"/>
      <c r="P197" s="189">
        <f t="shared" si="21"/>
        <v>0</v>
      </c>
      <c r="Q197" s="189">
        <v>0</v>
      </c>
      <c r="R197" s="189">
        <f t="shared" si="22"/>
        <v>0</v>
      </c>
      <c r="S197" s="189">
        <v>0</v>
      </c>
      <c r="T197" s="190">
        <f t="shared" si="2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178</v>
      </c>
      <c r="AT197" s="191" t="s">
        <v>173</v>
      </c>
      <c r="AU197" s="191" t="s">
        <v>80</v>
      </c>
      <c r="AY197" s="19" t="s">
        <v>170</v>
      </c>
      <c r="BE197" s="192">
        <f t="shared" si="24"/>
        <v>0</v>
      </c>
      <c r="BF197" s="192">
        <f t="shared" si="25"/>
        <v>0</v>
      </c>
      <c r="BG197" s="192">
        <f t="shared" si="26"/>
        <v>0</v>
      </c>
      <c r="BH197" s="192">
        <f t="shared" si="27"/>
        <v>0</v>
      </c>
      <c r="BI197" s="192">
        <f t="shared" si="28"/>
        <v>0</v>
      </c>
      <c r="BJ197" s="19" t="s">
        <v>80</v>
      </c>
      <c r="BK197" s="192">
        <f t="shared" si="29"/>
        <v>0</v>
      </c>
      <c r="BL197" s="19" t="s">
        <v>178</v>
      </c>
      <c r="BM197" s="191" t="s">
        <v>822</v>
      </c>
    </row>
    <row r="198" spans="1:65" s="2" customFormat="1" ht="16.5" customHeight="1">
      <c r="A198" s="36"/>
      <c r="B198" s="37"/>
      <c r="C198" s="180" t="s">
        <v>523</v>
      </c>
      <c r="D198" s="180" t="s">
        <v>173</v>
      </c>
      <c r="E198" s="181" t="s">
        <v>5344</v>
      </c>
      <c r="F198" s="182" t="s">
        <v>5345</v>
      </c>
      <c r="G198" s="183" t="s">
        <v>1088</v>
      </c>
      <c r="H198" s="184">
        <v>1</v>
      </c>
      <c r="I198" s="185"/>
      <c r="J198" s="186">
        <f t="shared" si="20"/>
        <v>0</v>
      </c>
      <c r="K198" s="182" t="s">
        <v>19</v>
      </c>
      <c r="L198" s="41"/>
      <c r="M198" s="187" t="s">
        <v>19</v>
      </c>
      <c r="N198" s="188" t="s">
        <v>44</v>
      </c>
      <c r="O198" s="66"/>
      <c r="P198" s="189">
        <f t="shared" si="21"/>
        <v>0</v>
      </c>
      <c r="Q198" s="189">
        <v>0</v>
      </c>
      <c r="R198" s="189">
        <f t="shared" si="22"/>
        <v>0</v>
      </c>
      <c r="S198" s="189">
        <v>0</v>
      </c>
      <c r="T198" s="190">
        <f t="shared" si="2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178</v>
      </c>
      <c r="AT198" s="191" t="s">
        <v>173</v>
      </c>
      <c r="AU198" s="191" t="s">
        <v>80</v>
      </c>
      <c r="AY198" s="19" t="s">
        <v>170</v>
      </c>
      <c r="BE198" s="192">
        <f t="shared" si="24"/>
        <v>0</v>
      </c>
      <c r="BF198" s="192">
        <f t="shared" si="25"/>
        <v>0</v>
      </c>
      <c r="BG198" s="192">
        <f t="shared" si="26"/>
        <v>0</v>
      </c>
      <c r="BH198" s="192">
        <f t="shared" si="27"/>
        <v>0</v>
      </c>
      <c r="BI198" s="192">
        <f t="shared" si="28"/>
        <v>0</v>
      </c>
      <c r="BJ198" s="19" t="s">
        <v>80</v>
      </c>
      <c r="BK198" s="192">
        <f t="shared" si="29"/>
        <v>0</v>
      </c>
      <c r="BL198" s="19" t="s">
        <v>178</v>
      </c>
      <c r="BM198" s="191" t="s">
        <v>831</v>
      </c>
    </row>
    <row r="199" spans="1:65" s="2" customFormat="1" ht="16.5" customHeight="1">
      <c r="A199" s="36"/>
      <c r="B199" s="37"/>
      <c r="C199" s="180" t="s">
        <v>528</v>
      </c>
      <c r="D199" s="180" t="s">
        <v>173</v>
      </c>
      <c r="E199" s="181" t="s">
        <v>5346</v>
      </c>
      <c r="F199" s="182" t="s">
        <v>5347</v>
      </c>
      <c r="G199" s="183" t="s">
        <v>1088</v>
      </c>
      <c r="H199" s="184">
        <v>1</v>
      </c>
      <c r="I199" s="185"/>
      <c r="J199" s="186">
        <f t="shared" si="20"/>
        <v>0</v>
      </c>
      <c r="K199" s="182" t="s">
        <v>19</v>
      </c>
      <c r="L199" s="41"/>
      <c r="M199" s="187" t="s">
        <v>19</v>
      </c>
      <c r="N199" s="188" t="s">
        <v>44</v>
      </c>
      <c r="O199" s="66"/>
      <c r="P199" s="189">
        <f t="shared" si="21"/>
        <v>0</v>
      </c>
      <c r="Q199" s="189">
        <v>0</v>
      </c>
      <c r="R199" s="189">
        <f t="shared" si="22"/>
        <v>0</v>
      </c>
      <c r="S199" s="189">
        <v>0</v>
      </c>
      <c r="T199" s="190">
        <f t="shared" si="2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178</v>
      </c>
      <c r="AT199" s="191" t="s">
        <v>173</v>
      </c>
      <c r="AU199" s="191" t="s">
        <v>80</v>
      </c>
      <c r="AY199" s="19" t="s">
        <v>170</v>
      </c>
      <c r="BE199" s="192">
        <f t="shared" si="24"/>
        <v>0</v>
      </c>
      <c r="BF199" s="192">
        <f t="shared" si="25"/>
        <v>0</v>
      </c>
      <c r="BG199" s="192">
        <f t="shared" si="26"/>
        <v>0</v>
      </c>
      <c r="BH199" s="192">
        <f t="shared" si="27"/>
        <v>0</v>
      </c>
      <c r="BI199" s="192">
        <f t="shared" si="28"/>
        <v>0</v>
      </c>
      <c r="BJ199" s="19" t="s">
        <v>80</v>
      </c>
      <c r="BK199" s="192">
        <f t="shared" si="29"/>
        <v>0</v>
      </c>
      <c r="BL199" s="19" t="s">
        <v>178</v>
      </c>
      <c r="BM199" s="191" t="s">
        <v>839</v>
      </c>
    </row>
    <row r="200" spans="1:65" s="12" customFormat="1" ht="25.9" customHeight="1">
      <c r="B200" s="164"/>
      <c r="C200" s="165"/>
      <c r="D200" s="166" t="s">
        <v>72</v>
      </c>
      <c r="E200" s="167" t="s">
        <v>173</v>
      </c>
      <c r="F200" s="167" t="s">
        <v>1471</v>
      </c>
      <c r="G200" s="165"/>
      <c r="H200" s="165"/>
      <c r="I200" s="168"/>
      <c r="J200" s="169">
        <f>BK200</f>
        <v>0</v>
      </c>
      <c r="K200" s="165"/>
      <c r="L200" s="170"/>
      <c r="M200" s="171"/>
      <c r="N200" s="172"/>
      <c r="O200" s="172"/>
      <c r="P200" s="173">
        <f>SUM(P201:P211)</f>
        <v>0</v>
      </c>
      <c r="Q200" s="172"/>
      <c r="R200" s="173">
        <f>SUM(R201:R211)</f>
        <v>0</v>
      </c>
      <c r="S200" s="172"/>
      <c r="T200" s="174">
        <f>SUM(T201:T211)</f>
        <v>0</v>
      </c>
      <c r="AR200" s="175" t="s">
        <v>80</v>
      </c>
      <c r="AT200" s="176" t="s">
        <v>72</v>
      </c>
      <c r="AU200" s="176" t="s">
        <v>73</v>
      </c>
      <c r="AY200" s="175" t="s">
        <v>170</v>
      </c>
      <c r="BK200" s="177">
        <f>SUM(BK201:BK211)</f>
        <v>0</v>
      </c>
    </row>
    <row r="201" spans="1:65" s="2" customFormat="1" ht="16.5" customHeight="1">
      <c r="A201" s="36"/>
      <c r="B201" s="37"/>
      <c r="C201" s="180" t="s">
        <v>534</v>
      </c>
      <c r="D201" s="180" t="s">
        <v>173</v>
      </c>
      <c r="E201" s="181" t="s">
        <v>5348</v>
      </c>
      <c r="F201" s="182" t="s">
        <v>5349</v>
      </c>
      <c r="G201" s="183" t="s">
        <v>310</v>
      </c>
      <c r="H201" s="184">
        <v>118</v>
      </c>
      <c r="I201" s="185"/>
      <c r="J201" s="186">
        <f t="shared" ref="J201:J211" si="30">ROUND(I201*H201,2)</f>
        <v>0</v>
      </c>
      <c r="K201" s="182" t="s">
        <v>19</v>
      </c>
      <c r="L201" s="41"/>
      <c r="M201" s="187" t="s">
        <v>19</v>
      </c>
      <c r="N201" s="188" t="s">
        <v>44</v>
      </c>
      <c r="O201" s="66"/>
      <c r="P201" s="189">
        <f t="shared" ref="P201:P211" si="31">O201*H201</f>
        <v>0</v>
      </c>
      <c r="Q201" s="189">
        <v>0</v>
      </c>
      <c r="R201" s="189">
        <f t="shared" ref="R201:R211" si="32">Q201*H201</f>
        <v>0</v>
      </c>
      <c r="S201" s="189">
        <v>0</v>
      </c>
      <c r="T201" s="190">
        <f t="shared" ref="T201:T211" si="33"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178</v>
      </c>
      <c r="AT201" s="191" t="s">
        <v>173</v>
      </c>
      <c r="AU201" s="191" t="s">
        <v>80</v>
      </c>
      <c r="AY201" s="19" t="s">
        <v>170</v>
      </c>
      <c r="BE201" s="192">
        <f t="shared" ref="BE201:BE211" si="34">IF(N201="základní",J201,0)</f>
        <v>0</v>
      </c>
      <c r="BF201" s="192">
        <f t="shared" ref="BF201:BF211" si="35">IF(N201="snížená",J201,0)</f>
        <v>0</v>
      </c>
      <c r="BG201" s="192">
        <f t="shared" ref="BG201:BG211" si="36">IF(N201="zákl. přenesená",J201,0)</f>
        <v>0</v>
      </c>
      <c r="BH201" s="192">
        <f t="shared" ref="BH201:BH211" si="37">IF(N201="sníž. přenesená",J201,0)</f>
        <v>0</v>
      </c>
      <c r="BI201" s="192">
        <f t="shared" ref="BI201:BI211" si="38">IF(N201="nulová",J201,0)</f>
        <v>0</v>
      </c>
      <c r="BJ201" s="19" t="s">
        <v>80</v>
      </c>
      <c r="BK201" s="192">
        <f t="shared" ref="BK201:BK211" si="39">ROUND(I201*H201,2)</f>
        <v>0</v>
      </c>
      <c r="BL201" s="19" t="s">
        <v>178</v>
      </c>
      <c r="BM201" s="191" t="s">
        <v>856</v>
      </c>
    </row>
    <row r="202" spans="1:65" s="2" customFormat="1" ht="16.5" customHeight="1">
      <c r="A202" s="36"/>
      <c r="B202" s="37"/>
      <c r="C202" s="180" t="s">
        <v>542</v>
      </c>
      <c r="D202" s="180" t="s">
        <v>173</v>
      </c>
      <c r="E202" s="181" t="s">
        <v>5350</v>
      </c>
      <c r="F202" s="182" t="s">
        <v>5351</v>
      </c>
      <c r="G202" s="183" t="s">
        <v>310</v>
      </c>
      <c r="H202" s="184">
        <v>15</v>
      </c>
      <c r="I202" s="185"/>
      <c r="J202" s="186">
        <f t="shared" si="30"/>
        <v>0</v>
      </c>
      <c r="K202" s="182" t="s">
        <v>19</v>
      </c>
      <c r="L202" s="41"/>
      <c r="M202" s="187" t="s">
        <v>19</v>
      </c>
      <c r="N202" s="188" t="s">
        <v>44</v>
      </c>
      <c r="O202" s="66"/>
      <c r="P202" s="189">
        <f t="shared" si="31"/>
        <v>0</v>
      </c>
      <c r="Q202" s="189">
        <v>0</v>
      </c>
      <c r="R202" s="189">
        <f t="shared" si="32"/>
        <v>0</v>
      </c>
      <c r="S202" s="189">
        <v>0</v>
      </c>
      <c r="T202" s="190">
        <f t="shared" si="3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178</v>
      </c>
      <c r="AT202" s="191" t="s">
        <v>173</v>
      </c>
      <c r="AU202" s="191" t="s">
        <v>80</v>
      </c>
      <c r="AY202" s="19" t="s">
        <v>170</v>
      </c>
      <c r="BE202" s="192">
        <f t="shared" si="34"/>
        <v>0</v>
      </c>
      <c r="BF202" s="192">
        <f t="shared" si="35"/>
        <v>0</v>
      </c>
      <c r="BG202" s="192">
        <f t="shared" si="36"/>
        <v>0</v>
      </c>
      <c r="BH202" s="192">
        <f t="shared" si="37"/>
        <v>0</v>
      </c>
      <c r="BI202" s="192">
        <f t="shared" si="38"/>
        <v>0</v>
      </c>
      <c r="BJ202" s="19" t="s">
        <v>80</v>
      </c>
      <c r="BK202" s="192">
        <f t="shared" si="39"/>
        <v>0</v>
      </c>
      <c r="BL202" s="19" t="s">
        <v>178</v>
      </c>
      <c r="BM202" s="191" t="s">
        <v>865</v>
      </c>
    </row>
    <row r="203" spans="1:65" s="2" customFormat="1" ht="16.5" customHeight="1">
      <c r="A203" s="36"/>
      <c r="B203" s="37"/>
      <c r="C203" s="180" t="s">
        <v>547</v>
      </c>
      <c r="D203" s="180" t="s">
        <v>173</v>
      </c>
      <c r="E203" s="181" t="s">
        <v>5352</v>
      </c>
      <c r="F203" s="182" t="s">
        <v>5353</v>
      </c>
      <c r="G203" s="183" t="s">
        <v>310</v>
      </c>
      <c r="H203" s="184">
        <v>191</v>
      </c>
      <c r="I203" s="185"/>
      <c r="J203" s="186">
        <f t="shared" si="30"/>
        <v>0</v>
      </c>
      <c r="K203" s="182" t="s">
        <v>19</v>
      </c>
      <c r="L203" s="41"/>
      <c r="M203" s="187" t="s">
        <v>19</v>
      </c>
      <c r="N203" s="188" t="s">
        <v>44</v>
      </c>
      <c r="O203" s="66"/>
      <c r="P203" s="189">
        <f t="shared" si="31"/>
        <v>0</v>
      </c>
      <c r="Q203" s="189">
        <v>0</v>
      </c>
      <c r="R203" s="189">
        <f t="shared" si="32"/>
        <v>0</v>
      </c>
      <c r="S203" s="189">
        <v>0</v>
      </c>
      <c r="T203" s="190">
        <f t="shared" si="3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178</v>
      </c>
      <c r="AT203" s="191" t="s">
        <v>173</v>
      </c>
      <c r="AU203" s="191" t="s">
        <v>80</v>
      </c>
      <c r="AY203" s="19" t="s">
        <v>170</v>
      </c>
      <c r="BE203" s="192">
        <f t="shared" si="34"/>
        <v>0</v>
      </c>
      <c r="BF203" s="192">
        <f t="shared" si="35"/>
        <v>0</v>
      </c>
      <c r="BG203" s="192">
        <f t="shared" si="36"/>
        <v>0</v>
      </c>
      <c r="BH203" s="192">
        <f t="shared" si="37"/>
        <v>0</v>
      </c>
      <c r="BI203" s="192">
        <f t="shared" si="38"/>
        <v>0</v>
      </c>
      <c r="BJ203" s="19" t="s">
        <v>80</v>
      </c>
      <c r="BK203" s="192">
        <f t="shared" si="39"/>
        <v>0</v>
      </c>
      <c r="BL203" s="19" t="s">
        <v>178</v>
      </c>
      <c r="BM203" s="191" t="s">
        <v>876</v>
      </c>
    </row>
    <row r="204" spans="1:65" s="2" customFormat="1" ht="16.5" customHeight="1">
      <c r="A204" s="36"/>
      <c r="B204" s="37"/>
      <c r="C204" s="180" t="s">
        <v>551</v>
      </c>
      <c r="D204" s="180" t="s">
        <v>173</v>
      </c>
      <c r="E204" s="181" t="s">
        <v>5354</v>
      </c>
      <c r="F204" s="182" t="s">
        <v>5355</v>
      </c>
      <c r="G204" s="183" t="s">
        <v>310</v>
      </c>
      <c r="H204" s="184">
        <v>121</v>
      </c>
      <c r="I204" s="185"/>
      <c r="J204" s="186">
        <f t="shared" si="30"/>
        <v>0</v>
      </c>
      <c r="K204" s="182" t="s">
        <v>19</v>
      </c>
      <c r="L204" s="41"/>
      <c r="M204" s="187" t="s">
        <v>19</v>
      </c>
      <c r="N204" s="188" t="s">
        <v>44</v>
      </c>
      <c r="O204" s="66"/>
      <c r="P204" s="189">
        <f t="shared" si="31"/>
        <v>0</v>
      </c>
      <c r="Q204" s="189">
        <v>0</v>
      </c>
      <c r="R204" s="189">
        <f t="shared" si="32"/>
        <v>0</v>
      </c>
      <c r="S204" s="189">
        <v>0</v>
      </c>
      <c r="T204" s="190">
        <f t="shared" si="3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178</v>
      </c>
      <c r="AT204" s="191" t="s">
        <v>173</v>
      </c>
      <c r="AU204" s="191" t="s">
        <v>80</v>
      </c>
      <c r="AY204" s="19" t="s">
        <v>170</v>
      </c>
      <c r="BE204" s="192">
        <f t="shared" si="34"/>
        <v>0</v>
      </c>
      <c r="BF204" s="192">
        <f t="shared" si="35"/>
        <v>0</v>
      </c>
      <c r="BG204" s="192">
        <f t="shared" si="36"/>
        <v>0</v>
      </c>
      <c r="BH204" s="192">
        <f t="shared" si="37"/>
        <v>0</v>
      </c>
      <c r="BI204" s="192">
        <f t="shared" si="38"/>
        <v>0</v>
      </c>
      <c r="BJ204" s="19" t="s">
        <v>80</v>
      </c>
      <c r="BK204" s="192">
        <f t="shared" si="39"/>
        <v>0</v>
      </c>
      <c r="BL204" s="19" t="s">
        <v>178</v>
      </c>
      <c r="BM204" s="191" t="s">
        <v>887</v>
      </c>
    </row>
    <row r="205" spans="1:65" s="2" customFormat="1" ht="16.5" customHeight="1">
      <c r="A205" s="36"/>
      <c r="B205" s="37"/>
      <c r="C205" s="180" t="s">
        <v>555</v>
      </c>
      <c r="D205" s="180" t="s">
        <v>173</v>
      </c>
      <c r="E205" s="181" t="s">
        <v>5356</v>
      </c>
      <c r="F205" s="182" t="s">
        <v>5357</v>
      </c>
      <c r="G205" s="183" t="s">
        <v>310</v>
      </c>
      <c r="H205" s="184">
        <v>45</v>
      </c>
      <c r="I205" s="185"/>
      <c r="J205" s="186">
        <f t="shared" si="30"/>
        <v>0</v>
      </c>
      <c r="K205" s="182" t="s">
        <v>19</v>
      </c>
      <c r="L205" s="41"/>
      <c r="M205" s="187" t="s">
        <v>19</v>
      </c>
      <c r="N205" s="188" t="s">
        <v>44</v>
      </c>
      <c r="O205" s="66"/>
      <c r="P205" s="189">
        <f t="shared" si="31"/>
        <v>0</v>
      </c>
      <c r="Q205" s="189">
        <v>0</v>
      </c>
      <c r="R205" s="189">
        <f t="shared" si="32"/>
        <v>0</v>
      </c>
      <c r="S205" s="189">
        <v>0</v>
      </c>
      <c r="T205" s="190">
        <f t="shared" si="3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178</v>
      </c>
      <c r="AT205" s="191" t="s">
        <v>173</v>
      </c>
      <c r="AU205" s="191" t="s">
        <v>80</v>
      </c>
      <c r="AY205" s="19" t="s">
        <v>170</v>
      </c>
      <c r="BE205" s="192">
        <f t="shared" si="34"/>
        <v>0</v>
      </c>
      <c r="BF205" s="192">
        <f t="shared" si="35"/>
        <v>0</v>
      </c>
      <c r="BG205" s="192">
        <f t="shared" si="36"/>
        <v>0</v>
      </c>
      <c r="BH205" s="192">
        <f t="shared" si="37"/>
        <v>0</v>
      </c>
      <c r="BI205" s="192">
        <f t="shared" si="38"/>
        <v>0</v>
      </c>
      <c r="BJ205" s="19" t="s">
        <v>80</v>
      </c>
      <c r="BK205" s="192">
        <f t="shared" si="39"/>
        <v>0</v>
      </c>
      <c r="BL205" s="19" t="s">
        <v>178</v>
      </c>
      <c r="BM205" s="191" t="s">
        <v>898</v>
      </c>
    </row>
    <row r="206" spans="1:65" s="2" customFormat="1" ht="16.5" customHeight="1">
      <c r="A206" s="36"/>
      <c r="B206" s="37"/>
      <c r="C206" s="180" t="s">
        <v>559</v>
      </c>
      <c r="D206" s="180" t="s">
        <v>173</v>
      </c>
      <c r="E206" s="181" t="s">
        <v>5358</v>
      </c>
      <c r="F206" s="182" t="s">
        <v>5359</v>
      </c>
      <c r="G206" s="183" t="s">
        <v>310</v>
      </c>
      <c r="H206" s="184">
        <v>158</v>
      </c>
      <c r="I206" s="185"/>
      <c r="J206" s="186">
        <f t="shared" si="30"/>
        <v>0</v>
      </c>
      <c r="K206" s="182" t="s">
        <v>19</v>
      </c>
      <c r="L206" s="41"/>
      <c r="M206" s="187" t="s">
        <v>19</v>
      </c>
      <c r="N206" s="188" t="s">
        <v>44</v>
      </c>
      <c r="O206" s="66"/>
      <c r="P206" s="189">
        <f t="shared" si="31"/>
        <v>0</v>
      </c>
      <c r="Q206" s="189">
        <v>0</v>
      </c>
      <c r="R206" s="189">
        <f t="shared" si="32"/>
        <v>0</v>
      </c>
      <c r="S206" s="189">
        <v>0</v>
      </c>
      <c r="T206" s="190">
        <f t="shared" si="3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178</v>
      </c>
      <c r="AT206" s="191" t="s">
        <v>173</v>
      </c>
      <c r="AU206" s="191" t="s">
        <v>80</v>
      </c>
      <c r="AY206" s="19" t="s">
        <v>170</v>
      </c>
      <c r="BE206" s="192">
        <f t="shared" si="34"/>
        <v>0</v>
      </c>
      <c r="BF206" s="192">
        <f t="shared" si="35"/>
        <v>0</v>
      </c>
      <c r="BG206" s="192">
        <f t="shared" si="36"/>
        <v>0</v>
      </c>
      <c r="BH206" s="192">
        <f t="shared" si="37"/>
        <v>0</v>
      </c>
      <c r="BI206" s="192">
        <f t="shared" si="38"/>
        <v>0</v>
      </c>
      <c r="BJ206" s="19" t="s">
        <v>80</v>
      </c>
      <c r="BK206" s="192">
        <f t="shared" si="39"/>
        <v>0</v>
      </c>
      <c r="BL206" s="19" t="s">
        <v>178</v>
      </c>
      <c r="BM206" s="191" t="s">
        <v>909</v>
      </c>
    </row>
    <row r="207" spans="1:65" s="2" customFormat="1" ht="16.5" customHeight="1">
      <c r="A207" s="36"/>
      <c r="B207" s="37"/>
      <c r="C207" s="180" t="s">
        <v>563</v>
      </c>
      <c r="D207" s="180" t="s">
        <v>173</v>
      </c>
      <c r="E207" s="181" t="s">
        <v>5360</v>
      </c>
      <c r="F207" s="182" t="s">
        <v>5361</v>
      </c>
      <c r="G207" s="183" t="s">
        <v>310</v>
      </c>
      <c r="H207" s="184">
        <v>30</v>
      </c>
      <c r="I207" s="185"/>
      <c r="J207" s="186">
        <f t="shared" si="30"/>
        <v>0</v>
      </c>
      <c r="K207" s="182" t="s">
        <v>19</v>
      </c>
      <c r="L207" s="41"/>
      <c r="M207" s="187" t="s">
        <v>19</v>
      </c>
      <c r="N207" s="188" t="s">
        <v>44</v>
      </c>
      <c r="O207" s="66"/>
      <c r="P207" s="189">
        <f t="shared" si="31"/>
        <v>0</v>
      </c>
      <c r="Q207" s="189">
        <v>0</v>
      </c>
      <c r="R207" s="189">
        <f t="shared" si="32"/>
        <v>0</v>
      </c>
      <c r="S207" s="189">
        <v>0</v>
      </c>
      <c r="T207" s="190">
        <f t="shared" si="3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178</v>
      </c>
      <c r="AT207" s="191" t="s">
        <v>173</v>
      </c>
      <c r="AU207" s="191" t="s">
        <v>80</v>
      </c>
      <c r="AY207" s="19" t="s">
        <v>170</v>
      </c>
      <c r="BE207" s="192">
        <f t="shared" si="34"/>
        <v>0</v>
      </c>
      <c r="BF207" s="192">
        <f t="shared" si="35"/>
        <v>0</v>
      </c>
      <c r="BG207" s="192">
        <f t="shared" si="36"/>
        <v>0</v>
      </c>
      <c r="BH207" s="192">
        <f t="shared" si="37"/>
        <v>0</v>
      </c>
      <c r="BI207" s="192">
        <f t="shared" si="38"/>
        <v>0</v>
      </c>
      <c r="BJ207" s="19" t="s">
        <v>80</v>
      </c>
      <c r="BK207" s="192">
        <f t="shared" si="39"/>
        <v>0</v>
      </c>
      <c r="BL207" s="19" t="s">
        <v>178</v>
      </c>
      <c r="BM207" s="191" t="s">
        <v>919</v>
      </c>
    </row>
    <row r="208" spans="1:65" s="2" customFormat="1" ht="16.5" customHeight="1">
      <c r="A208" s="36"/>
      <c r="B208" s="37"/>
      <c r="C208" s="180" t="s">
        <v>567</v>
      </c>
      <c r="D208" s="180" t="s">
        <v>173</v>
      </c>
      <c r="E208" s="181" t="s">
        <v>5362</v>
      </c>
      <c r="F208" s="182" t="s">
        <v>5363</v>
      </c>
      <c r="G208" s="183" t="s">
        <v>310</v>
      </c>
      <c r="H208" s="184">
        <v>65</v>
      </c>
      <c r="I208" s="185"/>
      <c r="J208" s="186">
        <f t="shared" si="30"/>
        <v>0</v>
      </c>
      <c r="K208" s="182" t="s">
        <v>19</v>
      </c>
      <c r="L208" s="41"/>
      <c r="M208" s="187" t="s">
        <v>19</v>
      </c>
      <c r="N208" s="188" t="s">
        <v>44</v>
      </c>
      <c r="O208" s="66"/>
      <c r="P208" s="189">
        <f t="shared" si="31"/>
        <v>0</v>
      </c>
      <c r="Q208" s="189">
        <v>0</v>
      </c>
      <c r="R208" s="189">
        <f t="shared" si="32"/>
        <v>0</v>
      </c>
      <c r="S208" s="189">
        <v>0</v>
      </c>
      <c r="T208" s="190">
        <f t="shared" si="3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178</v>
      </c>
      <c r="AT208" s="191" t="s">
        <v>173</v>
      </c>
      <c r="AU208" s="191" t="s">
        <v>80</v>
      </c>
      <c r="AY208" s="19" t="s">
        <v>170</v>
      </c>
      <c r="BE208" s="192">
        <f t="shared" si="34"/>
        <v>0</v>
      </c>
      <c r="BF208" s="192">
        <f t="shared" si="35"/>
        <v>0</v>
      </c>
      <c r="BG208" s="192">
        <f t="shared" si="36"/>
        <v>0</v>
      </c>
      <c r="BH208" s="192">
        <f t="shared" si="37"/>
        <v>0</v>
      </c>
      <c r="BI208" s="192">
        <f t="shared" si="38"/>
        <v>0</v>
      </c>
      <c r="BJ208" s="19" t="s">
        <v>80</v>
      </c>
      <c r="BK208" s="192">
        <f t="shared" si="39"/>
        <v>0</v>
      </c>
      <c r="BL208" s="19" t="s">
        <v>178</v>
      </c>
      <c r="BM208" s="191" t="s">
        <v>927</v>
      </c>
    </row>
    <row r="209" spans="1:65" s="2" customFormat="1" ht="16.5" customHeight="1">
      <c r="A209" s="36"/>
      <c r="B209" s="37"/>
      <c r="C209" s="180" t="s">
        <v>571</v>
      </c>
      <c r="D209" s="180" t="s">
        <v>173</v>
      </c>
      <c r="E209" s="181" t="s">
        <v>5364</v>
      </c>
      <c r="F209" s="182" t="s">
        <v>5365</v>
      </c>
      <c r="G209" s="183" t="s">
        <v>310</v>
      </c>
      <c r="H209" s="184">
        <v>10</v>
      </c>
      <c r="I209" s="185"/>
      <c r="J209" s="186">
        <f t="shared" si="30"/>
        <v>0</v>
      </c>
      <c r="K209" s="182" t="s">
        <v>19</v>
      </c>
      <c r="L209" s="41"/>
      <c r="M209" s="187" t="s">
        <v>19</v>
      </c>
      <c r="N209" s="188" t="s">
        <v>44</v>
      </c>
      <c r="O209" s="66"/>
      <c r="P209" s="189">
        <f t="shared" si="31"/>
        <v>0</v>
      </c>
      <c r="Q209" s="189">
        <v>0</v>
      </c>
      <c r="R209" s="189">
        <f t="shared" si="32"/>
        <v>0</v>
      </c>
      <c r="S209" s="189">
        <v>0</v>
      </c>
      <c r="T209" s="190">
        <f t="shared" si="3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178</v>
      </c>
      <c r="AT209" s="191" t="s">
        <v>173</v>
      </c>
      <c r="AU209" s="191" t="s">
        <v>80</v>
      </c>
      <c r="AY209" s="19" t="s">
        <v>170</v>
      </c>
      <c r="BE209" s="192">
        <f t="shared" si="34"/>
        <v>0</v>
      </c>
      <c r="BF209" s="192">
        <f t="shared" si="35"/>
        <v>0</v>
      </c>
      <c r="BG209" s="192">
        <f t="shared" si="36"/>
        <v>0</v>
      </c>
      <c r="BH209" s="192">
        <f t="shared" si="37"/>
        <v>0</v>
      </c>
      <c r="BI209" s="192">
        <f t="shared" si="38"/>
        <v>0</v>
      </c>
      <c r="BJ209" s="19" t="s">
        <v>80</v>
      </c>
      <c r="BK209" s="192">
        <f t="shared" si="39"/>
        <v>0</v>
      </c>
      <c r="BL209" s="19" t="s">
        <v>178</v>
      </c>
      <c r="BM209" s="191" t="s">
        <v>937</v>
      </c>
    </row>
    <row r="210" spans="1:65" s="2" customFormat="1" ht="16.5" customHeight="1">
      <c r="A210" s="36"/>
      <c r="B210" s="37"/>
      <c r="C210" s="180" t="s">
        <v>575</v>
      </c>
      <c r="D210" s="180" t="s">
        <v>173</v>
      </c>
      <c r="E210" s="181" t="s">
        <v>5366</v>
      </c>
      <c r="F210" s="182" t="s">
        <v>5367</v>
      </c>
      <c r="G210" s="183" t="s">
        <v>310</v>
      </c>
      <c r="H210" s="184">
        <v>80</v>
      </c>
      <c r="I210" s="185"/>
      <c r="J210" s="186">
        <f t="shared" si="30"/>
        <v>0</v>
      </c>
      <c r="K210" s="182" t="s">
        <v>19</v>
      </c>
      <c r="L210" s="41"/>
      <c r="M210" s="187" t="s">
        <v>19</v>
      </c>
      <c r="N210" s="188" t="s">
        <v>44</v>
      </c>
      <c r="O210" s="66"/>
      <c r="P210" s="189">
        <f t="shared" si="31"/>
        <v>0</v>
      </c>
      <c r="Q210" s="189">
        <v>0</v>
      </c>
      <c r="R210" s="189">
        <f t="shared" si="32"/>
        <v>0</v>
      </c>
      <c r="S210" s="189">
        <v>0</v>
      </c>
      <c r="T210" s="190">
        <f t="shared" si="3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178</v>
      </c>
      <c r="AT210" s="191" t="s">
        <v>173</v>
      </c>
      <c r="AU210" s="191" t="s">
        <v>80</v>
      </c>
      <c r="AY210" s="19" t="s">
        <v>170</v>
      </c>
      <c r="BE210" s="192">
        <f t="shared" si="34"/>
        <v>0</v>
      </c>
      <c r="BF210" s="192">
        <f t="shared" si="35"/>
        <v>0</v>
      </c>
      <c r="BG210" s="192">
        <f t="shared" si="36"/>
        <v>0</v>
      </c>
      <c r="BH210" s="192">
        <f t="shared" si="37"/>
        <v>0</v>
      </c>
      <c r="BI210" s="192">
        <f t="shared" si="38"/>
        <v>0</v>
      </c>
      <c r="BJ210" s="19" t="s">
        <v>80</v>
      </c>
      <c r="BK210" s="192">
        <f t="shared" si="39"/>
        <v>0</v>
      </c>
      <c r="BL210" s="19" t="s">
        <v>178</v>
      </c>
      <c r="BM210" s="191" t="s">
        <v>947</v>
      </c>
    </row>
    <row r="211" spans="1:65" s="2" customFormat="1" ht="16.5" customHeight="1">
      <c r="A211" s="36"/>
      <c r="B211" s="37"/>
      <c r="C211" s="180" t="s">
        <v>579</v>
      </c>
      <c r="D211" s="180" t="s">
        <v>173</v>
      </c>
      <c r="E211" s="181" t="s">
        <v>5368</v>
      </c>
      <c r="F211" s="182" t="s">
        <v>5369</v>
      </c>
      <c r="G211" s="183" t="s">
        <v>310</v>
      </c>
      <c r="H211" s="184">
        <v>70</v>
      </c>
      <c r="I211" s="185"/>
      <c r="J211" s="186">
        <f t="shared" si="30"/>
        <v>0</v>
      </c>
      <c r="K211" s="182" t="s">
        <v>19</v>
      </c>
      <c r="L211" s="41"/>
      <c r="M211" s="187" t="s">
        <v>19</v>
      </c>
      <c r="N211" s="188" t="s">
        <v>44</v>
      </c>
      <c r="O211" s="66"/>
      <c r="P211" s="189">
        <f t="shared" si="31"/>
        <v>0</v>
      </c>
      <c r="Q211" s="189">
        <v>0</v>
      </c>
      <c r="R211" s="189">
        <f t="shared" si="32"/>
        <v>0</v>
      </c>
      <c r="S211" s="189">
        <v>0</v>
      </c>
      <c r="T211" s="190">
        <f t="shared" si="3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178</v>
      </c>
      <c r="AT211" s="191" t="s">
        <v>173</v>
      </c>
      <c r="AU211" s="191" t="s">
        <v>80</v>
      </c>
      <c r="AY211" s="19" t="s">
        <v>170</v>
      </c>
      <c r="BE211" s="192">
        <f t="shared" si="34"/>
        <v>0</v>
      </c>
      <c r="BF211" s="192">
        <f t="shared" si="35"/>
        <v>0</v>
      </c>
      <c r="BG211" s="192">
        <f t="shared" si="36"/>
        <v>0</v>
      </c>
      <c r="BH211" s="192">
        <f t="shared" si="37"/>
        <v>0</v>
      </c>
      <c r="BI211" s="192">
        <f t="shared" si="38"/>
        <v>0</v>
      </c>
      <c r="BJ211" s="19" t="s">
        <v>80</v>
      </c>
      <c r="BK211" s="192">
        <f t="shared" si="39"/>
        <v>0</v>
      </c>
      <c r="BL211" s="19" t="s">
        <v>178</v>
      </c>
      <c r="BM211" s="191" t="s">
        <v>956</v>
      </c>
    </row>
    <row r="212" spans="1:65" s="12" customFormat="1" ht="25.9" customHeight="1">
      <c r="B212" s="164"/>
      <c r="C212" s="165"/>
      <c r="D212" s="166" t="s">
        <v>72</v>
      </c>
      <c r="E212" s="167" t="s">
        <v>5370</v>
      </c>
      <c r="F212" s="167" t="s">
        <v>5371</v>
      </c>
      <c r="G212" s="165"/>
      <c r="H212" s="165"/>
      <c r="I212" s="168"/>
      <c r="J212" s="169">
        <f>BK212</f>
        <v>0</v>
      </c>
      <c r="K212" s="165"/>
      <c r="L212" s="170"/>
      <c r="M212" s="171"/>
      <c r="N212" s="172"/>
      <c r="O212" s="172"/>
      <c r="P212" s="173">
        <f>SUM(P213:P230)</f>
        <v>0</v>
      </c>
      <c r="Q212" s="172"/>
      <c r="R212" s="173">
        <f>SUM(R213:R230)</f>
        <v>0</v>
      </c>
      <c r="S212" s="172"/>
      <c r="T212" s="174">
        <f>SUM(T213:T230)</f>
        <v>0</v>
      </c>
      <c r="AR212" s="175" t="s">
        <v>80</v>
      </c>
      <c r="AT212" s="176" t="s">
        <v>72</v>
      </c>
      <c r="AU212" s="176" t="s">
        <v>73</v>
      </c>
      <c r="AY212" s="175" t="s">
        <v>170</v>
      </c>
      <c r="BK212" s="177">
        <f>SUM(BK213:BK230)</f>
        <v>0</v>
      </c>
    </row>
    <row r="213" spans="1:65" s="2" customFormat="1" ht="16.5" customHeight="1">
      <c r="A213" s="36"/>
      <c r="B213" s="37"/>
      <c r="C213" s="180" t="s">
        <v>583</v>
      </c>
      <c r="D213" s="180" t="s">
        <v>173</v>
      </c>
      <c r="E213" s="181" t="s">
        <v>5372</v>
      </c>
      <c r="F213" s="182" t="s">
        <v>5373</v>
      </c>
      <c r="G213" s="183" t="s">
        <v>1088</v>
      </c>
      <c r="H213" s="184">
        <v>1</v>
      </c>
      <c r="I213" s="185"/>
      <c r="J213" s="186">
        <f>ROUND(I213*H213,2)</f>
        <v>0</v>
      </c>
      <c r="K213" s="182" t="s">
        <v>19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178</v>
      </c>
      <c r="AT213" s="191" t="s">
        <v>173</v>
      </c>
      <c r="AU213" s="191" t="s">
        <v>80</v>
      </c>
      <c r="AY213" s="19" t="s">
        <v>170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178</v>
      </c>
      <c r="BM213" s="191" t="s">
        <v>966</v>
      </c>
    </row>
    <row r="214" spans="1:65" s="2" customFormat="1" ht="19.5">
      <c r="A214" s="36"/>
      <c r="B214" s="37"/>
      <c r="C214" s="38"/>
      <c r="D214" s="195" t="s">
        <v>363</v>
      </c>
      <c r="E214" s="38"/>
      <c r="F214" s="236" t="s">
        <v>1134</v>
      </c>
      <c r="G214" s="38"/>
      <c r="H214" s="38"/>
      <c r="I214" s="237"/>
      <c r="J214" s="38"/>
      <c r="K214" s="38"/>
      <c r="L214" s="41"/>
      <c r="M214" s="238"/>
      <c r="N214" s="239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363</v>
      </c>
      <c r="AU214" s="19" t="s">
        <v>80</v>
      </c>
    </row>
    <row r="215" spans="1:65" s="2" customFormat="1" ht="16.5" customHeight="1">
      <c r="A215" s="36"/>
      <c r="B215" s="37"/>
      <c r="C215" s="180" t="s">
        <v>587</v>
      </c>
      <c r="D215" s="180" t="s">
        <v>173</v>
      </c>
      <c r="E215" s="181" t="s">
        <v>5374</v>
      </c>
      <c r="F215" s="182" t="s">
        <v>5375</v>
      </c>
      <c r="G215" s="183" t="s">
        <v>1088</v>
      </c>
      <c r="H215" s="184">
        <v>2</v>
      </c>
      <c r="I215" s="185"/>
      <c r="J215" s="186">
        <f t="shared" ref="J215:J230" si="40">ROUND(I215*H215,2)</f>
        <v>0</v>
      </c>
      <c r="K215" s="182" t="s">
        <v>19</v>
      </c>
      <c r="L215" s="41"/>
      <c r="M215" s="187" t="s">
        <v>19</v>
      </c>
      <c r="N215" s="188" t="s">
        <v>44</v>
      </c>
      <c r="O215" s="66"/>
      <c r="P215" s="189">
        <f t="shared" ref="P215:P230" si="41">O215*H215</f>
        <v>0</v>
      </c>
      <c r="Q215" s="189">
        <v>0</v>
      </c>
      <c r="R215" s="189">
        <f t="shared" ref="R215:R230" si="42">Q215*H215</f>
        <v>0</v>
      </c>
      <c r="S215" s="189">
        <v>0</v>
      </c>
      <c r="T215" s="190">
        <f t="shared" ref="T215:T230" si="43"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178</v>
      </c>
      <c r="AT215" s="191" t="s">
        <v>173</v>
      </c>
      <c r="AU215" s="191" t="s">
        <v>80</v>
      </c>
      <c r="AY215" s="19" t="s">
        <v>170</v>
      </c>
      <c r="BE215" s="192">
        <f t="shared" ref="BE215:BE230" si="44">IF(N215="základní",J215,0)</f>
        <v>0</v>
      </c>
      <c r="BF215" s="192">
        <f t="shared" ref="BF215:BF230" si="45">IF(N215="snížená",J215,0)</f>
        <v>0</v>
      </c>
      <c r="BG215" s="192">
        <f t="shared" ref="BG215:BG230" si="46">IF(N215="zákl. přenesená",J215,0)</f>
        <v>0</v>
      </c>
      <c r="BH215" s="192">
        <f t="shared" ref="BH215:BH230" si="47">IF(N215="sníž. přenesená",J215,0)</f>
        <v>0</v>
      </c>
      <c r="BI215" s="192">
        <f t="shared" ref="BI215:BI230" si="48">IF(N215="nulová",J215,0)</f>
        <v>0</v>
      </c>
      <c r="BJ215" s="19" t="s">
        <v>80</v>
      </c>
      <c r="BK215" s="192">
        <f t="shared" ref="BK215:BK230" si="49">ROUND(I215*H215,2)</f>
        <v>0</v>
      </c>
      <c r="BL215" s="19" t="s">
        <v>178</v>
      </c>
      <c r="BM215" s="191" t="s">
        <v>975</v>
      </c>
    </row>
    <row r="216" spans="1:65" s="2" customFormat="1" ht="16.5" customHeight="1">
      <c r="A216" s="36"/>
      <c r="B216" s="37"/>
      <c r="C216" s="180" t="s">
        <v>593</v>
      </c>
      <c r="D216" s="180" t="s">
        <v>173</v>
      </c>
      <c r="E216" s="181" t="s">
        <v>5376</v>
      </c>
      <c r="F216" s="182" t="s">
        <v>5377</v>
      </c>
      <c r="G216" s="183" t="s">
        <v>1088</v>
      </c>
      <c r="H216" s="184">
        <v>2</v>
      </c>
      <c r="I216" s="185"/>
      <c r="J216" s="186">
        <f t="shared" si="40"/>
        <v>0</v>
      </c>
      <c r="K216" s="182" t="s">
        <v>19</v>
      </c>
      <c r="L216" s="41"/>
      <c r="M216" s="187" t="s">
        <v>19</v>
      </c>
      <c r="N216" s="188" t="s">
        <v>44</v>
      </c>
      <c r="O216" s="66"/>
      <c r="P216" s="189">
        <f t="shared" si="41"/>
        <v>0</v>
      </c>
      <c r="Q216" s="189">
        <v>0</v>
      </c>
      <c r="R216" s="189">
        <f t="shared" si="42"/>
        <v>0</v>
      </c>
      <c r="S216" s="189">
        <v>0</v>
      </c>
      <c r="T216" s="190">
        <f t="shared" si="4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178</v>
      </c>
      <c r="AT216" s="191" t="s">
        <v>173</v>
      </c>
      <c r="AU216" s="191" t="s">
        <v>80</v>
      </c>
      <c r="AY216" s="19" t="s">
        <v>170</v>
      </c>
      <c r="BE216" s="192">
        <f t="shared" si="44"/>
        <v>0</v>
      </c>
      <c r="BF216" s="192">
        <f t="shared" si="45"/>
        <v>0</v>
      </c>
      <c r="BG216" s="192">
        <f t="shared" si="46"/>
        <v>0</v>
      </c>
      <c r="BH216" s="192">
        <f t="shared" si="47"/>
        <v>0</v>
      </c>
      <c r="BI216" s="192">
        <f t="shared" si="48"/>
        <v>0</v>
      </c>
      <c r="BJ216" s="19" t="s">
        <v>80</v>
      </c>
      <c r="BK216" s="192">
        <f t="shared" si="49"/>
        <v>0</v>
      </c>
      <c r="BL216" s="19" t="s">
        <v>178</v>
      </c>
      <c r="BM216" s="191" t="s">
        <v>983</v>
      </c>
    </row>
    <row r="217" spans="1:65" s="2" customFormat="1" ht="16.5" customHeight="1">
      <c r="A217" s="36"/>
      <c r="B217" s="37"/>
      <c r="C217" s="180" t="s">
        <v>597</v>
      </c>
      <c r="D217" s="180" t="s">
        <v>173</v>
      </c>
      <c r="E217" s="181" t="s">
        <v>5378</v>
      </c>
      <c r="F217" s="182" t="s">
        <v>5379</v>
      </c>
      <c r="G217" s="183" t="s">
        <v>1088</v>
      </c>
      <c r="H217" s="184">
        <v>1</v>
      </c>
      <c r="I217" s="185"/>
      <c r="J217" s="186">
        <f t="shared" si="40"/>
        <v>0</v>
      </c>
      <c r="K217" s="182" t="s">
        <v>19</v>
      </c>
      <c r="L217" s="41"/>
      <c r="M217" s="187" t="s">
        <v>19</v>
      </c>
      <c r="N217" s="188" t="s">
        <v>44</v>
      </c>
      <c r="O217" s="66"/>
      <c r="P217" s="189">
        <f t="shared" si="41"/>
        <v>0</v>
      </c>
      <c r="Q217" s="189">
        <v>0</v>
      </c>
      <c r="R217" s="189">
        <f t="shared" si="42"/>
        <v>0</v>
      </c>
      <c r="S217" s="189">
        <v>0</v>
      </c>
      <c r="T217" s="190">
        <f t="shared" si="4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178</v>
      </c>
      <c r="AT217" s="191" t="s">
        <v>173</v>
      </c>
      <c r="AU217" s="191" t="s">
        <v>80</v>
      </c>
      <c r="AY217" s="19" t="s">
        <v>170</v>
      </c>
      <c r="BE217" s="192">
        <f t="shared" si="44"/>
        <v>0</v>
      </c>
      <c r="BF217" s="192">
        <f t="shared" si="45"/>
        <v>0</v>
      </c>
      <c r="BG217" s="192">
        <f t="shared" si="46"/>
        <v>0</v>
      </c>
      <c r="BH217" s="192">
        <f t="shared" si="47"/>
        <v>0</v>
      </c>
      <c r="BI217" s="192">
        <f t="shared" si="48"/>
        <v>0</v>
      </c>
      <c r="BJ217" s="19" t="s">
        <v>80</v>
      </c>
      <c r="BK217" s="192">
        <f t="shared" si="49"/>
        <v>0</v>
      </c>
      <c r="BL217" s="19" t="s">
        <v>178</v>
      </c>
      <c r="BM217" s="191" t="s">
        <v>992</v>
      </c>
    </row>
    <row r="218" spans="1:65" s="2" customFormat="1" ht="66.75" customHeight="1">
      <c r="A218" s="36"/>
      <c r="B218" s="37"/>
      <c r="C218" s="180" t="s">
        <v>604</v>
      </c>
      <c r="D218" s="180" t="s">
        <v>173</v>
      </c>
      <c r="E218" s="181" t="s">
        <v>5380</v>
      </c>
      <c r="F218" s="182" t="s">
        <v>5381</v>
      </c>
      <c r="G218" s="183" t="s">
        <v>1088</v>
      </c>
      <c r="H218" s="184">
        <v>1</v>
      </c>
      <c r="I218" s="185"/>
      <c r="J218" s="186">
        <f t="shared" si="40"/>
        <v>0</v>
      </c>
      <c r="K218" s="182" t="s">
        <v>19</v>
      </c>
      <c r="L218" s="41"/>
      <c r="M218" s="187" t="s">
        <v>19</v>
      </c>
      <c r="N218" s="188" t="s">
        <v>44</v>
      </c>
      <c r="O218" s="66"/>
      <c r="P218" s="189">
        <f t="shared" si="41"/>
        <v>0</v>
      </c>
      <c r="Q218" s="189">
        <v>0</v>
      </c>
      <c r="R218" s="189">
        <f t="shared" si="42"/>
        <v>0</v>
      </c>
      <c r="S218" s="189">
        <v>0</v>
      </c>
      <c r="T218" s="190">
        <f t="shared" si="4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178</v>
      </c>
      <c r="AT218" s="191" t="s">
        <v>173</v>
      </c>
      <c r="AU218" s="191" t="s">
        <v>80</v>
      </c>
      <c r="AY218" s="19" t="s">
        <v>170</v>
      </c>
      <c r="BE218" s="192">
        <f t="shared" si="44"/>
        <v>0</v>
      </c>
      <c r="BF218" s="192">
        <f t="shared" si="45"/>
        <v>0</v>
      </c>
      <c r="BG218" s="192">
        <f t="shared" si="46"/>
        <v>0</v>
      </c>
      <c r="BH218" s="192">
        <f t="shared" si="47"/>
        <v>0</v>
      </c>
      <c r="BI218" s="192">
        <f t="shared" si="48"/>
        <v>0</v>
      </c>
      <c r="BJ218" s="19" t="s">
        <v>80</v>
      </c>
      <c r="BK218" s="192">
        <f t="shared" si="49"/>
        <v>0</v>
      </c>
      <c r="BL218" s="19" t="s">
        <v>178</v>
      </c>
      <c r="BM218" s="191" t="s">
        <v>1002</v>
      </c>
    </row>
    <row r="219" spans="1:65" s="2" customFormat="1" ht="16.5" customHeight="1">
      <c r="A219" s="36"/>
      <c r="B219" s="37"/>
      <c r="C219" s="180" t="s">
        <v>608</v>
      </c>
      <c r="D219" s="180" t="s">
        <v>173</v>
      </c>
      <c r="E219" s="181" t="s">
        <v>5382</v>
      </c>
      <c r="F219" s="182" t="s">
        <v>5383</v>
      </c>
      <c r="G219" s="183" t="s">
        <v>1088</v>
      </c>
      <c r="H219" s="184">
        <v>1</v>
      </c>
      <c r="I219" s="185"/>
      <c r="J219" s="186">
        <f t="shared" si="40"/>
        <v>0</v>
      </c>
      <c r="K219" s="182" t="s">
        <v>19</v>
      </c>
      <c r="L219" s="41"/>
      <c r="M219" s="187" t="s">
        <v>19</v>
      </c>
      <c r="N219" s="188" t="s">
        <v>44</v>
      </c>
      <c r="O219" s="66"/>
      <c r="P219" s="189">
        <f t="shared" si="41"/>
        <v>0</v>
      </c>
      <c r="Q219" s="189">
        <v>0</v>
      </c>
      <c r="R219" s="189">
        <f t="shared" si="42"/>
        <v>0</v>
      </c>
      <c r="S219" s="189">
        <v>0</v>
      </c>
      <c r="T219" s="190">
        <f t="shared" si="4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178</v>
      </c>
      <c r="AT219" s="191" t="s">
        <v>173</v>
      </c>
      <c r="AU219" s="191" t="s">
        <v>80</v>
      </c>
      <c r="AY219" s="19" t="s">
        <v>170</v>
      </c>
      <c r="BE219" s="192">
        <f t="shared" si="44"/>
        <v>0</v>
      </c>
      <c r="BF219" s="192">
        <f t="shared" si="45"/>
        <v>0</v>
      </c>
      <c r="BG219" s="192">
        <f t="shared" si="46"/>
        <v>0</v>
      </c>
      <c r="BH219" s="192">
        <f t="shared" si="47"/>
        <v>0</v>
      </c>
      <c r="BI219" s="192">
        <f t="shared" si="48"/>
        <v>0</v>
      </c>
      <c r="BJ219" s="19" t="s">
        <v>80</v>
      </c>
      <c r="BK219" s="192">
        <f t="shared" si="49"/>
        <v>0</v>
      </c>
      <c r="BL219" s="19" t="s">
        <v>178</v>
      </c>
      <c r="BM219" s="191" t="s">
        <v>1010</v>
      </c>
    </row>
    <row r="220" spans="1:65" s="2" customFormat="1" ht="16.5" customHeight="1">
      <c r="A220" s="36"/>
      <c r="B220" s="37"/>
      <c r="C220" s="180" t="s">
        <v>615</v>
      </c>
      <c r="D220" s="180" t="s">
        <v>173</v>
      </c>
      <c r="E220" s="181" t="s">
        <v>5384</v>
      </c>
      <c r="F220" s="182" t="s">
        <v>5385</v>
      </c>
      <c r="G220" s="183" t="s">
        <v>1088</v>
      </c>
      <c r="H220" s="184">
        <v>1</v>
      </c>
      <c r="I220" s="185"/>
      <c r="J220" s="186">
        <f t="shared" si="40"/>
        <v>0</v>
      </c>
      <c r="K220" s="182" t="s">
        <v>19</v>
      </c>
      <c r="L220" s="41"/>
      <c r="M220" s="187" t="s">
        <v>19</v>
      </c>
      <c r="N220" s="188" t="s">
        <v>44</v>
      </c>
      <c r="O220" s="66"/>
      <c r="P220" s="189">
        <f t="shared" si="41"/>
        <v>0</v>
      </c>
      <c r="Q220" s="189">
        <v>0</v>
      </c>
      <c r="R220" s="189">
        <f t="shared" si="42"/>
        <v>0</v>
      </c>
      <c r="S220" s="189">
        <v>0</v>
      </c>
      <c r="T220" s="190">
        <f t="shared" si="4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178</v>
      </c>
      <c r="AT220" s="191" t="s">
        <v>173</v>
      </c>
      <c r="AU220" s="191" t="s">
        <v>80</v>
      </c>
      <c r="AY220" s="19" t="s">
        <v>170</v>
      </c>
      <c r="BE220" s="192">
        <f t="shared" si="44"/>
        <v>0</v>
      </c>
      <c r="BF220" s="192">
        <f t="shared" si="45"/>
        <v>0</v>
      </c>
      <c r="BG220" s="192">
        <f t="shared" si="46"/>
        <v>0</v>
      </c>
      <c r="BH220" s="192">
        <f t="shared" si="47"/>
        <v>0</v>
      </c>
      <c r="BI220" s="192">
        <f t="shared" si="48"/>
        <v>0</v>
      </c>
      <c r="BJ220" s="19" t="s">
        <v>80</v>
      </c>
      <c r="BK220" s="192">
        <f t="shared" si="49"/>
        <v>0</v>
      </c>
      <c r="BL220" s="19" t="s">
        <v>178</v>
      </c>
      <c r="BM220" s="191" t="s">
        <v>1022</v>
      </c>
    </row>
    <row r="221" spans="1:65" s="2" customFormat="1" ht="16.5" customHeight="1">
      <c r="A221" s="36"/>
      <c r="B221" s="37"/>
      <c r="C221" s="180" t="s">
        <v>620</v>
      </c>
      <c r="D221" s="180" t="s">
        <v>173</v>
      </c>
      <c r="E221" s="181" t="s">
        <v>5386</v>
      </c>
      <c r="F221" s="182" t="s">
        <v>5387</v>
      </c>
      <c r="G221" s="183" t="s">
        <v>1088</v>
      </c>
      <c r="H221" s="184">
        <v>1</v>
      </c>
      <c r="I221" s="185"/>
      <c r="J221" s="186">
        <f t="shared" si="40"/>
        <v>0</v>
      </c>
      <c r="K221" s="182" t="s">
        <v>19</v>
      </c>
      <c r="L221" s="41"/>
      <c r="M221" s="187" t="s">
        <v>19</v>
      </c>
      <c r="N221" s="188" t="s">
        <v>44</v>
      </c>
      <c r="O221" s="66"/>
      <c r="P221" s="189">
        <f t="shared" si="41"/>
        <v>0</v>
      </c>
      <c r="Q221" s="189">
        <v>0</v>
      </c>
      <c r="R221" s="189">
        <f t="shared" si="42"/>
        <v>0</v>
      </c>
      <c r="S221" s="189">
        <v>0</v>
      </c>
      <c r="T221" s="190">
        <f t="shared" si="4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178</v>
      </c>
      <c r="AT221" s="191" t="s">
        <v>173</v>
      </c>
      <c r="AU221" s="191" t="s">
        <v>80</v>
      </c>
      <c r="AY221" s="19" t="s">
        <v>170</v>
      </c>
      <c r="BE221" s="192">
        <f t="shared" si="44"/>
        <v>0</v>
      </c>
      <c r="BF221" s="192">
        <f t="shared" si="45"/>
        <v>0</v>
      </c>
      <c r="BG221" s="192">
        <f t="shared" si="46"/>
        <v>0</v>
      </c>
      <c r="BH221" s="192">
        <f t="shared" si="47"/>
        <v>0</v>
      </c>
      <c r="BI221" s="192">
        <f t="shared" si="48"/>
        <v>0</v>
      </c>
      <c r="BJ221" s="19" t="s">
        <v>80</v>
      </c>
      <c r="BK221" s="192">
        <f t="shared" si="49"/>
        <v>0</v>
      </c>
      <c r="BL221" s="19" t="s">
        <v>178</v>
      </c>
      <c r="BM221" s="191" t="s">
        <v>1033</v>
      </c>
    </row>
    <row r="222" spans="1:65" s="2" customFormat="1" ht="16.5" customHeight="1">
      <c r="A222" s="36"/>
      <c r="B222" s="37"/>
      <c r="C222" s="180" t="s">
        <v>624</v>
      </c>
      <c r="D222" s="180" t="s">
        <v>173</v>
      </c>
      <c r="E222" s="181" t="s">
        <v>5388</v>
      </c>
      <c r="F222" s="182" t="s">
        <v>1410</v>
      </c>
      <c r="G222" s="183" t="s">
        <v>1088</v>
      </c>
      <c r="H222" s="184">
        <v>1</v>
      </c>
      <c r="I222" s="185"/>
      <c r="J222" s="186">
        <f t="shared" si="40"/>
        <v>0</v>
      </c>
      <c r="K222" s="182" t="s">
        <v>19</v>
      </c>
      <c r="L222" s="41"/>
      <c r="M222" s="187" t="s">
        <v>19</v>
      </c>
      <c r="N222" s="188" t="s">
        <v>44</v>
      </c>
      <c r="O222" s="66"/>
      <c r="P222" s="189">
        <f t="shared" si="41"/>
        <v>0</v>
      </c>
      <c r="Q222" s="189">
        <v>0</v>
      </c>
      <c r="R222" s="189">
        <f t="shared" si="42"/>
        <v>0</v>
      </c>
      <c r="S222" s="189">
        <v>0</v>
      </c>
      <c r="T222" s="190">
        <f t="shared" si="4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178</v>
      </c>
      <c r="AT222" s="191" t="s">
        <v>173</v>
      </c>
      <c r="AU222" s="191" t="s">
        <v>80</v>
      </c>
      <c r="AY222" s="19" t="s">
        <v>170</v>
      </c>
      <c r="BE222" s="192">
        <f t="shared" si="44"/>
        <v>0</v>
      </c>
      <c r="BF222" s="192">
        <f t="shared" si="45"/>
        <v>0</v>
      </c>
      <c r="BG222" s="192">
        <f t="shared" si="46"/>
        <v>0</v>
      </c>
      <c r="BH222" s="192">
        <f t="shared" si="47"/>
        <v>0</v>
      </c>
      <c r="BI222" s="192">
        <f t="shared" si="48"/>
        <v>0</v>
      </c>
      <c r="BJ222" s="19" t="s">
        <v>80</v>
      </c>
      <c r="BK222" s="192">
        <f t="shared" si="49"/>
        <v>0</v>
      </c>
      <c r="BL222" s="19" t="s">
        <v>178</v>
      </c>
      <c r="BM222" s="191" t="s">
        <v>1047</v>
      </c>
    </row>
    <row r="223" spans="1:65" s="2" customFormat="1" ht="16.5" customHeight="1">
      <c r="A223" s="36"/>
      <c r="B223" s="37"/>
      <c r="C223" s="180" t="s">
        <v>630</v>
      </c>
      <c r="D223" s="180" t="s">
        <v>173</v>
      </c>
      <c r="E223" s="181" t="s">
        <v>5389</v>
      </c>
      <c r="F223" s="182" t="s">
        <v>5390</v>
      </c>
      <c r="G223" s="183" t="s">
        <v>1088</v>
      </c>
      <c r="H223" s="184">
        <v>1</v>
      </c>
      <c r="I223" s="185"/>
      <c r="J223" s="186">
        <f t="shared" si="40"/>
        <v>0</v>
      </c>
      <c r="K223" s="182" t="s">
        <v>19</v>
      </c>
      <c r="L223" s="41"/>
      <c r="M223" s="187" t="s">
        <v>19</v>
      </c>
      <c r="N223" s="188" t="s">
        <v>44</v>
      </c>
      <c r="O223" s="66"/>
      <c r="P223" s="189">
        <f t="shared" si="41"/>
        <v>0</v>
      </c>
      <c r="Q223" s="189">
        <v>0</v>
      </c>
      <c r="R223" s="189">
        <f t="shared" si="42"/>
        <v>0</v>
      </c>
      <c r="S223" s="189">
        <v>0</v>
      </c>
      <c r="T223" s="190">
        <f t="shared" si="4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178</v>
      </c>
      <c r="AT223" s="191" t="s">
        <v>173</v>
      </c>
      <c r="AU223" s="191" t="s">
        <v>80</v>
      </c>
      <c r="AY223" s="19" t="s">
        <v>170</v>
      </c>
      <c r="BE223" s="192">
        <f t="shared" si="44"/>
        <v>0</v>
      </c>
      <c r="BF223" s="192">
        <f t="shared" si="45"/>
        <v>0</v>
      </c>
      <c r="BG223" s="192">
        <f t="shared" si="46"/>
        <v>0</v>
      </c>
      <c r="BH223" s="192">
        <f t="shared" si="47"/>
        <v>0</v>
      </c>
      <c r="BI223" s="192">
        <f t="shared" si="48"/>
        <v>0</v>
      </c>
      <c r="BJ223" s="19" t="s">
        <v>80</v>
      </c>
      <c r="BK223" s="192">
        <f t="shared" si="49"/>
        <v>0</v>
      </c>
      <c r="BL223" s="19" t="s">
        <v>178</v>
      </c>
      <c r="BM223" s="191" t="s">
        <v>1059</v>
      </c>
    </row>
    <row r="224" spans="1:65" s="2" customFormat="1" ht="16.5" customHeight="1">
      <c r="A224" s="36"/>
      <c r="B224" s="37"/>
      <c r="C224" s="180" t="s">
        <v>637</v>
      </c>
      <c r="D224" s="180" t="s">
        <v>173</v>
      </c>
      <c r="E224" s="181" t="s">
        <v>5391</v>
      </c>
      <c r="F224" s="182" t="s">
        <v>5392</v>
      </c>
      <c r="G224" s="183" t="s">
        <v>1088</v>
      </c>
      <c r="H224" s="184">
        <v>1</v>
      </c>
      <c r="I224" s="185"/>
      <c r="J224" s="186">
        <f t="shared" si="40"/>
        <v>0</v>
      </c>
      <c r="K224" s="182" t="s">
        <v>19</v>
      </c>
      <c r="L224" s="41"/>
      <c r="M224" s="187" t="s">
        <v>19</v>
      </c>
      <c r="N224" s="188" t="s">
        <v>44</v>
      </c>
      <c r="O224" s="66"/>
      <c r="P224" s="189">
        <f t="shared" si="41"/>
        <v>0</v>
      </c>
      <c r="Q224" s="189">
        <v>0</v>
      </c>
      <c r="R224" s="189">
        <f t="shared" si="42"/>
        <v>0</v>
      </c>
      <c r="S224" s="189">
        <v>0</v>
      </c>
      <c r="T224" s="190">
        <f t="shared" si="4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178</v>
      </c>
      <c r="AT224" s="191" t="s">
        <v>173</v>
      </c>
      <c r="AU224" s="191" t="s">
        <v>80</v>
      </c>
      <c r="AY224" s="19" t="s">
        <v>170</v>
      </c>
      <c r="BE224" s="192">
        <f t="shared" si="44"/>
        <v>0</v>
      </c>
      <c r="BF224" s="192">
        <f t="shared" si="45"/>
        <v>0</v>
      </c>
      <c r="BG224" s="192">
        <f t="shared" si="46"/>
        <v>0</v>
      </c>
      <c r="BH224" s="192">
        <f t="shared" si="47"/>
        <v>0</v>
      </c>
      <c r="BI224" s="192">
        <f t="shared" si="48"/>
        <v>0</v>
      </c>
      <c r="BJ224" s="19" t="s">
        <v>80</v>
      </c>
      <c r="BK224" s="192">
        <f t="shared" si="49"/>
        <v>0</v>
      </c>
      <c r="BL224" s="19" t="s">
        <v>178</v>
      </c>
      <c r="BM224" s="191" t="s">
        <v>1070</v>
      </c>
    </row>
    <row r="225" spans="1:65" s="2" customFormat="1" ht="16.5" customHeight="1">
      <c r="A225" s="36"/>
      <c r="B225" s="37"/>
      <c r="C225" s="180" t="s">
        <v>642</v>
      </c>
      <c r="D225" s="180" t="s">
        <v>173</v>
      </c>
      <c r="E225" s="181" t="s">
        <v>5393</v>
      </c>
      <c r="F225" s="182" t="s">
        <v>5394</v>
      </c>
      <c r="G225" s="183" t="s">
        <v>1088</v>
      </c>
      <c r="H225" s="184">
        <v>1</v>
      </c>
      <c r="I225" s="185"/>
      <c r="J225" s="186">
        <f t="shared" si="40"/>
        <v>0</v>
      </c>
      <c r="K225" s="182" t="s">
        <v>19</v>
      </c>
      <c r="L225" s="41"/>
      <c r="M225" s="187" t="s">
        <v>19</v>
      </c>
      <c r="N225" s="188" t="s">
        <v>44</v>
      </c>
      <c r="O225" s="66"/>
      <c r="P225" s="189">
        <f t="shared" si="41"/>
        <v>0</v>
      </c>
      <c r="Q225" s="189">
        <v>0</v>
      </c>
      <c r="R225" s="189">
        <f t="shared" si="42"/>
        <v>0</v>
      </c>
      <c r="S225" s="189">
        <v>0</v>
      </c>
      <c r="T225" s="190">
        <f t="shared" si="4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178</v>
      </c>
      <c r="AT225" s="191" t="s">
        <v>173</v>
      </c>
      <c r="AU225" s="191" t="s">
        <v>80</v>
      </c>
      <c r="AY225" s="19" t="s">
        <v>170</v>
      </c>
      <c r="BE225" s="192">
        <f t="shared" si="44"/>
        <v>0</v>
      </c>
      <c r="BF225" s="192">
        <f t="shared" si="45"/>
        <v>0</v>
      </c>
      <c r="BG225" s="192">
        <f t="shared" si="46"/>
        <v>0</v>
      </c>
      <c r="BH225" s="192">
        <f t="shared" si="47"/>
        <v>0</v>
      </c>
      <c r="BI225" s="192">
        <f t="shared" si="48"/>
        <v>0</v>
      </c>
      <c r="BJ225" s="19" t="s">
        <v>80</v>
      </c>
      <c r="BK225" s="192">
        <f t="shared" si="49"/>
        <v>0</v>
      </c>
      <c r="BL225" s="19" t="s">
        <v>178</v>
      </c>
      <c r="BM225" s="191" t="s">
        <v>1781</v>
      </c>
    </row>
    <row r="226" spans="1:65" s="2" customFormat="1" ht="16.5" customHeight="1">
      <c r="A226" s="36"/>
      <c r="B226" s="37"/>
      <c r="C226" s="180" t="s">
        <v>648</v>
      </c>
      <c r="D226" s="180" t="s">
        <v>173</v>
      </c>
      <c r="E226" s="181" t="s">
        <v>5395</v>
      </c>
      <c r="F226" s="182" t="s">
        <v>5396</v>
      </c>
      <c r="G226" s="183" t="s">
        <v>1088</v>
      </c>
      <c r="H226" s="184">
        <v>1</v>
      </c>
      <c r="I226" s="185"/>
      <c r="J226" s="186">
        <f t="shared" si="40"/>
        <v>0</v>
      </c>
      <c r="K226" s="182" t="s">
        <v>19</v>
      </c>
      <c r="L226" s="41"/>
      <c r="M226" s="187" t="s">
        <v>19</v>
      </c>
      <c r="N226" s="188" t="s">
        <v>44</v>
      </c>
      <c r="O226" s="66"/>
      <c r="P226" s="189">
        <f t="shared" si="41"/>
        <v>0</v>
      </c>
      <c r="Q226" s="189">
        <v>0</v>
      </c>
      <c r="R226" s="189">
        <f t="shared" si="42"/>
        <v>0</v>
      </c>
      <c r="S226" s="189">
        <v>0</v>
      </c>
      <c r="T226" s="190">
        <f t="shared" si="4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178</v>
      </c>
      <c r="AT226" s="191" t="s">
        <v>173</v>
      </c>
      <c r="AU226" s="191" t="s">
        <v>80</v>
      </c>
      <c r="AY226" s="19" t="s">
        <v>170</v>
      </c>
      <c r="BE226" s="192">
        <f t="shared" si="44"/>
        <v>0</v>
      </c>
      <c r="BF226" s="192">
        <f t="shared" si="45"/>
        <v>0</v>
      </c>
      <c r="BG226" s="192">
        <f t="shared" si="46"/>
        <v>0</v>
      </c>
      <c r="BH226" s="192">
        <f t="shared" si="47"/>
        <v>0</v>
      </c>
      <c r="BI226" s="192">
        <f t="shared" si="48"/>
        <v>0</v>
      </c>
      <c r="BJ226" s="19" t="s">
        <v>80</v>
      </c>
      <c r="BK226" s="192">
        <f t="shared" si="49"/>
        <v>0</v>
      </c>
      <c r="BL226" s="19" t="s">
        <v>178</v>
      </c>
      <c r="BM226" s="191" t="s">
        <v>1785</v>
      </c>
    </row>
    <row r="227" spans="1:65" s="2" customFormat="1" ht="16.5" customHeight="1">
      <c r="A227" s="36"/>
      <c r="B227" s="37"/>
      <c r="C227" s="180" t="s">
        <v>653</v>
      </c>
      <c r="D227" s="180" t="s">
        <v>173</v>
      </c>
      <c r="E227" s="181" t="s">
        <v>5397</v>
      </c>
      <c r="F227" s="182" t="s">
        <v>5398</v>
      </c>
      <c r="G227" s="183" t="s">
        <v>1088</v>
      </c>
      <c r="H227" s="184">
        <v>1</v>
      </c>
      <c r="I227" s="185"/>
      <c r="J227" s="186">
        <f t="shared" si="40"/>
        <v>0</v>
      </c>
      <c r="K227" s="182" t="s">
        <v>19</v>
      </c>
      <c r="L227" s="41"/>
      <c r="M227" s="187" t="s">
        <v>19</v>
      </c>
      <c r="N227" s="188" t="s">
        <v>44</v>
      </c>
      <c r="O227" s="66"/>
      <c r="P227" s="189">
        <f t="shared" si="41"/>
        <v>0</v>
      </c>
      <c r="Q227" s="189">
        <v>0</v>
      </c>
      <c r="R227" s="189">
        <f t="shared" si="42"/>
        <v>0</v>
      </c>
      <c r="S227" s="189">
        <v>0</v>
      </c>
      <c r="T227" s="190">
        <f t="shared" si="4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178</v>
      </c>
      <c r="AT227" s="191" t="s">
        <v>173</v>
      </c>
      <c r="AU227" s="191" t="s">
        <v>80</v>
      </c>
      <c r="AY227" s="19" t="s">
        <v>170</v>
      </c>
      <c r="BE227" s="192">
        <f t="shared" si="44"/>
        <v>0</v>
      </c>
      <c r="BF227" s="192">
        <f t="shared" si="45"/>
        <v>0</v>
      </c>
      <c r="BG227" s="192">
        <f t="shared" si="46"/>
        <v>0</v>
      </c>
      <c r="BH227" s="192">
        <f t="shared" si="47"/>
        <v>0</v>
      </c>
      <c r="BI227" s="192">
        <f t="shared" si="48"/>
        <v>0</v>
      </c>
      <c r="BJ227" s="19" t="s">
        <v>80</v>
      </c>
      <c r="BK227" s="192">
        <f t="shared" si="49"/>
        <v>0</v>
      </c>
      <c r="BL227" s="19" t="s">
        <v>178</v>
      </c>
      <c r="BM227" s="191" t="s">
        <v>1789</v>
      </c>
    </row>
    <row r="228" spans="1:65" s="2" customFormat="1" ht="16.5" customHeight="1">
      <c r="A228" s="36"/>
      <c r="B228" s="37"/>
      <c r="C228" s="180" t="s">
        <v>658</v>
      </c>
      <c r="D228" s="180" t="s">
        <v>173</v>
      </c>
      <c r="E228" s="181" t="s">
        <v>5399</v>
      </c>
      <c r="F228" s="182" t="s">
        <v>5400</v>
      </c>
      <c r="G228" s="183" t="s">
        <v>1088</v>
      </c>
      <c r="H228" s="184">
        <v>1</v>
      </c>
      <c r="I228" s="185"/>
      <c r="J228" s="186">
        <f t="shared" si="40"/>
        <v>0</v>
      </c>
      <c r="K228" s="182" t="s">
        <v>19</v>
      </c>
      <c r="L228" s="41"/>
      <c r="M228" s="187" t="s">
        <v>19</v>
      </c>
      <c r="N228" s="188" t="s">
        <v>44</v>
      </c>
      <c r="O228" s="66"/>
      <c r="P228" s="189">
        <f t="shared" si="41"/>
        <v>0</v>
      </c>
      <c r="Q228" s="189">
        <v>0</v>
      </c>
      <c r="R228" s="189">
        <f t="shared" si="42"/>
        <v>0</v>
      </c>
      <c r="S228" s="189">
        <v>0</v>
      </c>
      <c r="T228" s="190">
        <f t="shared" si="4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178</v>
      </c>
      <c r="AT228" s="191" t="s">
        <v>173</v>
      </c>
      <c r="AU228" s="191" t="s">
        <v>80</v>
      </c>
      <c r="AY228" s="19" t="s">
        <v>170</v>
      </c>
      <c r="BE228" s="192">
        <f t="shared" si="44"/>
        <v>0</v>
      </c>
      <c r="BF228" s="192">
        <f t="shared" si="45"/>
        <v>0</v>
      </c>
      <c r="BG228" s="192">
        <f t="shared" si="46"/>
        <v>0</v>
      </c>
      <c r="BH228" s="192">
        <f t="shared" si="47"/>
        <v>0</v>
      </c>
      <c r="BI228" s="192">
        <f t="shared" si="48"/>
        <v>0</v>
      </c>
      <c r="BJ228" s="19" t="s">
        <v>80</v>
      </c>
      <c r="BK228" s="192">
        <f t="shared" si="49"/>
        <v>0</v>
      </c>
      <c r="BL228" s="19" t="s">
        <v>178</v>
      </c>
      <c r="BM228" s="191" t="s">
        <v>1792</v>
      </c>
    </row>
    <row r="229" spans="1:65" s="2" customFormat="1" ht="16.5" customHeight="1">
      <c r="A229" s="36"/>
      <c r="B229" s="37"/>
      <c r="C229" s="180" t="s">
        <v>663</v>
      </c>
      <c r="D229" s="180" t="s">
        <v>173</v>
      </c>
      <c r="E229" s="181" t="s">
        <v>5401</v>
      </c>
      <c r="F229" s="182" t="s">
        <v>1138</v>
      </c>
      <c r="G229" s="183" t="s">
        <v>1088</v>
      </c>
      <c r="H229" s="184">
        <v>1</v>
      </c>
      <c r="I229" s="185"/>
      <c r="J229" s="186">
        <f t="shared" si="40"/>
        <v>0</v>
      </c>
      <c r="K229" s="182" t="s">
        <v>19</v>
      </c>
      <c r="L229" s="41"/>
      <c r="M229" s="187" t="s">
        <v>19</v>
      </c>
      <c r="N229" s="188" t="s">
        <v>44</v>
      </c>
      <c r="O229" s="66"/>
      <c r="P229" s="189">
        <f t="shared" si="41"/>
        <v>0</v>
      </c>
      <c r="Q229" s="189">
        <v>0</v>
      </c>
      <c r="R229" s="189">
        <f t="shared" si="42"/>
        <v>0</v>
      </c>
      <c r="S229" s="189">
        <v>0</v>
      </c>
      <c r="T229" s="190">
        <f t="shared" si="4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178</v>
      </c>
      <c r="AT229" s="191" t="s">
        <v>173</v>
      </c>
      <c r="AU229" s="191" t="s">
        <v>80</v>
      </c>
      <c r="AY229" s="19" t="s">
        <v>170</v>
      </c>
      <c r="BE229" s="192">
        <f t="shared" si="44"/>
        <v>0</v>
      </c>
      <c r="BF229" s="192">
        <f t="shared" si="45"/>
        <v>0</v>
      </c>
      <c r="BG229" s="192">
        <f t="shared" si="46"/>
        <v>0</v>
      </c>
      <c r="BH229" s="192">
        <f t="shared" si="47"/>
        <v>0</v>
      </c>
      <c r="BI229" s="192">
        <f t="shared" si="48"/>
        <v>0</v>
      </c>
      <c r="BJ229" s="19" t="s">
        <v>80</v>
      </c>
      <c r="BK229" s="192">
        <f t="shared" si="49"/>
        <v>0</v>
      </c>
      <c r="BL229" s="19" t="s">
        <v>178</v>
      </c>
      <c r="BM229" s="191" t="s">
        <v>1796</v>
      </c>
    </row>
    <row r="230" spans="1:65" s="2" customFormat="1" ht="16.5" customHeight="1">
      <c r="A230" s="36"/>
      <c r="B230" s="37"/>
      <c r="C230" s="180" t="s">
        <v>669</v>
      </c>
      <c r="D230" s="180" t="s">
        <v>173</v>
      </c>
      <c r="E230" s="181" t="s">
        <v>5402</v>
      </c>
      <c r="F230" s="182" t="s">
        <v>1127</v>
      </c>
      <c r="G230" s="183" t="s">
        <v>1088</v>
      </c>
      <c r="H230" s="184">
        <v>1</v>
      </c>
      <c r="I230" s="185"/>
      <c r="J230" s="186">
        <f t="shared" si="40"/>
        <v>0</v>
      </c>
      <c r="K230" s="182" t="s">
        <v>19</v>
      </c>
      <c r="L230" s="41"/>
      <c r="M230" s="240" t="s">
        <v>19</v>
      </c>
      <c r="N230" s="241" t="s">
        <v>44</v>
      </c>
      <c r="O230" s="242"/>
      <c r="P230" s="243">
        <f t="shared" si="41"/>
        <v>0</v>
      </c>
      <c r="Q230" s="243">
        <v>0</v>
      </c>
      <c r="R230" s="243">
        <f t="shared" si="42"/>
        <v>0</v>
      </c>
      <c r="S230" s="243">
        <v>0</v>
      </c>
      <c r="T230" s="244">
        <f t="shared" si="4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178</v>
      </c>
      <c r="AT230" s="191" t="s">
        <v>173</v>
      </c>
      <c r="AU230" s="191" t="s">
        <v>80</v>
      </c>
      <c r="AY230" s="19" t="s">
        <v>170</v>
      </c>
      <c r="BE230" s="192">
        <f t="shared" si="44"/>
        <v>0</v>
      </c>
      <c r="BF230" s="192">
        <f t="shared" si="45"/>
        <v>0</v>
      </c>
      <c r="BG230" s="192">
        <f t="shared" si="46"/>
        <v>0</v>
      </c>
      <c r="BH230" s="192">
        <f t="shared" si="47"/>
        <v>0</v>
      </c>
      <c r="BI230" s="192">
        <f t="shared" si="48"/>
        <v>0</v>
      </c>
      <c r="BJ230" s="19" t="s">
        <v>80</v>
      </c>
      <c r="BK230" s="192">
        <f t="shared" si="49"/>
        <v>0</v>
      </c>
      <c r="BL230" s="19" t="s">
        <v>178</v>
      </c>
      <c r="BM230" s="191" t="s">
        <v>1799</v>
      </c>
    </row>
    <row r="231" spans="1:65" s="2" customFormat="1" ht="6.95" customHeight="1">
      <c r="A231" s="36"/>
      <c r="B231" s="49"/>
      <c r="C231" s="50"/>
      <c r="D231" s="50"/>
      <c r="E231" s="50"/>
      <c r="F231" s="50"/>
      <c r="G231" s="50"/>
      <c r="H231" s="50"/>
      <c r="I231" s="50"/>
      <c r="J231" s="50"/>
      <c r="K231" s="50"/>
      <c r="L231" s="41"/>
      <c r="M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</row>
  </sheetData>
  <sheetProtection algorithmName="SHA-512" hashValue="nCYurQHnaxYMnwynsWSN9UH8G9Ch5QiFw9qVnu+VJt6V09Ak31XzA7dPMhV/qbY1bPh5K5vOEEwDX97GG6ImiA==" saltValue="6Ma02PEPkoUFLtOaM6VrS0XReP2PooSp6vcBU1Hkzy3NPf9rD+F3n3+EFKBjj5eU2sUFgyoRHXe79s5dssh4JQ==" spinCount="100000" sheet="1" objects="1" scenarios="1" formatColumns="0" formatRows="0" autoFilter="0"/>
  <autoFilter ref="C96:K230" xr:uid="{00000000-0009-0000-0000-00000A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24"/>
  <sheetViews>
    <sheetView showGridLines="0" topLeftCell="A100" workbookViewId="0">
      <selection activeCell="I118" sqref="I11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113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88" t="s">
        <v>1979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5403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ROUND(J99,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ROUND((SUM(BE99:BE223)),  2)</f>
        <v>0</v>
      </c>
      <c r="G35" s="36"/>
      <c r="H35" s="36"/>
      <c r="I35" s="126">
        <v>0.21</v>
      </c>
      <c r="J35" s="125">
        <f>ROUND(((SUM(BE99:BE223))*I35),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ROUND((SUM(BF99:BF223)),  2)</f>
        <v>0</v>
      </c>
      <c r="G36" s="36"/>
      <c r="H36" s="36"/>
      <c r="I36" s="126">
        <v>0.15</v>
      </c>
      <c r="J36" s="125">
        <f>ROUND(((SUM(BF99:BF223))*I36),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ROUND((SUM(BG99:BG223)),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ROUND((SUM(BH99:BH223)),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ROUND((SUM(BI99:BI223)),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5" t="str">
        <f>E7</f>
        <v>ZŠ J. A. Komenského - půdní vestavba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1979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SO 02.4.5. - ZTI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1144</v>
      </c>
      <c r="E64" s="145"/>
      <c r="F64" s="145"/>
      <c r="G64" s="145"/>
      <c r="H64" s="145"/>
      <c r="I64" s="145"/>
      <c r="J64" s="146">
        <f>J100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1145</v>
      </c>
      <c r="E65" s="150"/>
      <c r="F65" s="150"/>
      <c r="G65" s="150"/>
      <c r="H65" s="150"/>
      <c r="I65" s="150"/>
      <c r="J65" s="151">
        <f>J101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1146</v>
      </c>
      <c r="E66" s="150"/>
      <c r="F66" s="150"/>
      <c r="G66" s="150"/>
      <c r="H66" s="150"/>
      <c r="I66" s="150"/>
      <c r="J66" s="151">
        <f>J106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1147</v>
      </c>
      <c r="E67" s="150"/>
      <c r="F67" s="150"/>
      <c r="G67" s="150"/>
      <c r="H67" s="150"/>
      <c r="I67" s="150"/>
      <c r="J67" s="151">
        <f>J109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5404</v>
      </c>
      <c r="E68" s="150"/>
      <c r="F68" s="150"/>
      <c r="G68" s="150"/>
      <c r="H68" s="150"/>
      <c r="I68" s="150"/>
      <c r="J68" s="151">
        <f>J113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5405</v>
      </c>
      <c r="E69" s="150"/>
      <c r="F69" s="150"/>
      <c r="G69" s="150"/>
      <c r="H69" s="150"/>
      <c r="I69" s="150"/>
      <c r="J69" s="151">
        <f>J126</f>
        <v>0</v>
      </c>
      <c r="K69" s="99"/>
      <c r="L69" s="152"/>
    </row>
    <row r="70" spans="1:31" s="9" customFormat="1" ht="24.95" customHeight="1">
      <c r="B70" s="142"/>
      <c r="C70" s="143"/>
      <c r="D70" s="144" t="s">
        <v>5406</v>
      </c>
      <c r="E70" s="145"/>
      <c r="F70" s="145"/>
      <c r="G70" s="145"/>
      <c r="H70" s="145"/>
      <c r="I70" s="145"/>
      <c r="J70" s="146">
        <f>J143</f>
        <v>0</v>
      </c>
      <c r="K70" s="143"/>
      <c r="L70" s="147"/>
    </row>
    <row r="71" spans="1:31" s="10" customFormat="1" ht="19.899999999999999" customHeight="1">
      <c r="B71" s="148"/>
      <c r="C71" s="99"/>
      <c r="D71" s="149" t="s">
        <v>5407</v>
      </c>
      <c r="E71" s="150"/>
      <c r="F71" s="150"/>
      <c r="G71" s="150"/>
      <c r="H71" s="150"/>
      <c r="I71" s="150"/>
      <c r="J71" s="151">
        <f>J144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5408</v>
      </c>
      <c r="E72" s="150"/>
      <c r="F72" s="150"/>
      <c r="G72" s="150"/>
      <c r="H72" s="150"/>
      <c r="I72" s="150"/>
      <c r="J72" s="151">
        <f>J150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5409</v>
      </c>
      <c r="E73" s="150"/>
      <c r="F73" s="150"/>
      <c r="G73" s="150"/>
      <c r="H73" s="150"/>
      <c r="I73" s="150"/>
      <c r="J73" s="151">
        <f>J172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5410</v>
      </c>
      <c r="E74" s="150"/>
      <c r="F74" s="150"/>
      <c r="G74" s="150"/>
      <c r="H74" s="150"/>
      <c r="I74" s="150"/>
      <c r="J74" s="151">
        <f>J185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5411</v>
      </c>
      <c r="E75" s="150"/>
      <c r="F75" s="150"/>
      <c r="G75" s="150"/>
      <c r="H75" s="150"/>
      <c r="I75" s="150"/>
      <c r="J75" s="151">
        <f>J200</f>
        <v>0</v>
      </c>
      <c r="K75" s="99"/>
      <c r="L75" s="152"/>
    </row>
    <row r="76" spans="1:31" s="10" customFormat="1" ht="19.899999999999999" customHeight="1">
      <c r="B76" s="148"/>
      <c r="C76" s="99"/>
      <c r="D76" s="149" t="s">
        <v>5412</v>
      </c>
      <c r="E76" s="150"/>
      <c r="F76" s="150"/>
      <c r="G76" s="150"/>
      <c r="H76" s="150"/>
      <c r="I76" s="150"/>
      <c r="J76" s="151">
        <f>J209</f>
        <v>0</v>
      </c>
      <c r="K76" s="99"/>
      <c r="L76" s="152"/>
    </row>
    <row r="77" spans="1:31" s="10" customFormat="1" ht="19.899999999999999" customHeight="1">
      <c r="B77" s="148"/>
      <c r="C77" s="99"/>
      <c r="D77" s="149" t="s">
        <v>5413</v>
      </c>
      <c r="E77" s="150"/>
      <c r="F77" s="150"/>
      <c r="G77" s="150"/>
      <c r="H77" s="150"/>
      <c r="I77" s="150"/>
      <c r="J77" s="151">
        <f>J221</f>
        <v>0</v>
      </c>
      <c r="K77" s="99"/>
      <c r="L77" s="152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155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395" t="str">
        <f>E7</f>
        <v>ZŠ J. A. Komenského - půdní vestavba</v>
      </c>
      <c r="F87" s="396"/>
      <c r="G87" s="396"/>
      <c r="H87" s="396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128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395" t="s">
        <v>1979</v>
      </c>
      <c r="F89" s="397"/>
      <c r="G89" s="397"/>
      <c r="H89" s="397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1080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49" t="str">
        <f>E11</f>
        <v>SO 02.4.5. - ZTI</v>
      </c>
      <c r="F91" s="397"/>
      <c r="G91" s="397"/>
      <c r="H91" s="397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F14</f>
        <v>U Dělnického cvičiště 1100/1, 169 00 Praha 6</v>
      </c>
      <c r="G93" s="38"/>
      <c r="H93" s="38"/>
      <c r="I93" s="31" t="s">
        <v>23</v>
      </c>
      <c r="J93" s="61" t="str">
        <f>IF(J14="","",J14)</f>
        <v>20. 12. 2020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40.15" customHeight="1">
      <c r="A95" s="36"/>
      <c r="B95" s="37"/>
      <c r="C95" s="31" t="s">
        <v>25</v>
      </c>
      <c r="D95" s="38"/>
      <c r="E95" s="38"/>
      <c r="F95" s="29" t="str">
        <f>E17</f>
        <v>MČ.Praha 6, Odbor Školství</v>
      </c>
      <c r="G95" s="38"/>
      <c r="H95" s="38"/>
      <c r="I95" s="31" t="s">
        <v>31</v>
      </c>
      <c r="J95" s="34" t="str">
        <f>E23</f>
        <v>D-PLUS PROJEKTOVÁ A INŽENÝRSKÁ a.s.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29</v>
      </c>
      <c r="D96" s="38"/>
      <c r="E96" s="38"/>
      <c r="F96" s="29" t="str">
        <f>IF(E20="","",E20)</f>
        <v>Vyplň údaj</v>
      </c>
      <c r="G96" s="38"/>
      <c r="H96" s="38"/>
      <c r="I96" s="31" t="s">
        <v>35</v>
      </c>
      <c r="J96" s="34" t="str">
        <f>E26</f>
        <v xml:space="preserve"> 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156</v>
      </c>
      <c r="D98" s="156" t="s">
        <v>58</v>
      </c>
      <c r="E98" s="156" t="s">
        <v>54</v>
      </c>
      <c r="F98" s="156" t="s">
        <v>55</v>
      </c>
      <c r="G98" s="156" t="s">
        <v>157</v>
      </c>
      <c r="H98" s="156" t="s">
        <v>158</v>
      </c>
      <c r="I98" s="156" t="s">
        <v>159</v>
      </c>
      <c r="J98" s="156" t="s">
        <v>132</v>
      </c>
      <c r="K98" s="157" t="s">
        <v>160</v>
      </c>
      <c r="L98" s="158"/>
      <c r="M98" s="70" t="s">
        <v>19</v>
      </c>
      <c r="N98" s="71" t="s">
        <v>43</v>
      </c>
      <c r="O98" s="71" t="s">
        <v>161</v>
      </c>
      <c r="P98" s="71" t="s">
        <v>162</v>
      </c>
      <c r="Q98" s="71" t="s">
        <v>163</v>
      </c>
      <c r="R98" s="71" t="s">
        <v>164</v>
      </c>
      <c r="S98" s="71" t="s">
        <v>165</v>
      </c>
      <c r="T98" s="72" t="s">
        <v>166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9" customHeight="1">
      <c r="A99" s="36"/>
      <c r="B99" s="37"/>
      <c r="C99" s="77" t="s">
        <v>167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P100+P143</f>
        <v>0</v>
      </c>
      <c r="Q99" s="74"/>
      <c r="R99" s="161">
        <f>R100+R143</f>
        <v>4.3299600000000007</v>
      </c>
      <c r="S99" s="74"/>
      <c r="T99" s="162">
        <f>T100+T143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72</v>
      </c>
      <c r="AU99" s="19" t="s">
        <v>133</v>
      </c>
      <c r="BK99" s="163">
        <f>BK100+BK143</f>
        <v>0</v>
      </c>
    </row>
    <row r="100" spans="1:65" s="12" customFormat="1" ht="25.9" customHeight="1">
      <c r="B100" s="164"/>
      <c r="C100" s="165"/>
      <c r="D100" s="166" t="s">
        <v>72</v>
      </c>
      <c r="E100" s="167" t="s">
        <v>1154</v>
      </c>
      <c r="F100" s="167" t="s">
        <v>1155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P101+P106+P109+P113+P126</f>
        <v>0</v>
      </c>
      <c r="Q100" s="172"/>
      <c r="R100" s="173">
        <f>R101+R106+R109+R113+R126</f>
        <v>4.32</v>
      </c>
      <c r="S100" s="172"/>
      <c r="T100" s="174">
        <f>T101+T106+T109+T113+T126</f>
        <v>0</v>
      </c>
      <c r="AR100" s="175" t="s">
        <v>80</v>
      </c>
      <c r="AT100" s="176" t="s">
        <v>72</v>
      </c>
      <c r="AU100" s="176" t="s">
        <v>73</v>
      </c>
      <c r="AY100" s="175" t="s">
        <v>170</v>
      </c>
      <c r="BK100" s="177">
        <f>BK101+BK106+BK109+BK113+BK126</f>
        <v>0</v>
      </c>
    </row>
    <row r="101" spans="1:65" s="12" customFormat="1" ht="22.9" customHeight="1">
      <c r="B101" s="164"/>
      <c r="C101" s="165"/>
      <c r="D101" s="166" t="s">
        <v>72</v>
      </c>
      <c r="E101" s="178" t="s">
        <v>1156</v>
      </c>
      <c r="F101" s="178" t="s">
        <v>1157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SUM(P102:P105)</f>
        <v>0</v>
      </c>
      <c r="Q101" s="172"/>
      <c r="R101" s="173">
        <f>SUM(R102:R105)</f>
        <v>0</v>
      </c>
      <c r="S101" s="172"/>
      <c r="T101" s="174">
        <f>SUM(T102:T105)</f>
        <v>0</v>
      </c>
      <c r="AR101" s="175" t="s">
        <v>80</v>
      </c>
      <c r="AT101" s="176" t="s">
        <v>72</v>
      </c>
      <c r="AU101" s="176" t="s">
        <v>80</v>
      </c>
      <c r="AY101" s="175" t="s">
        <v>170</v>
      </c>
      <c r="BK101" s="177">
        <f>SUM(BK102:BK105)</f>
        <v>0</v>
      </c>
    </row>
    <row r="102" spans="1:65" s="2" customFormat="1" ht="16.5" customHeight="1">
      <c r="A102" s="36"/>
      <c r="B102" s="37"/>
      <c r="C102" s="180" t="s">
        <v>80</v>
      </c>
      <c r="D102" s="180" t="s">
        <v>173</v>
      </c>
      <c r="E102" s="181" t="s">
        <v>1158</v>
      </c>
      <c r="F102" s="182" t="s">
        <v>1159</v>
      </c>
      <c r="G102" s="183" t="s">
        <v>310</v>
      </c>
      <c r="H102" s="184">
        <v>9</v>
      </c>
      <c r="I102" s="185"/>
      <c r="J102" s="186">
        <f>ROUND(I102*H102,2)</f>
        <v>0</v>
      </c>
      <c r="K102" s="182" t="s">
        <v>19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261</v>
      </c>
      <c r="AT102" s="191" t="s">
        <v>173</v>
      </c>
      <c r="AU102" s="191" t="s">
        <v>82</v>
      </c>
      <c r="AY102" s="19" t="s">
        <v>170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261</v>
      </c>
      <c r="BM102" s="191" t="s">
        <v>82</v>
      </c>
    </row>
    <row r="103" spans="1:65" s="2" customFormat="1" ht="16.5" customHeight="1">
      <c r="A103" s="36"/>
      <c r="B103" s="37"/>
      <c r="C103" s="180" t="s">
        <v>82</v>
      </c>
      <c r="D103" s="180" t="s">
        <v>173</v>
      </c>
      <c r="E103" s="181" t="s">
        <v>1160</v>
      </c>
      <c r="F103" s="182" t="s">
        <v>1161</v>
      </c>
      <c r="G103" s="183" t="s">
        <v>310</v>
      </c>
      <c r="H103" s="184">
        <v>21</v>
      </c>
      <c r="I103" s="185"/>
      <c r="J103" s="186">
        <f>ROUND(I103*H103,2)</f>
        <v>0</v>
      </c>
      <c r="K103" s="182" t="s">
        <v>19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261</v>
      </c>
      <c r="AT103" s="191" t="s">
        <v>173</v>
      </c>
      <c r="AU103" s="191" t="s">
        <v>82</v>
      </c>
      <c r="AY103" s="19" t="s">
        <v>170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261</v>
      </c>
      <c r="BM103" s="191" t="s">
        <v>178</v>
      </c>
    </row>
    <row r="104" spans="1:65" s="2" customFormat="1" ht="16.5" customHeight="1">
      <c r="A104" s="36"/>
      <c r="B104" s="37"/>
      <c r="C104" s="180" t="s">
        <v>171</v>
      </c>
      <c r="D104" s="180" t="s">
        <v>173</v>
      </c>
      <c r="E104" s="181" t="s">
        <v>1162</v>
      </c>
      <c r="F104" s="182" t="s">
        <v>1163</v>
      </c>
      <c r="G104" s="183" t="s">
        <v>310</v>
      </c>
      <c r="H104" s="184">
        <v>16</v>
      </c>
      <c r="I104" s="185"/>
      <c r="J104" s="186">
        <f>ROUND(I104*H104,2)</f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261</v>
      </c>
      <c r="AT104" s="191" t="s">
        <v>173</v>
      </c>
      <c r="AU104" s="191" t="s">
        <v>82</v>
      </c>
      <c r="AY104" s="19" t="s">
        <v>170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261</v>
      </c>
      <c r="BM104" s="191" t="s">
        <v>203</v>
      </c>
    </row>
    <row r="105" spans="1:65" s="2" customFormat="1" ht="16.5" customHeight="1">
      <c r="A105" s="36"/>
      <c r="B105" s="37"/>
      <c r="C105" s="180" t="s">
        <v>178</v>
      </c>
      <c r="D105" s="180" t="s">
        <v>173</v>
      </c>
      <c r="E105" s="181" t="s">
        <v>5414</v>
      </c>
      <c r="F105" s="182" t="s">
        <v>5415</v>
      </c>
      <c r="G105" s="183" t="s">
        <v>310</v>
      </c>
      <c r="H105" s="184">
        <v>5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261</v>
      </c>
      <c r="AT105" s="191" t="s">
        <v>173</v>
      </c>
      <c r="AU105" s="191" t="s">
        <v>82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261</v>
      </c>
      <c r="BM105" s="191" t="s">
        <v>195</v>
      </c>
    </row>
    <row r="106" spans="1:65" s="12" customFormat="1" ht="22.9" customHeight="1">
      <c r="B106" s="164"/>
      <c r="C106" s="165"/>
      <c r="D106" s="166" t="s">
        <v>72</v>
      </c>
      <c r="E106" s="178" t="s">
        <v>1168</v>
      </c>
      <c r="F106" s="178" t="s">
        <v>1169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SUM(P107:P108)</f>
        <v>0</v>
      </c>
      <c r="Q106" s="172"/>
      <c r="R106" s="173">
        <f>SUM(R107:R108)</f>
        <v>0</v>
      </c>
      <c r="S106" s="172"/>
      <c r="T106" s="174">
        <f>SUM(T107:T108)</f>
        <v>0</v>
      </c>
      <c r="AR106" s="175" t="s">
        <v>80</v>
      </c>
      <c r="AT106" s="176" t="s">
        <v>72</v>
      </c>
      <c r="AU106" s="176" t="s">
        <v>80</v>
      </c>
      <c r="AY106" s="175" t="s">
        <v>170</v>
      </c>
      <c r="BK106" s="177">
        <f>SUM(BK107:BK108)</f>
        <v>0</v>
      </c>
    </row>
    <row r="107" spans="1:65" s="2" customFormat="1" ht="16.5" customHeight="1">
      <c r="A107" s="36"/>
      <c r="B107" s="37"/>
      <c r="C107" s="180" t="s">
        <v>199</v>
      </c>
      <c r="D107" s="180" t="s">
        <v>173</v>
      </c>
      <c r="E107" s="181" t="s">
        <v>1170</v>
      </c>
      <c r="F107" s="182" t="s">
        <v>5416</v>
      </c>
      <c r="G107" s="183" t="s">
        <v>310</v>
      </c>
      <c r="H107" s="184">
        <v>10</v>
      </c>
      <c r="I107" s="185"/>
      <c r="J107" s="186">
        <f>ROUND(I107*H107,2)</f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261</v>
      </c>
      <c r="AT107" s="191" t="s">
        <v>173</v>
      </c>
      <c r="AU107" s="191" t="s">
        <v>82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261</v>
      </c>
      <c r="BM107" s="191" t="s">
        <v>221</v>
      </c>
    </row>
    <row r="108" spans="1:65" s="2" customFormat="1" ht="16.5" customHeight="1">
      <c r="A108" s="36"/>
      <c r="B108" s="37"/>
      <c r="C108" s="180" t="s">
        <v>203</v>
      </c>
      <c r="D108" s="180" t="s">
        <v>173</v>
      </c>
      <c r="E108" s="181" t="s">
        <v>1172</v>
      </c>
      <c r="F108" s="182" t="s">
        <v>5417</v>
      </c>
      <c r="G108" s="183" t="s">
        <v>310</v>
      </c>
      <c r="H108" s="184">
        <v>10</v>
      </c>
      <c r="I108" s="185"/>
      <c r="J108" s="186">
        <f>ROUND(I108*H108,2)</f>
        <v>0</v>
      </c>
      <c r="K108" s="182" t="s">
        <v>19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261</v>
      </c>
      <c r="AT108" s="191" t="s">
        <v>173</v>
      </c>
      <c r="AU108" s="191" t="s">
        <v>82</v>
      </c>
      <c r="AY108" s="19" t="s">
        <v>170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261</v>
      </c>
      <c r="BM108" s="191" t="s">
        <v>233</v>
      </c>
    </row>
    <row r="109" spans="1:65" s="12" customFormat="1" ht="22.9" customHeight="1">
      <c r="B109" s="164"/>
      <c r="C109" s="165"/>
      <c r="D109" s="166" t="s">
        <v>72</v>
      </c>
      <c r="E109" s="178" t="s">
        <v>1174</v>
      </c>
      <c r="F109" s="178" t="s">
        <v>1175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SUM(P110:P112)</f>
        <v>0</v>
      </c>
      <c r="Q109" s="172"/>
      <c r="R109" s="173">
        <f>SUM(R110:R112)</f>
        <v>0</v>
      </c>
      <c r="S109" s="172"/>
      <c r="T109" s="174">
        <f>SUM(T110:T112)</f>
        <v>0</v>
      </c>
      <c r="AR109" s="175" t="s">
        <v>80</v>
      </c>
      <c r="AT109" s="176" t="s">
        <v>72</v>
      </c>
      <c r="AU109" s="176" t="s">
        <v>80</v>
      </c>
      <c r="AY109" s="175" t="s">
        <v>170</v>
      </c>
      <c r="BK109" s="177">
        <f>SUM(BK110:BK112)</f>
        <v>0</v>
      </c>
    </row>
    <row r="110" spans="1:65" s="2" customFormat="1" ht="16.5" customHeight="1">
      <c r="A110" s="36"/>
      <c r="B110" s="37"/>
      <c r="C110" s="180" t="s">
        <v>207</v>
      </c>
      <c r="D110" s="180" t="s">
        <v>173</v>
      </c>
      <c r="E110" s="181" t="s">
        <v>1176</v>
      </c>
      <c r="F110" s="182" t="s">
        <v>1177</v>
      </c>
      <c r="G110" s="183" t="s">
        <v>310</v>
      </c>
      <c r="H110" s="184">
        <v>6</v>
      </c>
      <c r="I110" s="185"/>
      <c r="J110" s="186">
        <f>ROUND(I110*H110,2)</f>
        <v>0</v>
      </c>
      <c r="K110" s="182" t="s">
        <v>19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261</v>
      </c>
      <c r="AT110" s="191" t="s">
        <v>173</v>
      </c>
      <c r="AU110" s="191" t="s">
        <v>82</v>
      </c>
      <c r="AY110" s="19" t="s">
        <v>170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261</v>
      </c>
      <c r="BM110" s="191" t="s">
        <v>248</v>
      </c>
    </row>
    <row r="111" spans="1:65" s="2" customFormat="1" ht="16.5" customHeight="1">
      <c r="A111" s="36"/>
      <c r="B111" s="37"/>
      <c r="C111" s="180" t="s">
        <v>195</v>
      </c>
      <c r="D111" s="180" t="s">
        <v>173</v>
      </c>
      <c r="E111" s="181" t="s">
        <v>5418</v>
      </c>
      <c r="F111" s="182" t="s">
        <v>5419</v>
      </c>
      <c r="G111" s="183" t="s">
        <v>310</v>
      </c>
      <c r="H111" s="184">
        <v>145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261</v>
      </c>
      <c r="AT111" s="191" t="s">
        <v>173</v>
      </c>
      <c r="AU111" s="191" t="s">
        <v>82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261</v>
      </c>
      <c r="BM111" s="191" t="s">
        <v>261</v>
      </c>
    </row>
    <row r="112" spans="1:65" s="2" customFormat="1" ht="16.5" customHeight="1">
      <c r="A112" s="36"/>
      <c r="B112" s="37"/>
      <c r="C112" s="180" t="s">
        <v>214</v>
      </c>
      <c r="D112" s="180" t="s">
        <v>173</v>
      </c>
      <c r="E112" s="181" t="s">
        <v>1184</v>
      </c>
      <c r="F112" s="182" t="s">
        <v>1185</v>
      </c>
      <c r="G112" s="183" t="s">
        <v>1088</v>
      </c>
      <c r="H112" s="184">
        <v>12</v>
      </c>
      <c r="I112" s="185"/>
      <c r="J112" s="186">
        <f>ROUND(I112*H112,2)</f>
        <v>0</v>
      </c>
      <c r="K112" s="182" t="s">
        <v>19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261</v>
      </c>
      <c r="AT112" s="191" t="s">
        <v>173</v>
      </c>
      <c r="AU112" s="191" t="s">
        <v>82</v>
      </c>
      <c r="AY112" s="19" t="s">
        <v>170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261</v>
      </c>
      <c r="BM112" s="191" t="s">
        <v>5420</v>
      </c>
    </row>
    <row r="113" spans="1:65" s="12" customFormat="1" ht="22.9" customHeight="1">
      <c r="B113" s="164"/>
      <c r="C113" s="165"/>
      <c r="D113" s="166" t="s">
        <v>72</v>
      </c>
      <c r="E113" s="178" t="s">
        <v>1190</v>
      </c>
      <c r="F113" s="178" t="s">
        <v>5421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SUM(P114:P125)</f>
        <v>0</v>
      </c>
      <c r="Q113" s="172"/>
      <c r="R113" s="173">
        <f>SUM(R114:R125)</f>
        <v>0</v>
      </c>
      <c r="S113" s="172"/>
      <c r="T113" s="174">
        <f>SUM(T114:T125)</f>
        <v>0</v>
      </c>
      <c r="AR113" s="175" t="s">
        <v>80</v>
      </c>
      <c r="AT113" s="176" t="s">
        <v>72</v>
      </c>
      <c r="AU113" s="176" t="s">
        <v>80</v>
      </c>
      <c r="AY113" s="175" t="s">
        <v>170</v>
      </c>
      <c r="BK113" s="177">
        <f>SUM(BK114:BK125)</f>
        <v>0</v>
      </c>
    </row>
    <row r="114" spans="1:65" s="2" customFormat="1" ht="16.5" customHeight="1">
      <c r="A114" s="36"/>
      <c r="B114" s="37"/>
      <c r="C114" s="180" t="s">
        <v>221</v>
      </c>
      <c r="D114" s="180" t="s">
        <v>173</v>
      </c>
      <c r="E114" s="181" t="s">
        <v>5422</v>
      </c>
      <c r="F114" s="182" t="s">
        <v>5423</v>
      </c>
      <c r="G114" s="183" t="s">
        <v>1088</v>
      </c>
      <c r="H114" s="184">
        <v>7</v>
      </c>
      <c r="I114" s="185"/>
      <c r="J114" s="186">
        <f t="shared" ref="J114:J125" si="0">ROUND(I114*H114,2)</f>
        <v>0</v>
      </c>
      <c r="K114" s="182" t="s">
        <v>19</v>
      </c>
      <c r="L114" s="41"/>
      <c r="M114" s="187" t="s">
        <v>19</v>
      </c>
      <c r="N114" s="188" t="s">
        <v>44</v>
      </c>
      <c r="O114" s="66"/>
      <c r="P114" s="189">
        <f t="shared" ref="P114:P125" si="1">O114*H114</f>
        <v>0</v>
      </c>
      <c r="Q114" s="189">
        <v>0</v>
      </c>
      <c r="R114" s="189">
        <f t="shared" ref="R114:R125" si="2">Q114*H114</f>
        <v>0</v>
      </c>
      <c r="S114" s="189">
        <v>0</v>
      </c>
      <c r="T114" s="190">
        <f t="shared" ref="T114:T125" si="3"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261</v>
      </c>
      <c r="AT114" s="191" t="s">
        <v>173</v>
      </c>
      <c r="AU114" s="191" t="s">
        <v>82</v>
      </c>
      <c r="AY114" s="19" t="s">
        <v>170</v>
      </c>
      <c r="BE114" s="192">
        <f t="shared" ref="BE114:BE125" si="4">IF(N114="základní",J114,0)</f>
        <v>0</v>
      </c>
      <c r="BF114" s="192">
        <f t="shared" ref="BF114:BF125" si="5">IF(N114="snížená",J114,0)</f>
        <v>0</v>
      </c>
      <c r="BG114" s="192">
        <f t="shared" ref="BG114:BG125" si="6">IF(N114="zákl. přenesená",J114,0)</f>
        <v>0</v>
      </c>
      <c r="BH114" s="192">
        <f t="shared" ref="BH114:BH125" si="7">IF(N114="sníž. přenesená",J114,0)</f>
        <v>0</v>
      </c>
      <c r="BI114" s="192">
        <f t="shared" ref="BI114:BI125" si="8">IF(N114="nulová",J114,0)</f>
        <v>0</v>
      </c>
      <c r="BJ114" s="19" t="s">
        <v>80</v>
      </c>
      <c r="BK114" s="192">
        <f t="shared" ref="BK114:BK125" si="9">ROUND(I114*H114,2)</f>
        <v>0</v>
      </c>
      <c r="BL114" s="19" t="s">
        <v>261</v>
      </c>
      <c r="BM114" s="191" t="s">
        <v>292</v>
      </c>
    </row>
    <row r="115" spans="1:65" s="2" customFormat="1" ht="16.5" customHeight="1">
      <c r="A115" s="36"/>
      <c r="B115" s="37"/>
      <c r="C115" s="180" t="s">
        <v>227</v>
      </c>
      <c r="D115" s="180" t="s">
        <v>173</v>
      </c>
      <c r="E115" s="181" t="s">
        <v>5424</v>
      </c>
      <c r="F115" s="182" t="s">
        <v>5425</v>
      </c>
      <c r="G115" s="183" t="s">
        <v>310</v>
      </c>
      <c r="H115" s="184">
        <v>119</v>
      </c>
      <c r="I115" s="185"/>
      <c r="J115" s="186">
        <f t="shared" si="0"/>
        <v>0</v>
      </c>
      <c r="K115" s="182" t="s">
        <v>19</v>
      </c>
      <c r="L115" s="41"/>
      <c r="M115" s="187" t="s">
        <v>19</v>
      </c>
      <c r="N115" s="188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261</v>
      </c>
      <c r="AT115" s="191" t="s">
        <v>173</v>
      </c>
      <c r="AU115" s="191" t="s">
        <v>82</v>
      </c>
      <c r="AY115" s="19" t="s">
        <v>170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261</v>
      </c>
      <c r="BM115" s="191" t="s">
        <v>307</v>
      </c>
    </row>
    <row r="116" spans="1:65" s="2" customFormat="1" ht="16.5" customHeight="1">
      <c r="A116" s="36"/>
      <c r="B116" s="37"/>
      <c r="C116" s="180" t="s">
        <v>233</v>
      </c>
      <c r="D116" s="180" t="s">
        <v>173</v>
      </c>
      <c r="E116" s="181" t="s">
        <v>5426</v>
      </c>
      <c r="F116" s="182" t="s">
        <v>5427</v>
      </c>
      <c r="G116" s="183" t="s">
        <v>4354</v>
      </c>
      <c r="H116" s="184">
        <v>119</v>
      </c>
      <c r="I116" s="185"/>
      <c r="J116" s="186">
        <f t="shared" si="0"/>
        <v>0</v>
      </c>
      <c r="K116" s="182" t="s">
        <v>19</v>
      </c>
      <c r="L116" s="41"/>
      <c r="M116" s="187" t="s">
        <v>19</v>
      </c>
      <c r="N116" s="188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261</v>
      </c>
      <c r="AT116" s="191" t="s">
        <v>173</v>
      </c>
      <c r="AU116" s="191" t="s">
        <v>82</v>
      </c>
      <c r="AY116" s="19" t="s">
        <v>170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261</v>
      </c>
      <c r="BM116" s="191" t="s">
        <v>318</v>
      </c>
    </row>
    <row r="117" spans="1:65" s="2" customFormat="1" ht="21.75" customHeight="1">
      <c r="A117" s="36"/>
      <c r="B117" s="37"/>
      <c r="C117" s="180" t="s">
        <v>243</v>
      </c>
      <c r="D117" s="180" t="s">
        <v>173</v>
      </c>
      <c r="E117" s="181" t="s">
        <v>5428</v>
      </c>
      <c r="F117" s="182" t="s">
        <v>5429</v>
      </c>
      <c r="G117" s="183" t="s">
        <v>1088</v>
      </c>
      <c r="H117" s="184">
        <v>7</v>
      </c>
      <c r="I117" s="185"/>
      <c r="J117" s="186">
        <f t="shared" si="0"/>
        <v>0</v>
      </c>
      <c r="K117" s="182" t="s">
        <v>19</v>
      </c>
      <c r="L117" s="41"/>
      <c r="M117" s="187" t="s">
        <v>19</v>
      </c>
      <c r="N117" s="188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261</v>
      </c>
      <c r="AT117" s="191" t="s">
        <v>173</v>
      </c>
      <c r="AU117" s="191" t="s">
        <v>82</v>
      </c>
      <c r="AY117" s="19" t="s">
        <v>170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261</v>
      </c>
      <c r="BM117" s="191" t="s">
        <v>328</v>
      </c>
    </row>
    <row r="118" spans="1:65" s="2" customFormat="1" ht="16.5" customHeight="1">
      <c r="A118" s="36"/>
      <c r="B118" s="37"/>
      <c r="C118" s="180" t="s">
        <v>248</v>
      </c>
      <c r="D118" s="180" t="s">
        <v>173</v>
      </c>
      <c r="E118" s="181" t="s">
        <v>5430</v>
      </c>
      <c r="F118" s="182" t="s">
        <v>5431</v>
      </c>
      <c r="G118" s="183" t="s">
        <v>1088</v>
      </c>
      <c r="H118" s="184">
        <v>9</v>
      </c>
      <c r="I118" s="185"/>
      <c r="J118" s="186">
        <f t="shared" si="0"/>
        <v>0</v>
      </c>
      <c r="K118" s="182" t="s">
        <v>19</v>
      </c>
      <c r="L118" s="41"/>
      <c r="M118" s="187" t="s">
        <v>19</v>
      </c>
      <c r="N118" s="188" t="s">
        <v>44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261</v>
      </c>
      <c r="AT118" s="191" t="s">
        <v>173</v>
      </c>
      <c r="AU118" s="191" t="s">
        <v>82</v>
      </c>
      <c r="AY118" s="19" t="s">
        <v>170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80</v>
      </c>
      <c r="BK118" s="192">
        <f t="shared" si="9"/>
        <v>0</v>
      </c>
      <c r="BL118" s="19" t="s">
        <v>261</v>
      </c>
      <c r="BM118" s="191" t="s">
        <v>338</v>
      </c>
    </row>
    <row r="119" spans="1:65" s="2" customFormat="1" ht="16.5" customHeight="1">
      <c r="A119" s="36"/>
      <c r="B119" s="37"/>
      <c r="C119" s="180" t="s">
        <v>8</v>
      </c>
      <c r="D119" s="180" t="s">
        <v>173</v>
      </c>
      <c r="E119" s="181" t="s">
        <v>5432</v>
      </c>
      <c r="F119" s="182" t="s">
        <v>5433</v>
      </c>
      <c r="G119" s="183" t="s">
        <v>1088</v>
      </c>
      <c r="H119" s="184">
        <v>20</v>
      </c>
      <c r="I119" s="185"/>
      <c r="J119" s="186">
        <f t="shared" si="0"/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261</v>
      </c>
      <c r="AT119" s="191" t="s">
        <v>173</v>
      </c>
      <c r="AU119" s="191" t="s">
        <v>82</v>
      </c>
      <c r="AY119" s="19" t="s">
        <v>170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80</v>
      </c>
      <c r="BK119" s="192">
        <f t="shared" si="9"/>
        <v>0</v>
      </c>
      <c r="BL119" s="19" t="s">
        <v>261</v>
      </c>
      <c r="BM119" s="191" t="s">
        <v>346</v>
      </c>
    </row>
    <row r="120" spans="1:65" s="2" customFormat="1" ht="16.5" customHeight="1">
      <c r="A120" s="36"/>
      <c r="B120" s="37"/>
      <c r="C120" s="180" t="s">
        <v>261</v>
      </c>
      <c r="D120" s="180" t="s">
        <v>173</v>
      </c>
      <c r="E120" s="181" t="s">
        <v>1182</v>
      </c>
      <c r="F120" s="182" t="s">
        <v>1183</v>
      </c>
      <c r="G120" s="183" t="s">
        <v>310</v>
      </c>
      <c r="H120" s="184">
        <v>334</v>
      </c>
      <c r="I120" s="185"/>
      <c r="J120" s="186">
        <f t="shared" si="0"/>
        <v>0</v>
      </c>
      <c r="K120" s="182" t="s">
        <v>19</v>
      </c>
      <c r="L120" s="41"/>
      <c r="M120" s="187" t="s">
        <v>19</v>
      </c>
      <c r="N120" s="188" t="s">
        <v>44</v>
      </c>
      <c r="O120" s="66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261</v>
      </c>
      <c r="AT120" s="191" t="s">
        <v>173</v>
      </c>
      <c r="AU120" s="191" t="s">
        <v>82</v>
      </c>
      <c r="AY120" s="19" t="s">
        <v>170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9" t="s">
        <v>80</v>
      </c>
      <c r="BK120" s="192">
        <f t="shared" si="9"/>
        <v>0</v>
      </c>
      <c r="BL120" s="19" t="s">
        <v>261</v>
      </c>
      <c r="BM120" s="191" t="s">
        <v>354</v>
      </c>
    </row>
    <row r="121" spans="1:65" s="2" customFormat="1" ht="16.5" customHeight="1">
      <c r="A121" s="36"/>
      <c r="B121" s="37"/>
      <c r="C121" s="180" t="s">
        <v>266</v>
      </c>
      <c r="D121" s="180" t="s">
        <v>173</v>
      </c>
      <c r="E121" s="181" t="s">
        <v>5434</v>
      </c>
      <c r="F121" s="182" t="s">
        <v>5435</v>
      </c>
      <c r="G121" s="183" t="s">
        <v>1088</v>
      </c>
      <c r="H121" s="184">
        <v>1</v>
      </c>
      <c r="I121" s="185"/>
      <c r="J121" s="186">
        <f t="shared" si="0"/>
        <v>0</v>
      </c>
      <c r="K121" s="182" t="s">
        <v>19</v>
      </c>
      <c r="L121" s="41"/>
      <c r="M121" s="187" t="s">
        <v>19</v>
      </c>
      <c r="N121" s="188" t="s">
        <v>44</v>
      </c>
      <c r="O121" s="66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261</v>
      </c>
      <c r="AT121" s="191" t="s">
        <v>173</v>
      </c>
      <c r="AU121" s="191" t="s">
        <v>82</v>
      </c>
      <c r="AY121" s="19" t="s">
        <v>170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9" t="s">
        <v>80</v>
      </c>
      <c r="BK121" s="192">
        <f t="shared" si="9"/>
        <v>0</v>
      </c>
      <c r="BL121" s="19" t="s">
        <v>261</v>
      </c>
      <c r="BM121" s="191" t="s">
        <v>366</v>
      </c>
    </row>
    <row r="122" spans="1:65" s="2" customFormat="1" ht="16.5" customHeight="1">
      <c r="A122" s="36"/>
      <c r="B122" s="37"/>
      <c r="C122" s="180" t="s">
        <v>272</v>
      </c>
      <c r="D122" s="180" t="s">
        <v>173</v>
      </c>
      <c r="E122" s="181" t="s">
        <v>5436</v>
      </c>
      <c r="F122" s="182" t="s">
        <v>5437</v>
      </c>
      <c r="G122" s="183" t="s">
        <v>310</v>
      </c>
      <c r="H122" s="184">
        <v>50</v>
      </c>
      <c r="I122" s="185"/>
      <c r="J122" s="186">
        <f t="shared" si="0"/>
        <v>0</v>
      </c>
      <c r="K122" s="182" t="s">
        <v>19</v>
      </c>
      <c r="L122" s="41"/>
      <c r="M122" s="187" t="s">
        <v>19</v>
      </c>
      <c r="N122" s="188" t="s">
        <v>44</v>
      </c>
      <c r="O122" s="66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261</v>
      </c>
      <c r="AT122" s="191" t="s">
        <v>173</v>
      </c>
      <c r="AU122" s="191" t="s">
        <v>82</v>
      </c>
      <c r="AY122" s="19" t="s">
        <v>170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80</v>
      </c>
      <c r="BK122" s="192">
        <f t="shared" si="9"/>
        <v>0</v>
      </c>
      <c r="BL122" s="19" t="s">
        <v>261</v>
      </c>
      <c r="BM122" s="191" t="s">
        <v>378</v>
      </c>
    </row>
    <row r="123" spans="1:65" s="2" customFormat="1" ht="16.5" customHeight="1">
      <c r="A123" s="36"/>
      <c r="B123" s="37"/>
      <c r="C123" s="180" t="s">
        <v>277</v>
      </c>
      <c r="D123" s="180" t="s">
        <v>173</v>
      </c>
      <c r="E123" s="181" t="s">
        <v>5438</v>
      </c>
      <c r="F123" s="182" t="s">
        <v>5439</v>
      </c>
      <c r="G123" s="183" t="s">
        <v>1088</v>
      </c>
      <c r="H123" s="184">
        <v>6</v>
      </c>
      <c r="I123" s="185"/>
      <c r="J123" s="186">
        <f t="shared" si="0"/>
        <v>0</v>
      </c>
      <c r="K123" s="182" t="s">
        <v>19</v>
      </c>
      <c r="L123" s="41"/>
      <c r="M123" s="187" t="s">
        <v>19</v>
      </c>
      <c r="N123" s="188" t="s">
        <v>44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261</v>
      </c>
      <c r="AT123" s="191" t="s">
        <v>173</v>
      </c>
      <c r="AU123" s="191" t="s">
        <v>82</v>
      </c>
      <c r="AY123" s="19" t="s">
        <v>170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261</v>
      </c>
      <c r="BM123" s="191" t="s">
        <v>390</v>
      </c>
    </row>
    <row r="124" spans="1:65" s="2" customFormat="1" ht="16.5" customHeight="1">
      <c r="A124" s="36"/>
      <c r="B124" s="37"/>
      <c r="C124" s="180" t="s">
        <v>281</v>
      </c>
      <c r="D124" s="180" t="s">
        <v>173</v>
      </c>
      <c r="E124" s="181" t="s">
        <v>5440</v>
      </c>
      <c r="F124" s="182" t="s">
        <v>5441</v>
      </c>
      <c r="G124" s="183" t="s">
        <v>1088</v>
      </c>
      <c r="H124" s="184">
        <v>2</v>
      </c>
      <c r="I124" s="185"/>
      <c r="J124" s="186">
        <f t="shared" si="0"/>
        <v>0</v>
      </c>
      <c r="K124" s="182" t="s">
        <v>19</v>
      </c>
      <c r="L124" s="41"/>
      <c r="M124" s="187" t="s">
        <v>19</v>
      </c>
      <c r="N124" s="188" t="s">
        <v>44</v>
      </c>
      <c r="O124" s="66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261</v>
      </c>
      <c r="AT124" s="191" t="s">
        <v>173</v>
      </c>
      <c r="AU124" s="191" t="s">
        <v>82</v>
      </c>
      <c r="AY124" s="19" t="s">
        <v>170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80</v>
      </c>
      <c r="BK124" s="192">
        <f t="shared" si="9"/>
        <v>0</v>
      </c>
      <c r="BL124" s="19" t="s">
        <v>261</v>
      </c>
      <c r="BM124" s="191" t="s">
        <v>400</v>
      </c>
    </row>
    <row r="125" spans="1:65" s="2" customFormat="1" ht="16.5" customHeight="1">
      <c r="A125" s="36"/>
      <c r="B125" s="37"/>
      <c r="C125" s="180" t="s">
        <v>7</v>
      </c>
      <c r="D125" s="180" t="s">
        <v>173</v>
      </c>
      <c r="E125" s="181" t="s">
        <v>5442</v>
      </c>
      <c r="F125" s="182" t="s">
        <v>5443</v>
      </c>
      <c r="G125" s="183" t="s">
        <v>1189</v>
      </c>
      <c r="H125" s="245"/>
      <c r="I125" s="185"/>
      <c r="J125" s="186">
        <f t="shared" si="0"/>
        <v>0</v>
      </c>
      <c r="K125" s="182" t="s">
        <v>19</v>
      </c>
      <c r="L125" s="41"/>
      <c r="M125" s="187" t="s">
        <v>19</v>
      </c>
      <c r="N125" s="188" t="s">
        <v>44</v>
      </c>
      <c r="O125" s="66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261</v>
      </c>
      <c r="AT125" s="191" t="s">
        <v>173</v>
      </c>
      <c r="AU125" s="191" t="s">
        <v>82</v>
      </c>
      <c r="AY125" s="19" t="s">
        <v>170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80</v>
      </c>
      <c r="BK125" s="192">
        <f t="shared" si="9"/>
        <v>0</v>
      </c>
      <c r="BL125" s="19" t="s">
        <v>261</v>
      </c>
      <c r="BM125" s="191" t="s">
        <v>413</v>
      </c>
    </row>
    <row r="126" spans="1:65" s="12" customFormat="1" ht="22.9" customHeight="1">
      <c r="B126" s="164"/>
      <c r="C126" s="165"/>
      <c r="D126" s="166" t="s">
        <v>72</v>
      </c>
      <c r="E126" s="178" t="s">
        <v>1198</v>
      </c>
      <c r="F126" s="178" t="s">
        <v>1993</v>
      </c>
      <c r="G126" s="165"/>
      <c r="H126" s="165"/>
      <c r="I126" s="168"/>
      <c r="J126" s="179">
        <f>BK126</f>
        <v>0</v>
      </c>
      <c r="K126" s="165"/>
      <c r="L126" s="170"/>
      <c r="M126" s="171"/>
      <c r="N126" s="172"/>
      <c r="O126" s="172"/>
      <c r="P126" s="173">
        <f>SUM(P127:P142)</f>
        <v>0</v>
      </c>
      <c r="Q126" s="172"/>
      <c r="R126" s="173">
        <f>SUM(R127:R142)</f>
        <v>4.32</v>
      </c>
      <c r="S126" s="172"/>
      <c r="T126" s="174">
        <f>SUM(T127:T142)</f>
        <v>0</v>
      </c>
      <c r="AR126" s="175" t="s">
        <v>80</v>
      </c>
      <c r="AT126" s="176" t="s">
        <v>72</v>
      </c>
      <c r="AU126" s="176" t="s">
        <v>80</v>
      </c>
      <c r="AY126" s="175" t="s">
        <v>170</v>
      </c>
      <c r="BK126" s="177">
        <f>SUM(BK127:BK142)</f>
        <v>0</v>
      </c>
    </row>
    <row r="127" spans="1:65" s="2" customFormat="1" ht="24">
      <c r="A127" s="36"/>
      <c r="B127" s="37"/>
      <c r="C127" s="180" t="s">
        <v>292</v>
      </c>
      <c r="D127" s="180" t="s">
        <v>173</v>
      </c>
      <c r="E127" s="181" t="s">
        <v>5444</v>
      </c>
      <c r="F127" s="182" t="s">
        <v>5445</v>
      </c>
      <c r="G127" s="183" t="s">
        <v>185</v>
      </c>
      <c r="H127" s="184">
        <v>5.04</v>
      </c>
      <c r="I127" s="185"/>
      <c r="J127" s="186">
        <f>ROUND(I127*H127,2)</f>
        <v>0</v>
      </c>
      <c r="K127" s="182" t="s">
        <v>177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82</v>
      </c>
      <c r="AY127" s="19" t="s">
        <v>170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178</v>
      </c>
      <c r="BM127" s="191" t="s">
        <v>5446</v>
      </c>
    </row>
    <row r="128" spans="1:65" s="13" customFormat="1" ht="11.25">
      <c r="B128" s="193"/>
      <c r="C128" s="194"/>
      <c r="D128" s="195" t="s">
        <v>180</v>
      </c>
      <c r="E128" s="196" t="s">
        <v>19</v>
      </c>
      <c r="F128" s="197" t="s">
        <v>5447</v>
      </c>
      <c r="G128" s="194"/>
      <c r="H128" s="198">
        <v>5.04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180</v>
      </c>
      <c r="AU128" s="204" t="s">
        <v>82</v>
      </c>
      <c r="AV128" s="13" t="s">
        <v>82</v>
      </c>
      <c r="AW128" s="13" t="s">
        <v>34</v>
      </c>
      <c r="AX128" s="13" t="s">
        <v>80</v>
      </c>
      <c r="AY128" s="204" t="s">
        <v>170</v>
      </c>
    </row>
    <row r="129" spans="1:65" s="2" customFormat="1" ht="36">
      <c r="A129" s="36"/>
      <c r="B129" s="37"/>
      <c r="C129" s="180" t="s">
        <v>303</v>
      </c>
      <c r="D129" s="180" t="s">
        <v>173</v>
      </c>
      <c r="E129" s="181" t="s">
        <v>2012</v>
      </c>
      <c r="F129" s="182" t="s">
        <v>5448</v>
      </c>
      <c r="G129" s="183" t="s">
        <v>185</v>
      </c>
      <c r="H129" s="184">
        <v>2.88</v>
      </c>
      <c r="I129" s="185"/>
      <c r="J129" s="186">
        <f>ROUND(I129*H129,2)</f>
        <v>0</v>
      </c>
      <c r="K129" s="182" t="s">
        <v>177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82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5449</v>
      </c>
    </row>
    <row r="130" spans="1:65" s="13" customFormat="1" ht="11.25">
      <c r="B130" s="193"/>
      <c r="C130" s="194"/>
      <c r="D130" s="195" t="s">
        <v>180</v>
      </c>
      <c r="E130" s="196" t="s">
        <v>19</v>
      </c>
      <c r="F130" s="197" t="s">
        <v>5450</v>
      </c>
      <c r="G130" s="194"/>
      <c r="H130" s="198">
        <v>2.88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180</v>
      </c>
      <c r="AU130" s="204" t="s">
        <v>82</v>
      </c>
      <c r="AV130" s="13" t="s">
        <v>82</v>
      </c>
      <c r="AW130" s="13" t="s">
        <v>34</v>
      </c>
      <c r="AX130" s="13" t="s">
        <v>80</v>
      </c>
      <c r="AY130" s="204" t="s">
        <v>170</v>
      </c>
    </row>
    <row r="131" spans="1:65" s="2" customFormat="1" ht="24">
      <c r="A131" s="36"/>
      <c r="B131" s="37"/>
      <c r="C131" s="180" t="s">
        <v>307</v>
      </c>
      <c r="D131" s="180" t="s">
        <v>173</v>
      </c>
      <c r="E131" s="181" t="s">
        <v>2017</v>
      </c>
      <c r="F131" s="182" t="s">
        <v>2018</v>
      </c>
      <c r="G131" s="183" t="s">
        <v>185</v>
      </c>
      <c r="H131" s="184">
        <v>2.88</v>
      </c>
      <c r="I131" s="185"/>
      <c r="J131" s="186">
        <f>ROUND(I131*H131,2)</f>
        <v>0</v>
      </c>
      <c r="K131" s="182" t="s">
        <v>177</v>
      </c>
      <c r="L131" s="41"/>
      <c r="M131" s="187" t="s">
        <v>19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82</v>
      </c>
      <c r="AY131" s="19" t="s">
        <v>170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178</v>
      </c>
      <c r="BM131" s="191" t="s">
        <v>5451</v>
      </c>
    </row>
    <row r="132" spans="1:65" s="2" customFormat="1" ht="24">
      <c r="A132" s="36"/>
      <c r="B132" s="37"/>
      <c r="C132" s="180" t="s">
        <v>313</v>
      </c>
      <c r="D132" s="180" t="s">
        <v>173</v>
      </c>
      <c r="E132" s="181" t="s">
        <v>2023</v>
      </c>
      <c r="F132" s="182" t="s">
        <v>2024</v>
      </c>
      <c r="G132" s="183" t="s">
        <v>190</v>
      </c>
      <c r="H132" s="184">
        <v>5.1840000000000002</v>
      </c>
      <c r="I132" s="185"/>
      <c r="J132" s="186">
        <f>ROUND(I132*H132,2)</f>
        <v>0</v>
      </c>
      <c r="K132" s="182" t="s">
        <v>177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82</v>
      </c>
      <c r="AY132" s="19" t="s">
        <v>170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178</v>
      </c>
      <c r="BM132" s="191" t="s">
        <v>5452</v>
      </c>
    </row>
    <row r="133" spans="1:65" s="13" customFormat="1" ht="11.25">
      <c r="B133" s="193"/>
      <c r="C133" s="194"/>
      <c r="D133" s="195" t="s">
        <v>180</v>
      </c>
      <c r="E133" s="194"/>
      <c r="F133" s="197" t="s">
        <v>5453</v>
      </c>
      <c r="G133" s="194"/>
      <c r="H133" s="198">
        <v>5.1840000000000002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180</v>
      </c>
      <c r="AU133" s="204" t="s">
        <v>82</v>
      </c>
      <c r="AV133" s="13" t="s">
        <v>82</v>
      </c>
      <c r="AW133" s="13" t="s">
        <v>4</v>
      </c>
      <c r="AX133" s="13" t="s">
        <v>80</v>
      </c>
      <c r="AY133" s="204" t="s">
        <v>170</v>
      </c>
    </row>
    <row r="134" spans="1:65" s="2" customFormat="1" ht="24">
      <c r="A134" s="36"/>
      <c r="B134" s="37"/>
      <c r="C134" s="180" t="s">
        <v>318</v>
      </c>
      <c r="D134" s="180" t="s">
        <v>173</v>
      </c>
      <c r="E134" s="181" t="s">
        <v>2020</v>
      </c>
      <c r="F134" s="182" t="s">
        <v>2021</v>
      </c>
      <c r="G134" s="183" t="s">
        <v>185</v>
      </c>
      <c r="H134" s="184">
        <v>2.88</v>
      </c>
      <c r="I134" s="185"/>
      <c r="J134" s="186">
        <f>ROUND(I134*H134,2)</f>
        <v>0</v>
      </c>
      <c r="K134" s="182" t="s">
        <v>177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178</v>
      </c>
      <c r="AT134" s="191" t="s">
        <v>173</v>
      </c>
      <c r="AU134" s="191" t="s">
        <v>82</v>
      </c>
      <c r="AY134" s="19" t="s">
        <v>170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178</v>
      </c>
      <c r="BM134" s="191" t="s">
        <v>5454</v>
      </c>
    </row>
    <row r="135" spans="1:65" s="2" customFormat="1" ht="24">
      <c r="A135" s="36"/>
      <c r="B135" s="37"/>
      <c r="C135" s="180" t="s">
        <v>323</v>
      </c>
      <c r="D135" s="180" t="s">
        <v>173</v>
      </c>
      <c r="E135" s="181" t="s">
        <v>2027</v>
      </c>
      <c r="F135" s="182" t="s">
        <v>2028</v>
      </c>
      <c r="G135" s="183" t="s">
        <v>185</v>
      </c>
      <c r="H135" s="184">
        <v>2.16</v>
      </c>
      <c r="I135" s="185"/>
      <c r="J135" s="186">
        <f>ROUND(I135*H135,2)</f>
        <v>0</v>
      </c>
      <c r="K135" s="182" t="s">
        <v>177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178</v>
      </c>
      <c r="AT135" s="191" t="s">
        <v>173</v>
      </c>
      <c r="AU135" s="191" t="s">
        <v>82</v>
      </c>
      <c r="AY135" s="19" t="s">
        <v>170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178</v>
      </c>
      <c r="BM135" s="191" t="s">
        <v>5455</v>
      </c>
    </row>
    <row r="136" spans="1:65" s="13" customFormat="1" ht="11.25">
      <c r="B136" s="193"/>
      <c r="C136" s="194"/>
      <c r="D136" s="195" t="s">
        <v>180</v>
      </c>
      <c r="E136" s="196" t="s">
        <v>19</v>
      </c>
      <c r="F136" s="197" t="s">
        <v>5456</v>
      </c>
      <c r="G136" s="194"/>
      <c r="H136" s="198">
        <v>2.16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180</v>
      </c>
      <c r="AU136" s="204" t="s">
        <v>82</v>
      </c>
      <c r="AV136" s="13" t="s">
        <v>82</v>
      </c>
      <c r="AW136" s="13" t="s">
        <v>34</v>
      </c>
      <c r="AX136" s="13" t="s">
        <v>80</v>
      </c>
      <c r="AY136" s="204" t="s">
        <v>170</v>
      </c>
    </row>
    <row r="137" spans="1:65" s="2" customFormat="1" ht="16.5" customHeight="1">
      <c r="A137" s="36"/>
      <c r="B137" s="37"/>
      <c r="C137" s="180" t="s">
        <v>328</v>
      </c>
      <c r="D137" s="180" t="s">
        <v>173</v>
      </c>
      <c r="E137" s="181" t="s">
        <v>5457</v>
      </c>
      <c r="F137" s="182" t="s">
        <v>5458</v>
      </c>
      <c r="G137" s="183" t="s">
        <v>185</v>
      </c>
      <c r="H137" s="184">
        <v>0.72</v>
      </c>
      <c r="I137" s="185"/>
      <c r="J137" s="186">
        <f>ROUND(I137*H137,2)</f>
        <v>0</v>
      </c>
      <c r="K137" s="182" t="s">
        <v>177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82</v>
      </c>
      <c r="AY137" s="19" t="s">
        <v>170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178</v>
      </c>
      <c r="BM137" s="191" t="s">
        <v>5459</v>
      </c>
    </row>
    <row r="138" spans="1:65" s="13" customFormat="1" ht="11.25">
      <c r="B138" s="193"/>
      <c r="C138" s="194"/>
      <c r="D138" s="195" t="s">
        <v>180</v>
      </c>
      <c r="E138" s="196" t="s">
        <v>19</v>
      </c>
      <c r="F138" s="197" t="s">
        <v>5460</v>
      </c>
      <c r="G138" s="194"/>
      <c r="H138" s="198">
        <v>0.72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180</v>
      </c>
      <c r="AU138" s="204" t="s">
        <v>82</v>
      </c>
      <c r="AV138" s="13" t="s">
        <v>82</v>
      </c>
      <c r="AW138" s="13" t="s">
        <v>34</v>
      </c>
      <c r="AX138" s="13" t="s">
        <v>80</v>
      </c>
      <c r="AY138" s="204" t="s">
        <v>170</v>
      </c>
    </row>
    <row r="139" spans="1:65" s="2" customFormat="1" ht="36">
      <c r="A139" s="36"/>
      <c r="B139" s="37"/>
      <c r="C139" s="180" t="s">
        <v>333</v>
      </c>
      <c r="D139" s="180" t="s">
        <v>173</v>
      </c>
      <c r="E139" s="181" t="s">
        <v>5461</v>
      </c>
      <c r="F139" s="182" t="s">
        <v>5462</v>
      </c>
      <c r="G139" s="183" t="s">
        <v>185</v>
      </c>
      <c r="H139" s="184">
        <v>2.16</v>
      </c>
      <c r="I139" s="185"/>
      <c r="J139" s="186">
        <f>ROUND(I139*H139,2)</f>
        <v>0</v>
      </c>
      <c r="K139" s="182" t="s">
        <v>177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82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178</v>
      </c>
      <c r="BM139" s="191" t="s">
        <v>5463</v>
      </c>
    </row>
    <row r="140" spans="1:65" s="13" customFormat="1" ht="11.25">
      <c r="B140" s="193"/>
      <c r="C140" s="194"/>
      <c r="D140" s="195" t="s">
        <v>180</v>
      </c>
      <c r="E140" s="196" t="s">
        <v>19</v>
      </c>
      <c r="F140" s="197" t="s">
        <v>5464</v>
      </c>
      <c r="G140" s="194"/>
      <c r="H140" s="198">
        <v>2.16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180</v>
      </c>
      <c r="AU140" s="204" t="s">
        <v>82</v>
      </c>
      <c r="AV140" s="13" t="s">
        <v>82</v>
      </c>
      <c r="AW140" s="13" t="s">
        <v>34</v>
      </c>
      <c r="AX140" s="13" t="s">
        <v>80</v>
      </c>
      <c r="AY140" s="204" t="s">
        <v>170</v>
      </c>
    </row>
    <row r="141" spans="1:65" s="2" customFormat="1" ht="16.5" customHeight="1">
      <c r="A141" s="36"/>
      <c r="B141" s="37"/>
      <c r="C141" s="216" t="s">
        <v>338</v>
      </c>
      <c r="D141" s="216" t="s">
        <v>192</v>
      </c>
      <c r="E141" s="217" t="s">
        <v>5465</v>
      </c>
      <c r="F141" s="218" t="s">
        <v>5466</v>
      </c>
      <c r="G141" s="219" t="s">
        <v>190</v>
      </c>
      <c r="H141" s="220">
        <v>4.32</v>
      </c>
      <c r="I141" s="221"/>
      <c r="J141" s="222">
        <f>ROUND(I141*H141,2)</f>
        <v>0</v>
      </c>
      <c r="K141" s="218" t="s">
        <v>177</v>
      </c>
      <c r="L141" s="223"/>
      <c r="M141" s="224" t="s">
        <v>19</v>
      </c>
      <c r="N141" s="225" t="s">
        <v>44</v>
      </c>
      <c r="O141" s="66"/>
      <c r="P141" s="189">
        <f>O141*H141</f>
        <v>0</v>
      </c>
      <c r="Q141" s="189">
        <v>1</v>
      </c>
      <c r="R141" s="189">
        <f>Q141*H141</f>
        <v>4.32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195</v>
      </c>
      <c r="AT141" s="191" t="s">
        <v>192</v>
      </c>
      <c r="AU141" s="191" t="s">
        <v>82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5467</v>
      </c>
    </row>
    <row r="142" spans="1:65" s="13" customFormat="1" ht="11.25">
      <c r="B142" s="193"/>
      <c r="C142" s="194"/>
      <c r="D142" s="195" t="s">
        <v>180</v>
      </c>
      <c r="E142" s="194"/>
      <c r="F142" s="197" t="s">
        <v>5468</v>
      </c>
      <c r="G142" s="194"/>
      <c r="H142" s="198">
        <v>4.32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180</v>
      </c>
      <c r="AU142" s="204" t="s">
        <v>82</v>
      </c>
      <c r="AV142" s="13" t="s">
        <v>82</v>
      </c>
      <c r="AW142" s="13" t="s">
        <v>4</v>
      </c>
      <c r="AX142" s="13" t="s">
        <v>80</v>
      </c>
      <c r="AY142" s="204" t="s">
        <v>170</v>
      </c>
    </row>
    <row r="143" spans="1:65" s="12" customFormat="1" ht="25.9" customHeight="1">
      <c r="B143" s="164"/>
      <c r="C143" s="165"/>
      <c r="D143" s="166" t="s">
        <v>72</v>
      </c>
      <c r="E143" s="167" t="s">
        <v>1225</v>
      </c>
      <c r="F143" s="167" t="s">
        <v>5469</v>
      </c>
      <c r="G143" s="165"/>
      <c r="H143" s="165"/>
      <c r="I143" s="168"/>
      <c r="J143" s="169">
        <f>BK143</f>
        <v>0</v>
      </c>
      <c r="K143" s="165"/>
      <c r="L143" s="170"/>
      <c r="M143" s="171"/>
      <c r="N143" s="172"/>
      <c r="O143" s="172"/>
      <c r="P143" s="173">
        <f>P144+P150+P172+P185+P200+P209+P221</f>
        <v>0</v>
      </c>
      <c r="Q143" s="172"/>
      <c r="R143" s="173">
        <f>R144+R150+R172+R185+R200+R209+R221</f>
        <v>9.9600000000000001E-3</v>
      </c>
      <c r="S143" s="172"/>
      <c r="T143" s="174">
        <f>T144+T150+T172+T185+T200+T209+T221</f>
        <v>0</v>
      </c>
      <c r="AR143" s="175" t="s">
        <v>80</v>
      </c>
      <c r="AT143" s="176" t="s">
        <v>72</v>
      </c>
      <c r="AU143" s="176" t="s">
        <v>73</v>
      </c>
      <c r="AY143" s="175" t="s">
        <v>170</v>
      </c>
      <c r="BK143" s="177">
        <f>BK144+BK150+BK172+BK185+BK200+BK209+BK221</f>
        <v>0</v>
      </c>
    </row>
    <row r="144" spans="1:65" s="12" customFormat="1" ht="22.9" customHeight="1">
      <c r="B144" s="164"/>
      <c r="C144" s="165"/>
      <c r="D144" s="166" t="s">
        <v>72</v>
      </c>
      <c r="E144" s="178" t="s">
        <v>1238</v>
      </c>
      <c r="F144" s="178" t="s">
        <v>5470</v>
      </c>
      <c r="G144" s="165"/>
      <c r="H144" s="165"/>
      <c r="I144" s="168"/>
      <c r="J144" s="179">
        <f>BK144</f>
        <v>0</v>
      </c>
      <c r="K144" s="165"/>
      <c r="L144" s="170"/>
      <c r="M144" s="171"/>
      <c r="N144" s="172"/>
      <c r="O144" s="172"/>
      <c r="P144" s="173">
        <f>SUM(P145:P149)</f>
        <v>0</v>
      </c>
      <c r="Q144" s="172"/>
      <c r="R144" s="173">
        <f>SUM(R145:R149)</f>
        <v>0</v>
      </c>
      <c r="S144" s="172"/>
      <c r="T144" s="174">
        <f>SUM(T145:T149)</f>
        <v>0</v>
      </c>
      <c r="AR144" s="175" t="s">
        <v>80</v>
      </c>
      <c r="AT144" s="176" t="s">
        <v>72</v>
      </c>
      <c r="AU144" s="176" t="s">
        <v>80</v>
      </c>
      <c r="AY144" s="175" t="s">
        <v>170</v>
      </c>
      <c r="BK144" s="177">
        <f>SUM(BK145:BK149)</f>
        <v>0</v>
      </c>
    </row>
    <row r="145" spans="1:65" s="2" customFormat="1" ht="16.5" customHeight="1">
      <c r="A145" s="36"/>
      <c r="B145" s="37"/>
      <c r="C145" s="180" t="s">
        <v>342</v>
      </c>
      <c r="D145" s="180" t="s">
        <v>173</v>
      </c>
      <c r="E145" s="181" t="s">
        <v>1192</v>
      </c>
      <c r="F145" s="182" t="s">
        <v>1193</v>
      </c>
      <c r="G145" s="183" t="s">
        <v>310</v>
      </c>
      <c r="H145" s="184">
        <v>75</v>
      </c>
      <c r="I145" s="185"/>
      <c r="J145" s="186">
        <f>ROUND(I145*H145,2)</f>
        <v>0</v>
      </c>
      <c r="K145" s="182" t="s">
        <v>19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261</v>
      </c>
      <c r="AT145" s="191" t="s">
        <v>173</v>
      </c>
      <c r="AU145" s="191" t="s">
        <v>82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261</v>
      </c>
      <c r="BM145" s="191" t="s">
        <v>559</v>
      </c>
    </row>
    <row r="146" spans="1:65" s="2" customFormat="1" ht="16.5" customHeight="1">
      <c r="A146" s="36"/>
      <c r="B146" s="37"/>
      <c r="C146" s="180" t="s">
        <v>346</v>
      </c>
      <c r="D146" s="180" t="s">
        <v>173</v>
      </c>
      <c r="E146" s="181" t="s">
        <v>5471</v>
      </c>
      <c r="F146" s="182" t="s">
        <v>5472</v>
      </c>
      <c r="G146" s="183" t="s">
        <v>310</v>
      </c>
      <c r="H146" s="184">
        <v>5</v>
      </c>
      <c r="I146" s="185"/>
      <c r="J146" s="186">
        <f>ROUND(I146*H146,2)</f>
        <v>0</v>
      </c>
      <c r="K146" s="182" t="s">
        <v>19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261</v>
      </c>
      <c r="AT146" s="191" t="s">
        <v>173</v>
      </c>
      <c r="AU146" s="191" t="s">
        <v>82</v>
      </c>
      <c r="AY146" s="19" t="s">
        <v>170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261</v>
      </c>
      <c r="BM146" s="191" t="s">
        <v>567</v>
      </c>
    </row>
    <row r="147" spans="1:65" s="2" customFormat="1" ht="16.5" customHeight="1">
      <c r="A147" s="36"/>
      <c r="B147" s="37"/>
      <c r="C147" s="180" t="s">
        <v>350</v>
      </c>
      <c r="D147" s="180" t="s">
        <v>173</v>
      </c>
      <c r="E147" s="181" t="s">
        <v>5473</v>
      </c>
      <c r="F147" s="182" t="s">
        <v>5474</v>
      </c>
      <c r="G147" s="183" t="s">
        <v>310</v>
      </c>
      <c r="H147" s="184">
        <v>32</v>
      </c>
      <c r="I147" s="185"/>
      <c r="J147" s="186">
        <f>ROUND(I147*H147,2)</f>
        <v>0</v>
      </c>
      <c r="K147" s="182" t="s">
        <v>19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261</v>
      </c>
      <c r="AT147" s="191" t="s">
        <v>173</v>
      </c>
      <c r="AU147" s="191" t="s">
        <v>82</v>
      </c>
      <c r="AY147" s="19" t="s">
        <v>170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261</v>
      </c>
      <c r="BM147" s="191" t="s">
        <v>575</v>
      </c>
    </row>
    <row r="148" spans="1:65" s="2" customFormat="1" ht="16.5" customHeight="1">
      <c r="A148" s="36"/>
      <c r="B148" s="37"/>
      <c r="C148" s="180" t="s">
        <v>354</v>
      </c>
      <c r="D148" s="180" t="s">
        <v>173</v>
      </c>
      <c r="E148" s="181" t="s">
        <v>5475</v>
      </c>
      <c r="F148" s="182" t="s">
        <v>5476</v>
      </c>
      <c r="G148" s="183" t="s">
        <v>310</v>
      </c>
      <c r="H148" s="184">
        <v>33</v>
      </c>
      <c r="I148" s="185"/>
      <c r="J148" s="186">
        <f>ROUND(I148*H148,2)</f>
        <v>0</v>
      </c>
      <c r="K148" s="182" t="s">
        <v>19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261</v>
      </c>
      <c r="AT148" s="191" t="s">
        <v>173</v>
      </c>
      <c r="AU148" s="191" t="s">
        <v>82</v>
      </c>
      <c r="AY148" s="19" t="s">
        <v>170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261</v>
      </c>
      <c r="BM148" s="191" t="s">
        <v>583</v>
      </c>
    </row>
    <row r="149" spans="1:65" s="2" customFormat="1" ht="16.5" customHeight="1">
      <c r="A149" s="36"/>
      <c r="B149" s="37"/>
      <c r="C149" s="180" t="s">
        <v>359</v>
      </c>
      <c r="D149" s="180" t="s">
        <v>173</v>
      </c>
      <c r="E149" s="181" t="s">
        <v>1194</v>
      </c>
      <c r="F149" s="182" t="s">
        <v>1195</v>
      </c>
      <c r="G149" s="183" t="s">
        <v>310</v>
      </c>
      <c r="H149" s="184">
        <v>272</v>
      </c>
      <c r="I149" s="185"/>
      <c r="J149" s="186">
        <f>ROUND(I149*H149,2)</f>
        <v>0</v>
      </c>
      <c r="K149" s="182" t="s">
        <v>19</v>
      </c>
      <c r="L149" s="41"/>
      <c r="M149" s="187" t="s">
        <v>19</v>
      </c>
      <c r="N149" s="188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261</v>
      </c>
      <c r="AT149" s="191" t="s">
        <v>173</v>
      </c>
      <c r="AU149" s="191" t="s">
        <v>82</v>
      </c>
      <c r="AY149" s="19" t="s">
        <v>170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261</v>
      </c>
      <c r="BM149" s="191" t="s">
        <v>593</v>
      </c>
    </row>
    <row r="150" spans="1:65" s="12" customFormat="1" ht="22.9" customHeight="1">
      <c r="B150" s="164"/>
      <c r="C150" s="165"/>
      <c r="D150" s="166" t="s">
        <v>72</v>
      </c>
      <c r="E150" s="178" t="s">
        <v>1245</v>
      </c>
      <c r="F150" s="178" t="s">
        <v>5477</v>
      </c>
      <c r="G150" s="165"/>
      <c r="H150" s="165"/>
      <c r="I150" s="168"/>
      <c r="J150" s="179">
        <f>BK150</f>
        <v>0</v>
      </c>
      <c r="K150" s="165"/>
      <c r="L150" s="170"/>
      <c r="M150" s="171"/>
      <c r="N150" s="172"/>
      <c r="O150" s="172"/>
      <c r="P150" s="173">
        <f>SUM(P151:P171)</f>
        <v>0</v>
      </c>
      <c r="Q150" s="172"/>
      <c r="R150" s="173">
        <f>SUM(R151:R171)</f>
        <v>0</v>
      </c>
      <c r="S150" s="172"/>
      <c r="T150" s="174">
        <f>SUM(T151:T171)</f>
        <v>0</v>
      </c>
      <c r="AR150" s="175" t="s">
        <v>80</v>
      </c>
      <c r="AT150" s="176" t="s">
        <v>72</v>
      </c>
      <c r="AU150" s="176" t="s">
        <v>80</v>
      </c>
      <c r="AY150" s="175" t="s">
        <v>170</v>
      </c>
      <c r="BK150" s="177">
        <f>SUM(BK151:BK171)</f>
        <v>0</v>
      </c>
    </row>
    <row r="151" spans="1:65" s="2" customFormat="1" ht="16.5" customHeight="1">
      <c r="A151" s="36"/>
      <c r="B151" s="37"/>
      <c r="C151" s="180" t="s">
        <v>366</v>
      </c>
      <c r="D151" s="180" t="s">
        <v>173</v>
      </c>
      <c r="E151" s="181" t="s">
        <v>1200</v>
      </c>
      <c r="F151" s="182" t="s">
        <v>1201</v>
      </c>
      <c r="G151" s="183" t="s">
        <v>310</v>
      </c>
      <c r="H151" s="184">
        <v>263</v>
      </c>
      <c r="I151" s="185"/>
      <c r="J151" s="186">
        <f t="shared" ref="J151:J171" si="10">ROUND(I151*H151,2)</f>
        <v>0</v>
      </c>
      <c r="K151" s="182" t="s">
        <v>19</v>
      </c>
      <c r="L151" s="41"/>
      <c r="M151" s="187" t="s">
        <v>19</v>
      </c>
      <c r="N151" s="188" t="s">
        <v>44</v>
      </c>
      <c r="O151" s="66"/>
      <c r="P151" s="189">
        <f t="shared" ref="P151:P171" si="11">O151*H151</f>
        <v>0</v>
      </c>
      <c r="Q151" s="189">
        <v>0</v>
      </c>
      <c r="R151" s="189">
        <f t="shared" ref="R151:R171" si="12">Q151*H151</f>
        <v>0</v>
      </c>
      <c r="S151" s="189">
        <v>0</v>
      </c>
      <c r="T151" s="190">
        <f t="shared" ref="T151:T171" si="13"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261</v>
      </c>
      <c r="AT151" s="191" t="s">
        <v>173</v>
      </c>
      <c r="AU151" s="191" t="s">
        <v>82</v>
      </c>
      <c r="AY151" s="19" t="s">
        <v>170</v>
      </c>
      <c r="BE151" s="192">
        <f t="shared" ref="BE151:BE171" si="14">IF(N151="základní",J151,0)</f>
        <v>0</v>
      </c>
      <c r="BF151" s="192">
        <f t="shared" ref="BF151:BF171" si="15">IF(N151="snížená",J151,0)</f>
        <v>0</v>
      </c>
      <c r="BG151" s="192">
        <f t="shared" ref="BG151:BG171" si="16">IF(N151="zákl. přenesená",J151,0)</f>
        <v>0</v>
      </c>
      <c r="BH151" s="192">
        <f t="shared" ref="BH151:BH171" si="17">IF(N151="sníž. přenesená",J151,0)</f>
        <v>0</v>
      </c>
      <c r="BI151" s="192">
        <f t="shared" ref="BI151:BI171" si="18">IF(N151="nulová",J151,0)</f>
        <v>0</v>
      </c>
      <c r="BJ151" s="19" t="s">
        <v>80</v>
      </c>
      <c r="BK151" s="192">
        <f t="shared" ref="BK151:BK171" si="19">ROUND(I151*H151,2)</f>
        <v>0</v>
      </c>
      <c r="BL151" s="19" t="s">
        <v>261</v>
      </c>
      <c r="BM151" s="191" t="s">
        <v>615</v>
      </c>
    </row>
    <row r="152" spans="1:65" s="2" customFormat="1" ht="16.5" customHeight="1">
      <c r="A152" s="36"/>
      <c r="B152" s="37"/>
      <c r="C152" s="180" t="s">
        <v>371</v>
      </c>
      <c r="D152" s="180" t="s">
        <v>173</v>
      </c>
      <c r="E152" s="181" t="s">
        <v>1202</v>
      </c>
      <c r="F152" s="182" t="s">
        <v>1203</v>
      </c>
      <c r="G152" s="183" t="s">
        <v>310</v>
      </c>
      <c r="H152" s="184">
        <v>140</v>
      </c>
      <c r="I152" s="185"/>
      <c r="J152" s="186">
        <f t="shared" si="10"/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 t="shared" si="11"/>
        <v>0</v>
      </c>
      <c r="Q152" s="189">
        <v>0</v>
      </c>
      <c r="R152" s="189">
        <f t="shared" si="12"/>
        <v>0</v>
      </c>
      <c r="S152" s="189">
        <v>0</v>
      </c>
      <c r="T152" s="190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261</v>
      </c>
      <c r="AT152" s="191" t="s">
        <v>173</v>
      </c>
      <c r="AU152" s="191" t="s">
        <v>82</v>
      </c>
      <c r="AY152" s="19" t="s">
        <v>170</v>
      </c>
      <c r="BE152" s="192">
        <f t="shared" si="14"/>
        <v>0</v>
      </c>
      <c r="BF152" s="192">
        <f t="shared" si="15"/>
        <v>0</v>
      </c>
      <c r="BG152" s="192">
        <f t="shared" si="16"/>
        <v>0</v>
      </c>
      <c r="BH152" s="192">
        <f t="shared" si="17"/>
        <v>0</v>
      </c>
      <c r="BI152" s="192">
        <f t="shared" si="18"/>
        <v>0</v>
      </c>
      <c r="BJ152" s="19" t="s">
        <v>80</v>
      </c>
      <c r="BK152" s="192">
        <f t="shared" si="19"/>
        <v>0</v>
      </c>
      <c r="BL152" s="19" t="s">
        <v>261</v>
      </c>
      <c r="BM152" s="191" t="s">
        <v>624</v>
      </c>
    </row>
    <row r="153" spans="1:65" s="2" customFormat="1" ht="16.5" customHeight="1">
      <c r="A153" s="36"/>
      <c r="B153" s="37"/>
      <c r="C153" s="180" t="s">
        <v>378</v>
      </c>
      <c r="D153" s="180" t="s">
        <v>173</v>
      </c>
      <c r="E153" s="181" t="s">
        <v>5478</v>
      </c>
      <c r="F153" s="182" t="s">
        <v>5479</v>
      </c>
      <c r="G153" s="183" t="s">
        <v>310</v>
      </c>
      <c r="H153" s="184">
        <v>37</v>
      </c>
      <c r="I153" s="185"/>
      <c r="J153" s="186">
        <f t="shared" si="10"/>
        <v>0</v>
      </c>
      <c r="K153" s="182" t="s">
        <v>19</v>
      </c>
      <c r="L153" s="41"/>
      <c r="M153" s="187" t="s">
        <v>19</v>
      </c>
      <c r="N153" s="188" t="s">
        <v>44</v>
      </c>
      <c r="O153" s="66"/>
      <c r="P153" s="189">
        <f t="shared" si="11"/>
        <v>0</v>
      </c>
      <c r="Q153" s="189">
        <v>0</v>
      </c>
      <c r="R153" s="189">
        <f t="shared" si="12"/>
        <v>0</v>
      </c>
      <c r="S153" s="189">
        <v>0</v>
      </c>
      <c r="T153" s="190">
        <f t="shared" si="1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261</v>
      </c>
      <c r="AT153" s="191" t="s">
        <v>173</v>
      </c>
      <c r="AU153" s="191" t="s">
        <v>82</v>
      </c>
      <c r="AY153" s="19" t="s">
        <v>170</v>
      </c>
      <c r="BE153" s="192">
        <f t="shared" si="14"/>
        <v>0</v>
      </c>
      <c r="BF153" s="192">
        <f t="shared" si="15"/>
        <v>0</v>
      </c>
      <c r="BG153" s="192">
        <f t="shared" si="16"/>
        <v>0</v>
      </c>
      <c r="BH153" s="192">
        <f t="shared" si="17"/>
        <v>0</v>
      </c>
      <c r="BI153" s="192">
        <f t="shared" si="18"/>
        <v>0</v>
      </c>
      <c r="BJ153" s="19" t="s">
        <v>80</v>
      </c>
      <c r="BK153" s="192">
        <f t="shared" si="19"/>
        <v>0</v>
      </c>
      <c r="BL153" s="19" t="s">
        <v>261</v>
      </c>
      <c r="BM153" s="191" t="s">
        <v>637</v>
      </c>
    </row>
    <row r="154" spans="1:65" s="2" customFormat="1" ht="16.5" customHeight="1">
      <c r="A154" s="36"/>
      <c r="B154" s="37"/>
      <c r="C154" s="180" t="s">
        <v>385</v>
      </c>
      <c r="D154" s="180" t="s">
        <v>173</v>
      </c>
      <c r="E154" s="181" t="s">
        <v>5480</v>
      </c>
      <c r="F154" s="182" t="s">
        <v>5481</v>
      </c>
      <c r="G154" s="183" t="s">
        <v>310</v>
      </c>
      <c r="H154" s="184">
        <v>70</v>
      </c>
      <c r="I154" s="185"/>
      <c r="J154" s="186">
        <f t="shared" si="10"/>
        <v>0</v>
      </c>
      <c r="K154" s="182" t="s">
        <v>19</v>
      </c>
      <c r="L154" s="41"/>
      <c r="M154" s="187" t="s">
        <v>19</v>
      </c>
      <c r="N154" s="188" t="s">
        <v>44</v>
      </c>
      <c r="O154" s="66"/>
      <c r="P154" s="189">
        <f t="shared" si="11"/>
        <v>0</v>
      </c>
      <c r="Q154" s="189">
        <v>0</v>
      </c>
      <c r="R154" s="189">
        <f t="shared" si="12"/>
        <v>0</v>
      </c>
      <c r="S154" s="189">
        <v>0</v>
      </c>
      <c r="T154" s="190">
        <f t="shared" si="1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261</v>
      </c>
      <c r="AT154" s="191" t="s">
        <v>173</v>
      </c>
      <c r="AU154" s="191" t="s">
        <v>82</v>
      </c>
      <c r="AY154" s="19" t="s">
        <v>170</v>
      </c>
      <c r="BE154" s="192">
        <f t="shared" si="14"/>
        <v>0</v>
      </c>
      <c r="BF154" s="192">
        <f t="shared" si="15"/>
        <v>0</v>
      </c>
      <c r="BG154" s="192">
        <f t="shared" si="16"/>
        <v>0</v>
      </c>
      <c r="BH154" s="192">
        <f t="shared" si="17"/>
        <v>0</v>
      </c>
      <c r="BI154" s="192">
        <f t="shared" si="18"/>
        <v>0</v>
      </c>
      <c r="BJ154" s="19" t="s">
        <v>80</v>
      </c>
      <c r="BK154" s="192">
        <f t="shared" si="19"/>
        <v>0</v>
      </c>
      <c r="BL154" s="19" t="s">
        <v>261</v>
      </c>
      <c r="BM154" s="191" t="s">
        <v>648</v>
      </c>
    </row>
    <row r="155" spans="1:65" s="2" customFormat="1" ht="16.5" customHeight="1">
      <c r="A155" s="36"/>
      <c r="B155" s="37"/>
      <c r="C155" s="180" t="s">
        <v>390</v>
      </c>
      <c r="D155" s="180" t="s">
        <v>173</v>
      </c>
      <c r="E155" s="181" t="s">
        <v>5482</v>
      </c>
      <c r="F155" s="182" t="s">
        <v>5483</v>
      </c>
      <c r="G155" s="183" t="s">
        <v>310</v>
      </c>
      <c r="H155" s="184">
        <v>4</v>
      </c>
      <c r="I155" s="185"/>
      <c r="J155" s="186">
        <f t="shared" si="10"/>
        <v>0</v>
      </c>
      <c r="K155" s="182" t="s">
        <v>19</v>
      </c>
      <c r="L155" s="41"/>
      <c r="M155" s="187" t="s">
        <v>19</v>
      </c>
      <c r="N155" s="188" t="s">
        <v>44</v>
      </c>
      <c r="O155" s="66"/>
      <c r="P155" s="189">
        <f t="shared" si="11"/>
        <v>0</v>
      </c>
      <c r="Q155" s="189">
        <v>0</v>
      </c>
      <c r="R155" s="189">
        <f t="shared" si="12"/>
        <v>0</v>
      </c>
      <c r="S155" s="189">
        <v>0</v>
      </c>
      <c r="T155" s="190">
        <f t="shared" si="1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261</v>
      </c>
      <c r="AT155" s="191" t="s">
        <v>173</v>
      </c>
      <c r="AU155" s="191" t="s">
        <v>82</v>
      </c>
      <c r="AY155" s="19" t="s">
        <v>170</v>
      </c>
      <c r="BE155" s="192">
        <f t="shared" si="14"/>
        <v>0</v>
      </c>
      <c r="BF155" s="192">
        <f t="shared" si="15"/>
        <v>0</v>
      </c>
      <c r="BG155" s="192">
        <f t="shared" si="16"/>
        <v>0</v>
      </c>
      <c r="BH155" s="192">
        <f t="shared" si="17"/>
        <v>0</v>
      </c>
      <c r="BI155" s="192">
        <f t="shared" si="18"/>
        <v>0</v>
      </c>
      <c r="BJ155" s="19" t="s">
        <v>80</v>
      </c>
      <c r="BK155" s="192">
        <f t="shared" si="19"/>
        <v>0</v>
      </c>
      <c r="BL155" s="19" t="s">
        <v>261</v>
      </c>
      <c r="BM155" s="191" t="s">
        <v>658</v>
      </c>
    </row>
    <row r="156" spans="1:65" s="2" customFormat="1" ht="16.5" customHeight="1">
      <c r="A156" s="36"/>
      <c r="B156" s="37"/>
      <c r="C156" s="180" t="s">
        <v>395</v>
      </c>
      <c r="D156" s="180" t="s">
        <v>173</v>
      </c>
      <c r="E156" s="181" t="s">
        <v>5484</v>
      </c>
      <c r="F156" s="182" t="s">
        <v>5485</v>
      </c>
      <c r="G156" s="183" t="s">
        <v>310</v>
      </c>
      <c r="H156" s="184">
        <v>35</v>
      </c>
      <c r="I156" s="185"/>
      <c r="J156" s="186">
        <f t="shared" si="10"/>
        <v>0</v>
      </c>
      <c r="K156" s="182" t="s">
        <v>19</v>
      </c>
      <c r="L156" s="41"/>
      <c r="M156" s="187" t="s">
        <v>19</v>
      </c>
      <c r="N156" s="188" t="s">
        <v>44</v>
      </c>
      <c r="O156" s="66"/>
      <c r="P156" s="189">
        <f t="shared" si="11"/>
        <v>0</v>
      </c>
      <c r="Q156" s="189">
        <v>0</v>
      </c>
      <c r="R156" s="189">
        <f t="shared" si="12"/>
        <v>0</v>
      </c>
      <c r="S156" s="189">
        <v>0</v>
      </c>
      <c r="T156" s="190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261</v>
      </c>
      <c r="AT156" s="191" t="s">
        <v>173</v>
      </c>
      <c r="AU156" s="191" t="s">
        <v>82</v>
      </c>
      <c r="AY156" s="19" t="s">
        <v>170</v>
      </c>
      <c r="BE156" s="192">
        <f t="shared" si="14"/>
        <v>0</v>
      </c>
      <c r="BF156" s="192">
        <f t="shared" si="15"/>
        <v>0</v>
      </c>
      <c r="BG156" s="192">
        <f t="shared" si="16"/>
        <v>0</v>
      </c>
      <c r="BH156" s="192">
        <f t="shared" si="17"/>
        <v>0</v>
      </c>
      <c r="BI156" s="192">
        <f t="shared" si="18"/>
        <v>0</v>
      </c>
      <c r="BJ156" s="19" t="s">
        <v>80</v>
      </c>
      <c r="BK156" s="192">
        <f t="shared" si="19"/>
        <v>0</v>
      </c>
      <c r="BL156" s="19" t="s">
        <v>261</v>
      </c>
      <c r="BM156" s="191" t="s">
        <v>272</v>
      </c>
    </row>
    <row r="157" spans="1:65" s="2" customFormat="1" ht="16.5" customHeight="1">
      <c r="A157" s="36"/>
      <c r="B157" s="37"/>
      <c r="C157" s="180" t="s">
        <v>400</v>
      </c>
      <c r="D157" s="180" t="s">
        <v>173</v>
      </c>
      <c r="E157" s="181" t="s">
        <v>5486</v>
      </c>
      <c r="F157" s="182" t="s">
        <v>5487</v>
      </c>
      <c r="G157" s="183" t="s">
        <v>310</v>
      </c>
      <c r="H157" s="184">
        <v>119</v>
      </c>
      <c r="I157" s="185"/>
      <c r="J157" s="186">
        <f t="shared" si="10"/>
        <v>0</v>
      </c>
      <c r="K157" s="182" t="s">
        <v>19</v>
      </c>
      <c r="L157" s="41"/>
      <c r="M157" s="187" t="s">
        <v>19</v>
      </c>
      <c r="N157" s="188" t="s">
        <v>44</v>
      </c>
      <c r="O157" s="66"/>
      <c r="P157" s="189">
        <f t="shared" si="11"/>
        <v>0</v>
      </c>
      <c r="Q157" s="189">
        <v>0</v>
      </c>
      <c r="R157" s="189">
        <f t="shared" si="12"/>
        <v>0</v>
      </c>
      <c r="S157" s="189">
        <v>0</v>
      </c>
      <c r="T157" s="190">
        <f t="shared" si="1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261</v>
      </c>
      <c r="AT157" s="191" t="s">
        <v>173</v>
      </c>
      <c r="AU157" s="191" t="s">
        <v>82</v>
      </c>
      <c r="AY157" s="19" t="s">
        <v>170</v>
      </c>
      <c r="BE157" s="192">
        <f t="shared" si="14"/>
        <v>0</v>
      </c>
      <c r="BF157" s="192">
        <f t="shared" si="15"/>
        <v>0</v>
      </c>
      <c r="BG157" s="192">
        <f t="shared" si="16"/>
        <v>0</v>
      </c>
      <c r="BH157" s="192">
        <f t="shared" si="17"/>
        <v>0</v>
      </c>
      <c r="BI157" s="192">
        <f t="shared" si="18"/>
        <v>0</v>
      </c>
      <c r="BJ157" s="19" t="s">
        <v>80</v>
      </c>
      <c r="BK157" s="192">
        <f t="shared" si="19"/>
        <v>0</v>
      </c>
      <c r="BL157" s="19" t="s">
        <v>261</v>
      </c>
      <c r="BM157" s="191" t="s">
        <v>281</v>
      </c>
    </row>
    <row r="158" spans="1:65" s="2" customFormat="1" ht="16.5" customHeight="1">
      <c r="A158" s="36"/>
      <c r="B158" s="37"/>
      <c r="C158" s="180" t="s">
        <v>407</v>
      </c>
      <c r="D158" s="180" t="s">
        <v>173</v>
      </c>
      <c r="E158" s="181" t="s">
        <v>1204</v>
      </c>
      <c r="F158" s="182" t="s">
        <v>1205</v>
      </c>
      <c r="G158" s="183" t="s">
        <v>310</v>
      </c>
      <c r="H158" s="184">
        <v>205</v>
      </c>
      <c r="I158" s="185"/>
      <c r="J158" s="186">
        <f t="shared" si="10"/>
        <v>0</v>
      </c>
      <c r="K158" s="182" t="s">
        <v>19</v>
      </c>
      <c r="L158" s="41"/>
      <c r="M158" s="187" t="s">
        <v>19</v>
      </c>
      <c r="N158" s="188" t="s">
        <v>44</v>
      </c>
      <c r="O158" s="66"/>
      <c r="P158" s="189">
        <f t="shared" si="11"/>
        <v>0</v>
      </c>
      <c r="Q158" s="189">
        <v>0</v>
      </c>
      <c r="R158" s="189">
        <f t="shared" si="12"/>
        <v>0</v>
      </c>
      <c r="S158" s="189">
        <v>0</v>
      </c>
      <c r="T158" s="190">
        <f t="shared" si="1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261</v>
      </c>
      <c r="AT158" s="191" t="s">
        <v>173</v>
      </c>
      <c r="AU158" s="191" t="s">
        <v>82</v>
      </c>
      <c r="AY158" s="19" t="s">
        <v>170</v>
      </c>
      <c r="BE158" s="192">
        <f t="shared" si="14"/>
        <v>0</v>
      </c>
      <c r="BF158" s="192">
        <f t="shared" si="15"/>
        <v>0</v>
      </c>
      <c r="BG158" s="192">
        <f t="shared" si="16"/>
        <v>0</v>
      </c>
      <c r="BH158" s="192">
        <f t="shared" si="17"/>
        <v>0</v>
      </c>
      <c r="BI158" s="192">
        <f t="shared" si="18"/>
        <v>0</v>
      </c>
      <c r="BJ158" s="19" t="s">
        <v>80</v>
      </c>
      <c r="BK158" s="192">
        <f t="shared" si="19"/>
        <v>0</v>
      </c>
      <c r="BL158" s="19" t="s">
        <v>261</v>
      </c>
      <c r="BM158" s="191" t="s">
        <v>710</v>
      </c>
    </row>
    <row r="159" spans="1:65" s="2" customFormat="1" ht="16.5" customHeight="1">
      <c r="A159" s="36"/>
      <c r="B159" s="37"/>
      <c r="C159" s="180" t="s">
        <v>413</v>
      </c>
      <c r="D159" s="180" t="s">
        <v>173</v>
      </c>
      <c r="E159" s="181" t="s">
        <v>1206</v>
      </c>
      <c r="F159" s="182" t="s">
        <v>1207</v>
      </c>
      <c r="G159" s="183" t="s">
        <v>310</v>
      </c>
      <c r="H159" s="184">
        <v>285</v>
      </c>
      <c r="I159" s="185"/>
      <c r="J159" s="186">
        <f t="shared" si="10"/>
        <v>0</v>
      </c>
      <c r="K159" s="182" t="s">
        <v>19</v>
      </c>
      <c r="L159" s="41"/>
      <c r="M159" s="187" t="s">
        <v>19</v>
      </c>
      <c r="N159" s="188" t="s">
        <v>44</v>
      </c>
      <c r="O159" s="66"/>
      <c r="P159" s="189">
        <f t="shared" si="11"/>
        <v>0</v>
      </c>
      <c r="Q159" s="189">
        <v>0</v>
      </c>
      <c r="R159" s="189">
        <f t="shared" si="12"/>
        <v>0</v>
      </c>
      <c r="S159" s="189">
        <v>0</v>
      </c>
      <c r="T159" s="190">
        <f t="shared" si="1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261</v>
      </c>
      <c r="AT159" s="191" t="s">
        <v>173</v>
      </c>
      <c r="AU159" s="191" t="s">
        <v>82</v>
      </c>
      <c r="AY159" s="19" t="s">
        <v>170</v>
      </c>
      <c r="BE159" s="192">
        <f t="shared" si="14"/>
        <v>0</v>
      </c>
      <c r="BF159" s="192">
        <f t="shared" si="15"/>
        <v>0</v>
      </c>
      <c r="BG159" s="192">
        <f t="shared" si="16"/>
        <v>0</v>
      </c>
      <c r="BH159" s="192">
        <f t="shared" si="17"/>
        <v>0</v>
      </c>
      <c r="BI159" s="192">
        <f t="shared" si="18"/>
        <v>0</v>
      </c>
      <c r="BJ159" s="19" t="s">
        <v>80</v>
      </c>
      <c r="BK159" s="192">
        <f t="shared" si="19"/>
        <v>0</v>
      </c>
      <c r="BL159" s="19" t="s">
        <v>261</v>
      </c>
      <c r="BM159" s="191" t="s">
        <v>719</v>
      </c>
    </row>
    <row r="160" spans="1:65" s="2" customFormat="1" ht="16.5" customHeight="1">
      <c r="A160" s="36"/>
      <c r="B160" s="37"/>
      <c r="C160" s="180" t="s">
        <v>418</v>
      </c>
      <c r="D160" s="180" t="s">
        <v>173</v>
      </c>
      <c r="E160" s="181" t="s">
        <v>1208</v>
      </c>
      <c r="F160" s="182" t="s">
        <v>1209</v>
      </c>
      <c r="G160" s="183" t="s">
        <v>1088</v>
      </c>
      <c r="H160" s="184">
        <v>45</v>
      </c>
      <c r="I160" s="185"/>
      <c r="J160" s="186">
        <f t="shared" si="10"/>
        <v>0</v>
      </c>
      <c r="K160" s="182" t="s">
        <v>19</v>
      </c>
      <c r="L160" s="41"/>
      <c r="M160" s="187" t="s">
        <v>19</v>
      </c>
      <c r="N160" s="188" t="s">
        <v>44</v>
      </c>
      <c r="O160" s="66"/>
      <c r="P160" s="189">
        <f t="shared" si="11"/>
        <v>0</v>
      </c>
      <c r="Q160" s="189">
        <v>0</v>
      </c>
      <c r="R160" s="189">
        <f t="shared" si="12"/>
        <v>0</v>
      </c>
      <c r="S160" s="189">
        <v>0</v>
      </c>
      <c r="T160" s="190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261</v>
      </c>
      <c r="AT160" s="191" t="s">
        <v>173</v>
      </c>
      <c r="AU160" s="191" t="s">
        <v>82</v>
      </c>
      <c r="AY160" s="19" t="s">
        <v>170</v>
      </c>
      <c r="BE160" s="192">
        <f t="shared" si="14"/>
        <v>0</v>
      </c>
      <c r="BF160" s="192">
        <f t="shared" si="15"/>
        <v>0</v>
      </c>
      <c r="BG160" s="192">
        <f t="shared" si="16"/>
        <v>0</v>
      </c>
      <c r="BH160" s="192">
        <f t="shared" si="17"/>
        <v>0</v>
      </c>
      <c r="BI160" s="192">
        <f t="shared" si="18"/>
        <v>0</v>
      </c>
      <c r="BJ160" s="19" t="s">
        <v>80</v>
      </c>
      <c r="BK160" s="192">
        <f t="shared" si="19"/>
        <v>0</v>
      </c>
      <c r="BL160" s="19" t="s">
        <v>261</v>
      </c>
      <c r="BM160" s="191" t="s">
        <v>727</v>
      </c>
    </row>
    <row r="161" spans="1:65" s="2" customFormat="1" ht="16.5" customHeight="1">
      <c r="A161" s="36"/>
      <c r="B161" s="37"/>
      <c r="C161" s="180" t="s">
        <v>423</v>
      </c>
      <c r="D161" s="180" t="s">
        <v>173</v>
      </c>
      <c r="E161" s="181" t="s">
        <v>1210</v>
      </c>
      <c r="F161" s="182" t="s">
        <v>1211</v>
      </c>
      <c r="G161" s="183" t="s">
        <v>1088</v>
      </c>
      <c r="H161" s="184">
        <v>43</v>
      </c>
      <c r="I161" s="185"/>
      <c r="J161" s="186">
        <f t="shared" si="10"/>
        <v>0</v>
      </c>
      <c r="K161" s="182" t="s">
        <v>19</v>
      </c>
      <c r="L161" s="41"/>
      <c r="M161" s="187" t="s">
        <v>19</v>
      </c>
      <c r="N161" s="188" t="s">
        <v>44</v>
      </c>
      <c r="O161" s="66"/>
      <c r="P161" s="189">
        <f t="shared" si="11"/>
        <v>0</v>
      </c>
      <c r="Q161" s="189">
        <v>0</v>
      </c>
      <c r="R161" s="189">
        <f t="shared" si="12"/>
        <v>0</v>
      </c>
      <c r="S161" s="189">
        <v>0</v>
      </c>
      <c r="T161" s="190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261</v>
      </c>
      <c r="AT161" s="191" t="s">
        <v>173</v>
      </c>
      <c r="AU161" s="191" t="s">
        <v>82</v>
      </c>
      <c r="AY161" s="19" t="s">
        <v>170</v>
      </c>
      <c r="BE161" s="192">
        <f t="shared" si="14"/>
        <v>0</v>
      </c>
      <c r="BF161" s="192">
        <f t="shared" si="15"/>
        <v>0</v>
      </c>
      <c r="BG161" s="192">
        <f t="shared" si="16"/>
        <v>0</v>
      </c>
      <c r="BH161" s="192">
        <f t="shared" si="17"/>
        <v>0</v>
      </c>
      <c r="BI161" s="192">
        <f t="shared" si="18"/>
        <v>0</v>
      </c>
      <c r="BJ161" s="19" t="s">
        <v>80</v>
      </c>
      <c r="BK161" s="192">
        <f t="shared" si="19"/>
        <v>0</v>
      </c>
      <c r="BL161" s="19" t="s">
        <v>261</v>
      </c>
      <c r="BM161" s="191" t="s">
        <v>735</v>
      </c>
    </row>
    <row r="162" spans="1:65" s="2" customFormat="1" ht="16.5" customHeight="1">
      <c r="A162" s="36"/>
      <c r="B162" s="37"/>
      <c r="C162" s="180" t="s">
        <v>428</v>
      </c>
      <c r="D162" s="180" t="s">
        <v>173</v>
      </c>
      <c r="E162" s="181" t="s">
        <v>1212</v>
      </c>
      <c r="F162" s="182" t="s">
        <v>1213</v>
      </c>
      <c r="G162" s="183" t="s">
        <v>1088</v>
      </c>
      <c r="H162" s="184">
        <v>2</v>
      </c>
      <c r="I162" s="185"/>
      <c r="J162" s="186">
        <f t="shared" si="10"/>
        <v>0</v>
      </c>
      <c r="K162" s="182" t="s">
        <v>19</v>
      </c>
      <c r="L162" s="41"/>
      <c r="M162" s="187" t="s">
        <v>19</v>
      </c>
      <c r="N162" s="188" t="s">
        <v>44</v>
      </c>
      <c r="O162" s="66"/>
      <c r="P162" s="189">
        <f t="shared" si="11"/>
        <v>0</v>
      </c>
      <c r="Q162" s="189">
        <v>0</v>
      </c>
      <c r="R162" s="189">
        <f t="shared" si="12"/>
        <v>0</v>
      </c>
      <c r="S162" s="189">
        <v>0</v>
      </c>
      <c r="T162" s="190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261</v>
      </c>
      <c r="AT162" s="191" t="s">
        <v>173</v>
      </c>
      <c r="AU162" s="191" t="s">
        <v>82</v>
      </c>
      <c r="AY162" s="19" t="s">
        <v>170</v>
      </c>
      <c r="BE162" s="192">
        <f t="shared" si="14"/>
        <v>0</v>
      </c>
      <c r="BF162" s="192">
        <f t="shared" si="15"/>
        <v>0</v>
      </c>
      <c r="BG162" s="192">
        <f t="shared" si="16"/>
        <v>0</v>
      </c>
      <c r="BH162" s="192">
        <f t="shared" si="17"/>
        <v>0</v>
      </c>
      <c r="BI162" s="192">
        <f t="shared" si="18"/>
        <v>0</v>
      </c>
      <c r="BJ162" s="19" t="s">
        <v>80</v>
      </c>
      <c r="BK162" s="192">
        <f t="shared" si="19"/>
        <v>0</v>
      </c>
      <c r="BL162" s="19" t="s">
        <v>261</v>
      </c>
      <c r="BM162" s="191" t="s">
        <v>743</v>
      </c>
    </row>
    <row r="163" spans="1:65" s="2" customFormat="1" ht="16.5" customHeight="1">
      <c r="A163" s="36"/>
      <c r="B163" s="37"/>
      <c r="C163" s="180" t="s">
        <v>433</v>
      </c>
      <c r="D163" s="180" t="s">
        <v>173</v>
      </c>
      <c r="E163" s="181" t="s">
        <v>1214</v>
      </c>
      <c r="F163" s="182" t="s">
        <v>1215</v>
      </c>
      <c r="G163" s="183" t="s">
        <v>1088</v>
      </c>
      <c r="H163" s="184">
        <v>45</v>
      </c>
      <c r="I163" s="185"/>
      <c r="J163" s="186">
        <f t="shared" si="10"/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 t="shared" si="11"/>
        <v>0</v>
      </c>
      <c r="Q163" s="189">
        <v>0</v>
      </c>
      <c r="R163" s="189">
        <f t="shared" si="12"/>
        <v>0</v>
      </c>
      <c r="S163" s="189">
        <v>0</v>
      </c>
      <c r="T163" s="190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261</v>
      </c>
      <c r="AT163" s="191" t="s">
        <v>173</v>
      </c>
      <c r="AU163" s="191" t="s">
        <v>82</v>
      </c>
      <c r="AY163" s="19" t="s">
        <v>170</v>
      </c>
      <c r="BE163" s="192">
        <f t="shared" si="14"/>
        <v>0</v>
      </c>
      <c r="BF163" s="192">
        <f t="shared" si="15"/>
        <v>0</v>
      </c>
      <c r="BG163" s="192">
        <f t="shared" si="16"/>
        <v>0</v>
      </c>
      <c r="BH163" s="192">
        <f t="shared" si="17"/>
        <v>0</v>
      </c>
      <c r="BI163" s="192">
        <f t="shared" si="18"/>
        <v>0</v>
      </c>
      <c r="BJ163" s="19" t="s">
        <v>80</v>
      </c>
      <c r="BK163" s="192">
        <f t="shared" si="19"/>
        <v>0</v>
      </c>
      <c r="BL163" s="19" t="s">
        <v>261</v>
      </c>
      <c r="BM163" s="191" t="s">
        <v>751</v>
      </c>
    </row>
    <row r="164" spans="1:65" s="2" customFormat="1" ht="16.5" customHeight="1">
      <c r="A164" s="36"/>
      <c r="B164" s="37"/>
      <c r="C164" s="180" t="s">
        <v>438</v>
      </c>
      <c r="D164" s="180" t="s">
        <v>173</v>
      </c>
      <c r="E164" s="181" t="s">
        <v>5488</v>
      </c>
      <c r="F164" s="182" t="s">
        <v>5489</v>
      </c>
      <c r="G164" s="183" t="s">
        <v>1088</v>
      </c>
      <c r="H164" s="184">
        <v>4</v>
      </c>
      <c r="I164" s="185"/>
      <c r="J164" s="186">
        <f t="shared" si="10"/>
        <v>0</v>
      </c>
      <c r="K164" s="182" t="s">
        <v>19</v>
      </c>
      <c r="L164" s="41"/>
      <c r="M164" s="187" t="s">
        <v>19</v>
      </c>
      <c r="N164" s="188" t="s">
        <v>44</v>
      </c>
      <c r="O164" s="66"/>
      <c r="P164" s="189">
        <f t="shared" si="11"/>
        <v>0</v>
      </c>
      <c r="Q164" s="189">
        <v>0</v>
      </c>
      <c r="R164" s="189">
        <f t="shared" si="12"/>
        <v>0</v>
      </c>
      <c r="S164" s="189">
        <v>0</v>
      </c>
      <c r="T164" s="190">
        <f t="shared" si="1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261</v>
      </c>
      <c r="AT164" s="191" t="s">
        <v>173</v>
      </c>
      <c r="AU164" s="191" t="s">
        <v>82</v>
      </c>
      <c r="AY164" s="19" t="s">
        <v>170</v>
      </c>
      <c r="BE164" s="192">
        <f t="shared" si="14"/>
        <v>0</v>
      </c>
      <c r="BF164" s="192">
        <f t="shared" si="15"/>
        <v>0</v>
      </c>
      <c r="BG164" s="192">
        <f t="shared" si="16"/>
        <v>0</v>
      </c>
      <c r="BH164" s="192">
        <f t="shared" si="17"/>
        <v>0</v>
      </c>
      <c r="BI164" s="192">
        <f t="shared" si="18"/>
        <v>0</v>
      </c>
      <c r="BJ164" s="19" t="s">
        <v>80</v>
      </c>
      <c r="BK164" s="192">
        <f t="shared" si="19"/>
        <v>0</v>
      </c>
      <c r="BL164" s="19" t="s">
        <v>261</v>
      </c>
      <c r="BM164" s="191" t="s">
        <v>760</v>
      </c>
    </row>
    <row r="165" spans="1:65" s="2" customFormat="1" ht="16.5" customHeight="1">
      <c r="A165" s="36"/>
      <c r="B165" s="37"/>
      <c r="C165" s="180" t="s">
        <v>443</v>
      </c>
      <c r="D165" s="180" t="s">
        <v>173</v>
      </c>
      <c r="E165" s="181" t="s">
        <v>5490</v>
      </c>
      <c r="F165" s="182" t="s">
        <v>5491</v>
      </c>
      <c r="G165" s="183" t="s">
        <v>1088</v>
      </c>
      <c r="H165" s="184">
        <v>8</v>
      </c>
      <c r="I165" s="185"/>
      <c r="J165" s="186">
        <f t="shared" si="10"/>
        <v>0</v>
      </c>
      <c r="K165" s="182" t="s">
        <v>19</v>
      </c>
      <c r="L165" s="41"/>
      <c r="M165" s="187" t="s">
        <v>19</v>
      </c>
      <c r="N165" s="188" t="s">
        <v>44</v>
      </c>
      <c r="O165" s="66"/>
      <c r="P165" s="189">
        <f t="shared" si="11"/>
        <v>0</v>
      </c>
      <c r="Q165" s="189">
        <v>0</v>
      </c>
      <c r="R165" s="189">
        <f t="shared" si="12"/>
        <v>0</v>
      </c>
      <c r="S165" s="189">
        <v>0</v>
      </c>
      <c r="T165" s="190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261</v>
      </c>
      <c r="AT165" s="191" t="s">
        <v>173</v>
      </c>
      <c r="AU165" s="191" t="s">
        <v>82</v>
      </c>
      <c r="AY165" s="19" t="s">
        <v>170</v>
      </c>
      <c r="BE165" s="192">
        <f t="shared" si="14"/>
        <v>0</v>
      </c>
      <c r="BF165" s="192">
        <f t="shared" si="15"/>
        <v>0</v>
      </c>
      <c r="BG165" s="192">
        <f t="shared" si="16"/>
        <v>0</v>
      </c>
      <c r="BH165" s="192">
        <f t="shared" si="17"/>
        <v>0</v>
      </c>
      <c r="BI165" s="192">
        <f t="shared" si="18"/>
        <v>0</v>
      </c>
      <c r="BJ165" s="19" t="s">
        <v>80</v>
      </c>
      <c r="BK165" s="192">
        <f t="shared" si="19"/>
        <v>0</v>
      </c>
      <c r="BL165" s="19" t="s">
        <v>261</v>
      </c>
      <c r="BM165" s="191" t="s">
        <v>769</v>
      </c>
    </row>
    <row r="166" spans="1:65" s="2" customFormat="1" ht="16.5" customHeight="1">
      <c r="A166" s="36"/>
      <c r="B166" s="37"/>
      <c r="C166" s="180" t="s">
        <v>448</v>
      </c>
      <c r="D166" s="180" t="s">
        <v>173</v>
      </c>
      <c r="E166" s="181" t="s">
        <v>5492</v>
      </c>
      <c r="F166" s="182" t="s">
        <v>5493</v>
      </c>
      <c r="G166" s="183" t="s">
        <v>1088</v>
      </c>
      <c r="H166" s="184">
        <v>4</v>
      </c>
      <c r="I166" s="185"/>
      <c r="J166" s="186">
        <f t="shared" si="10"/>
        <v>0</v>
      </c>
      <c r="K166" s="182" t="s">
        <v>19</v>
      </c>
      <c r="L166" s="41"/>
      <c r="M166" s="187" t="s">
        <v>19</v>
      </c>
      <c r="N166" s="188" t="s">
        <v>44</v>
      </c>
      <c r="O166" s="66"/>
      <c r="P166" s="189">
        <f t="shared" si="11"/>
        <v>0</v>
      </c>
      <c r="Q166" s="189">
        <v>0</v>
      </c>
      <c r="R166" s="189">
        <f t="shared" si="12"/>
        <v>0</v>
      </c>
      <c r="S166" s="189">
        <v>0</v>
      </c>
      <c r="T166" s="190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261</v>
      </c>
      <c r="AT166" s="191" t="s">
        <v>173</v>
      </c>
      <c r="AU166" s="191" t="s">
        <v>82</v>
      </c>
      <c r="AY166" s="19" t="s">
        <v>170</v>
      </c>
      <c r="BE166" s="192">
        <f t="shared" si="14"/>
        <v>0</v>
      </c>
      <c r="BF166" s="192">
        <f t="shared" si="15"/>
        <v>0</v>
      </c>
      <c r="BG166" s="192">
        <f t="shared" si="16"/>
        <v>0</v>
      </c>
      <c r="BH166" s="192">
        <f t="shared" si="17"/>
        <v>0</v>
      </c>
      <c r="BI166" s="192">
        <f t="shared" si="18"/>
        <v>0</v>
      </c>
      <c r="BJ166" s="19" t="s">
        <v>80</v>
      </c>
      <c r="BK166" s="192">
        <f t="shared" si="19"/>
        <v>0</v>
      </c>
      <c r="BL166" s="19" t="s">
        <v>261</v>
      </c>
      <c r="BM166" s="191" t="s">
        <v>777</v>
      </c>
    </row>
    <row r="167" spans="1:65" s="2" customFormat="1" ht="16.5" customHeight="1">
      <c r="A167" s="36"/>
      <c r="B167" s="37"/>
      <c r="C167" s="180" t="s">
        <v>452</v>
      </c>
      <c r="D167" s="180" t="s">
        <v>173</v>
      </c>
      <c r="E167" s="181" t="s">
        <v>5494</v>
      </c>
      <c r="F167" s="182" t="s">
        <v>5495</v>
      </c>
      <c r="G167" s="183" t="s">
        <v>1088</v>
      </c>
      <c r="H167" s="184">
        <v>8</v>
      </c>
      <c r="I167" s="185"/>
      <c r="J167" s="186">
        <f t="shared" si="10"/>
        <v>0</v>
      </c>
      <c r="K167" s="182" t="s">
        <v>19</v>
      </c>
      <c r="L167" s="41"/>
      <c r="M167" s="187" t="s">
        <v>19</v>
      </c>
      <c r="N167" s="188" t="s">
        <v>44</v>
      </c>
      <c r="O167" s="66"/>
      <c r="P167" s="189">
        <f t="shared" si="11"/>
        <v>0</v>
      </c>
      <c r="Q167" s="189">
        <v>0</v>
      </c>
      <c r="R167" s="189">
        <f t="shared" si="12"/>
        <v>0</v>
      </c>
      <c r="S167" s="189">
        <v>0</v>
      </c>
      <c r="T167" s="190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261</v>
      </c>
      <c r="AT167" s="191" t="s">
        <v>173</v>
      </c>
      <c r="AU167" s="191" t="s">
        <v>82</v>
      </c>
      <c r="AY167" s="19" t="s">
        <v>170</v>
      </c>
      <c r="BE167" s="192">
        <f t="shared" si="14"/>
        <v>0</v>
      </c>
      <c r="BF167" s="192">
        <f t="shared" si="15"/>
        <v>0</v>
      </c>
      <c r="BG167" s="192">
        <f t="shared" si="16"/>
        <v>0</v>
      </c>
      <c r="BH167" s="192">
        <f t="shared" si="17"/>
        <v>0</v>
      </c>
      <c r="BI167" s="192">
        <f t="shared" si="18"/>
        <v>0</v>
      </c>
      <c r="BJ167" s="19" t="s">
        <v>80</v>
      </c>
      <c r="BK167" s="192">
        <f t="shared" si="19"/>
        <v>0</v>
      </c>
      <c r="BL167" s="19" t="s">
        <v>261</v>
      </c>
      <c r="BM167" s="191" t="s">
        <v>785</v>
      </c>
    </row>
    <row r="168" spans="1:65" s="2" customFormat="1" ht="16.5" customHeight="1">
      <c r="A168" s="36"/>
      <c r="B168" s="37"/>
      <c r="C168" s="180" t="s">
        <v>457</v>
      </c>
      <c r="D168" s="180" t="s">
        <v>173</v>
      </c>
      <c r="E168" s="181" t="s">
        <v>5496</v>
      </c>
      <c r="F168" s="182" t="s">
        <v>5497</v>
      </c>
      <c r="G168" s="183" t="s">
        <v>1088</v>
      </c>
      <c r="H168" s="184">
        <v>1</v>
      </c>
      <c r="I168" s="185"/>
      <c r="J168" s="186">
        <f t="shared" si="10"/>
        <v>0</v>
      </c>
      <c r="K168" s="182" t="s">
        <v>19</v>
      </c>
      <c r="L168" s="41"/>
      <c r="M168" s="187" t="s">
        <v>19</v>
      </c>
      <c r="N168" s="188" t="s">
        <v>44</v>
      </c>
      <c r="O168" s="66"/>
      <c r="P168" s="189">
        <f t="shared" si="11"/>
        <v>0</v>
      </c>
      <c r="Q168" s="189">
        <v>0</v>
      </c>
      <c r="R168" s="189">
        <f t="shared" si="12"/>
        <v>0</v>
      </c>
      <c r="S168" s="189">
        <v>0</v>
      </c>
      <c r="T168" s="190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261</v>
      </c>
      <c r="AT168" s="191" t="s">
        <v>173</v>
      </c>
      <c r="AU168" s="191" t="s">
        <v>82</v>
      </c>
      <c r="AY168" s="19" t="s">
        <v>170</v>
      </c>
      <c r="BE168" s="192">
        <f t="shared" si="14"/>
        <v>0</v>
      </c>
      <c r="BF168" s="192">
        <f t="shared" si="15"/>
        <v>0</v>
      </c>
      <c r="BG168" s="192">
        <f t="shared" si="16"/>
        <v>0</v>
      </c>
      <c r="BH168" s="192">
        <f t="shared" si="17"/>
        <v>0</v>
      </c>
      <c r="BI168" s="192">
        <f t="shared" si="18"/>
        <v>0</v>
      </c>
      <c r="BJ168" s="19" t="s">
        <v>80</v>
      </c>
      <c r="BK168" s="192">
        <f t="shared" si="19"/>
        <v>0</v>
      </c>
      <c r="BL168" s="19" t="s">
        <v>261</v>
      </c>
      <c r="BM168" s="191" t="s">
        <v>793</v>
      </c>
    </row>
    <row r="169" spans="1:65" s="2" customFormat="1" ht="16.5" customHeight="1">
      <c r="A169" s="36"/>
      <c r="B169" s="37"/>
      <c r="C169" s="180" t="s">
        <v>461</v>
      </c>
      <c r="D169" s="180" t="s">
        <v>173</v>
      </c>
      <c r="E169" s="181" t="s">
        <v>5498</v>
      </c>
      <c r="F169" s="182" t="s">
        <v>5499</v>
      </c>
      <c r="G169" s="183" t="s">
        <v>1088</v>
      </c>
      <c r="H169" s="184">
        <v>4</v>
      </c>
      <c r="I169" s="185"/>
      <c r="J169" s="186">
        <f t="shared" si="10"/>
        <v>0</v>
      </c>
      <c r="K169" s="182" t="s">
        <v>19</v>
      </c>
      <c r="L169" s="41"/>
      <c r="M169" s="187" t="s">
        <v>19</v>
      </c>
      <c r="N169" s="188" t="s">
        <v>44</v>
      </c>
      <c r="O169" s="66"/>
      <c r="P169" s="189">
        <f t="shared" si="11"/>
        <v>0</v>
      </c>
      <c r="Q169" s="189">
        <v>0</v>
      </c>
      <c r="R169" s="189">
        <f t="shared" si="12"/>
        <v>0</v>
      </c>
      <c r="S169" s="189">
        <v>0</v>
      </c>
      <c r="T169" s="190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261</v>
      </c>
      <c r="AT169" s="191" t="s">
        <v>173</v>
      </c>
      <c r="AU169" s="191" t="s">
        <v>82</v>
      </c>
      <c r="AY169" s="19" t="s">
        <v>170</v>
      </c>
      <c r="BE169" s="192">
        <f t="shared" si="14"/>
        <v>0</v>
      </c>
      <c r="BF169" s="192">
        <f t="shared" si="15"/>
        <v>0</v>
      </c>
      <c r="BG169" s="192">
        <f t="shared" si="16"/>
        <v>0</v>
      </c>
      <c r="BH169" s="192">
        <f t="shared" si="17"/>
        <v>0</v>
      </c>
      <c r="BI169" s="192">
        <f t="shared" si="18"/>
        <v>0</v>
      </c>
      <c r="BJ169" s="19" t="s">
        <v>80</v>
      </c>
      <c r="BK169" s="192">
        <f t="shared" si="19"/>
        <v>0</v>
      </c>
      <c r="BL169" s="19" t="s">
        <v>261</v>
      </c>
      <c r="BM169" s="191" t="s">
        <v>801</v>
      </c>
    </row>
    <row r="170" spans="1:65" s="2" customFormat="1" ht="16.5" customHeight="1">
      <c r="A170" s="36"/>
      <c r="B170" s="37"/>
      <c r="C170" s="180" t="s">
        <v>466</v>
      </c>
      <c r="D170" s="180" t="s">
        <v>173</v>
      </c>
      <c r="E170" s="181" t="s">
        <v>1218</v>
      </c>
      <c r="F170" s="182" t="s">
        <v>1219</v>
      </c>
      <c r="G170" s="183" t="s">
        <v>310</v>
      </c>
      <c r="H170" s="184">
        <v>500</v>
      </c>
      <c r="I170" s="185"/>
      <c r="J170" s="186">
        <f t="shared" si="10"/>
        <v>0</v>
      </c>
      <c r="K170" s="182" t="s">
        <v>19</v>
      </c>
      <c r="L170" s="41"/>
      <c r="M170" s="187" t="s">
        <v>19</v>
      </c>
      <c r="N170" s="188" t="s">
        <v>44</v>
      </c>
      <c r="O170" s="66"/>
      <c r="P170" s="189">
        <f t="shared" si="11"/>
        <v>0</v>
      </c>
      <c r="Q170" s="189">
        <v>0</v>
      </c>
      <c r="R170" s="189">
        <f t="shared" si="12"/>
        <v>0</v>
      </c>
      <c r="S170" s="189">
        <v>0</v>
      </c>
      <c r="T170" s="190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261</v>
      </c>
      <c r="AT170" s="191" t="s">
        <v>173</v>
      </c>
      <c r="AU170" s="191" t="s">
        <v>82</v>
      </c>
      <c r="AY170" s="19" t="s">
        <v>170</v>
      </c>
      <c r="BE170" s="192">
        <f t="shared" si="14"/>
        <v>0</v>
      </c>
      <c r="BF170" s="192">
        <f t="shared" si="15"/>
        <v>0</v>
      </c>
      <c r="BG170" s="192">
        <f t="shared" si="16"/>
        <v>0</v>
      </c>
      <c r="BH170" s="192">
        <f t="shared" si="17"/>
        <v>0</v>
      </c>
      <c r="BI170" s="192">
        <f t="shared" si="18"/>
        <v>0</v>
      </c>
      <c r="BJ170" s="19" t="s">
        <v>80</v>
      </c>
      <c r="BK170" s="192">
        <f t="shared" si="19"/>
        <v>0</v>
      </c>
      <c r="BL170" s="19" t="s">
        <v>261</v>
      </c>
      <c r="BM170" s="191" t="s">
        <v>812</v>
      </c>
    </row>
    <row r="171" spans="1:65" s="2" customFormat="1" ht="16.5" customHeight="1">
      <c r="A171" s="36"/>
      <c r="B171" s="37"/>
      <c r="C171" s="180" t="s">
        <v>473</v>
      </c>
      <c r="D171" s="180" t="s">
        <v>173</v>
      </c>
      <c r="E171" s="181" t="s">
        <v>1220</v>
      </c>
      <c r="F171" s="182" t="s">
        <v>1221</v>
      </c>
      <c r="G171" s="183" t="s">
        <v>310</v>
      </c>
      <c r="H171" s="184">
        <v>500</v>
      </c>
      <c r="I171" s="185"/>
      <c r="J171" s="186">
        <f t="shared" si="10"/>
        <v>0</v>
      </c>
      <c r="K171" s="182" t="s">
        <v>19</v>
      </c>
      <c r="L171" s="41"/>
      <c r="M171" s="187" t="s">
        <v>19</v>
      </c>
      <c r="N171" s="188" t="s">
        <v>44</v>
      </c>
      <c r="O171" s="66"/>
      <c r="P171" s="189">
        <f t="shared" si="11"/>
        <v>0</v>
      </c>
      <c r="Q171" s="189">
        <v>0</v>
      </c>
      <c r="R171" s="189">
        <f t="shared" si="12"/>
        <v>0</v>
      </c>
      <c r="S171" s="189">
        <v>0</v>
      </c>
      <c r="T171" s="190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261</v>
      </c>
      <c r="AT171" s="191" t="s">
        <v>173</v>
      </c>
      <c r="AU171" s="191" t="s">
        <v>82</v>
      </c>
      <c r="AY171" s="19" t="s">
        <v>170</v>
      </c>
      <c r="BE171" s="192">
        <f t="shared" si="14"/>
        <v>0</v>
      </c>
      <c r="BF171" s="192">
        <f t="shared" si="15"/>
        <v>0</v>
      </c>
      <c r="BG171" s="192">
        <f t="shared" si="16"/>
        <v>0</v>
      </c>
      <c r="BH171" s="192">
        <f t="shared" si="17"/>
        <v>0</v>
      </c>
      <c r="BI171" s="192">
        <f t="shared" si="18"/>
        <v>0</v>
      </c>
      <c r="BJ171" s="19" t="s">
        <v>80</v>
      </c>
      <c r="BK171" s="192">
        <f t="shared" si="19"/>
        <v>0</v>
      </c>
      <c r="BL171" s="19" t="s">
        <v>261</v>
      </c>
      <c r="BM171" s="191" t="s">
        <v>822</v>
      </c>
    </row>
    <row r="172" spans="1:65" s="12" customFormat="1" ht="22.9" customHeight="1">
      <c r="B172" s="164"/>
      <c r="C172" s="165"/>
      <c r="D172" s="166" t="s">
        <v>72</v>
      </c>
      <c r="E172" s="178" t="s">
        <v>5500</v>
      </c>
      <c r="F172" s="178" t="s">
        <v>5501</v>
      </c>
      <c r="G172" s="165"/>
      <c r="H172" s="165"/>
      <c r="I172" s="168"/>
      <c r="J172" s="179">
        <f>BK172</f>
        <v>0</v>
      </c>
      <c r="K172" s="165"/>
      <c r="L172" s="170"/>
      <c r="M172" s="171"/>
      <c r="N172" s="172"/>
      <c r="O172" s="172"/>
      <c r="P172" s="173">
        <f>SUM(P173:P184)</f>
        <v>0</v>
      </c>
      <c r="Q172" s="172"/>
      <c r="R172" s="173">
        <f>SUM(R173:R184)</f>
        <v>9.9600000000000001E-3</v>
      </c>
      <c r="S172" s="172"/>
      <c r="T172" s="174">
        <f>SUM(T173:T184)</f>
        <v>0</v>
      </c>
      <c r="AR172" s="175" t="s">
        <v>80</v>
      </c>
      <c r="AT172" s="176" t="s">
        <v>72</v>
      </c>
      <c r="AU172" s="176" t="s">
        <v>80</v>
      </c>
      <c r="AY172" s="175" t="s">
        <v>170</v>
      </c>
      <c r="BK172" s="177">
        <f>SUM(BK173:BK184)</f>
        <v>0</v>
      </c>
    </row>
    <row r="173" spans="1:65" s="2" customFormat="1" ht="16.5" customHeight="1">
      <c r="A173" s="36"/>
      <c r="B173" s="37"/>
      <c r="C173" s="180" t="s">
        <v>477</v>
      </c>
      <c r="D173" s="180" t="s">
        <v>173</v>
      </c>
      <c r="E173" s="181" t="s">
        <v>5502</v>
      </c>
      <c r="F173" s="182" t="s">
        <v>5503</v>
      </c>
      <c r="G173" s="183" t="s">
        <v>310</v>
      </c>
      <c r="H173" s="184">
        <v>58</v>
      </c>
      <c r="I173" s="185"/>
      <c r="J173" s="186">
        <f t="shared" ref="J173:J179" si="20">ROUND(I173*H173,2)</f>
        <v>0</v>
      </c>
      <c r="K173" s="182" t="s">
        <v>19</v>
      </c>
      <c r="L173" s="41"/>
      <c r="M173" s="187" t="s">
        <v>19</v>
      </c>
      <c r="N173" s="188" t="s">
        <v>44</v>
      </c>
      <c r="O173" s="66"/>
      <c r="P173" s="189">
        <f t="shared" ref="P173:P179" si="21">O173*H173</f>
        <v>0</v>
      </c>
      <c r="Q173" s="189">
        <v>0</v>
      </c>
      <c r="R173" s="189">
        <f t="shared" ref="R173:R179" si="22">Q173*H173</f>
        <v>0</v>
      </c>
      <c r="S173" s="189">
        <v>0</v>
      </c>
      <c r="T173" s="190">
        <f t="shared" ref="T173:T179" si="23"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261</v>
      </c>
      <c r="AT173" s="191" t="s">
        <v>173</v>
      </c>
      <c r="AU173" s="191" t="s">
        <v>82</v>
      </c>
      <c r="AY173" s="19" t="s">
        <v>170</v>
      </c>
      <c r="BE173" s="192">
        <f t="shared" ref="BE173:BE179" si="24">IF(N173="základní",J173,0)</f>
        <v>0</v>
      </c>
      <c r="BF173" s="192">
        <f t="shared" ref="BF173:BF179" si="25">IF(N173="snížená",J173,0)</f>
        <v>0</v>
      </c>
      <c r="BG173" s="192">
        <f t="shared" ref="BG173:BG179" si="26">IF(N173="zákl. přenesená",J173,0)</f>
        <v>0</v>
      </c>
      <c r="BH173" s="192">
        <f t="shared" ref="BH173:BH179" si="27">IF(N173="sníž. přenesená",J173,0)</f>
        <v>0</v>
      </c>
      <c r="BI173" s="192">
        <f t="shared" ref="BI173:BI179" si="28">IF(N173="nulová",J173,0)</f>
        <v>0</v>
      </c>
      <c r="BJ173" s="19" t="s">
        <v>80</v>
      </c>
      <c r="BK173" s="192">
        <f t="shared" ref="BK173:BK179" si="29">ROUND(I173*H173,2)</f>
        <v>0</v>
      </c>
      <c r="BL173" s="19" t="s">
        <v>261</v>
      </c>
      <c r="BM173" s="191" t="s">
        <v>669</v>
      </c>
    </row>
    <row r="174" spans="1:65" s="2" customFormat="1" ht="16.5" customHeight="1">
      <c r="A174" s="36"/>
      <c r="B174" s="37"/>
      <c r="C174" s="180" t="s">
        <v>481</v>
      </c>
      <c r="D174" s="180" t="s">
        <v>173</v>
      </c>
      <c r="E174" s="181" t="s">
        <v>5504</v>
      </c>
      <c r="F174" s="182" t="s">
        <v>5505</v>
      </c>
      <c r="G174" s="183" t="s">
        <v>310</v>
      </c>
      <c r="H174" s="184">
        <v>11</v>
      </c>
      <c r="I174" s="185"/>
      <c r="J174" s="186">
        <f t="shared" si="20"/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 t="shared" si="21"/>
        <v>0</v>
      </c>
      <c r="Q174" s="189">
        <v>0</v>
      </c>
      <c r="R174" s="189">
        <f t="shared" si="22"/>
        <v>0</v>
      </c>
      <c r="S174" s="189">
        <v>0</v>
      </c>
      <c r="T174" s="190">
        <f t="shared" si="2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261</v>
      </c>
      <c r="AT174" s="191" t="s">
        <v>173</v>
      </c>
      <c r="AU174" s="191" t="s">
        <v>82</v>
      </c>
      <c r="AY174" s="19" t="s">
        <v>170</v>
      </c>
      <c r="BE174" s="192">
        <f t="shared" si="24"/>
        <v>0</v>
      </c>
      <c r="BF174" s="192">
        <f t="shared" si="25"/>
        <v>0</v>
      </c>
      <c r="BG174" s="192">
        <f t="shared" si="26"/>
        <v>0</v>
      </c>
      <c r="BH174" s="192">
        <f t="shared" si="27"/>
        <v>0</v>
      </c>
      <c r="BI174" s="192">
        <f t="shared" si="28"/>
        <v>0</v>
      </c>
      <c r="BJ174" s="19" t="s">
        <v>80</v>
      </c>
      <c r="BK174" s="192">
        <f t="shared" si="29"/>
        <v>0</v>
      </c>
      <c r="BL174" s="19" t="s">
        <v>261</v>
      </c>
      <c r="BM174" s="191" t="s">
        <v>689</v>
      </c>
    </row>
    <row r="175" spans="1:65" s="2" customFormat="1" ht="16.5" customHeight="1">
      <c r="A175" s="36"/>
      <c r="B175" s="37"/>
      <c r="C175" s="180" t="s">
        <v>486</v>
      </c>
      <c r="D175" s="180" t="s">
        <v>173</v>
      </c>
      <c r="E175" s="181" t="s">
        <v>5506</v>
      </c>
      <c r="F175" s="182" t="s">
        <v>5507</v>
      </c>
      <c r="G175" s="183" t="s">
        <v>310</v>
      </c>
      <c r="H175" s="184">
        <v>37</v>
      </c>
      <c r="I175" s="185"/>
      <c r="J175" s="186">
        <f t="shared" si="20"/>
        <v>0</v>
      </c>
      <c r="K175" s="182" t="s">
        <v>19</v>
      </c>
      <c r="L175" s="41"/>
      <c r="M175" s="187" t="s">
        <v>19</v>
      </c>
      <c r="N175" s="188" t="s">
        <v>44</v>
      </c>
      <c r="O175" s="66"/>
      <c r="P175" s="189">
        <f t="shared" si="21"/>
        <v>0</v>
      </c>
      <c r="Q175" s="189">
        <v>0</v>
      </c>
      <c r="R175" s="189">
        <f t="shared" si="22"/>
        <v>0</v>
      </c>
      <c r="S175" s="189">
        <v>0</v>
      </c>
      <c r="T175" s="190">
        <f t="shared" si="2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261</v>
      </c>
      <c r="AT175" s="191" t="s">
        <v>173</v>
      </c>
      <c r="AU175" s="191" t="s">
        <v>82</v>
      </c>
      <c r="AY175" s="19" t="s">
        <v>170</v>
      </c>
      <c r="BE175" s="192">
        <f t="shared" si="24"/>
        <v>0</v>
      </c>
      <c r="BF175" s="192">
        <f t="shared" si="25"/>
        <v>0</v>
      </c>
      <c r="BG175" s="192">
        <f t="shared" si="26"/>
        <v>0</v>
      </c>
      <c r="BH175" s="192">
        <f t="shared" si="27"/>
        <v>0</v>
      </c>
      <c r="BI175" s="192">
        <f t="shared" si="28"/>
        <v>0</v>
      </c>
      <c r="BJ175" s="19" t="s">
        <v>80</v>
      </c>
      <c r="BK175" s="192">
        <f t="shared" si="29"/>
        <v>0</v>
      </c>
      <c r="BL175" s="19" t="s">
        <v>261</v>
      </c>
      <c r="BM175" s="191" t="s">
        <v>679</v>
      </c>
    </row>
    <row r="176" spans="1:65" s="2" customFormat="1" ht="24">
      <c r="A176" s="36"/>
      <c r="B176" s="37"/>
      <c r="C176" s="180" t="s">
        <v>492</v>
      </c>
      <c r="D176" s="180" t="s">
        <v>173</v>
      </c>
      <c r="E176" s="181" t="s">
        <v>5508</v>
      </c>
      <c r="F176" s="182" t="s">
        <v>5509</v>
      </c>
      <c r="G176" s="183" t="s">
        <v>310</v>
      </c>
      <c r="H176" s="184">
        <v>58</v>
      </c>
      <c r="I176" s="185"/>
      <c r="J176" s="186">
        <f t="shared" si="20"/>
        <v>0</v>
      </c>
      <c r="K176" s="182" t="s">
        <v>177</v>
      </c>
      <c r="L176" s="41"/>
      <c r="M176" s="187" t="s">
        <v>19</v>
      </c>
      <c r="N176" s="188" t="s">
        <v>44</v>
      </c>
      <c r="O176" s="66"/>
      <c r="P176" s="189">
        <f t="shared" si="21"/>
        <v>0</v>
      </c>
      <c r="Q176" s="189">
        <v>4.0000000000000003E-5</v>
      </c>
      <c r="R176" s="189">
        <f t="shared" si="22"/>
        <v>2.32E-3</v>
      </c>
      <c r="S176" s="189">
        <v>0</v>
      </c>
      <c r="T176" s="190">
        <f t="shared" si="2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261</v>
      </c>
      <c r="AT176" s="191" t="s">
        <v>173</v>
      </c>
      <c r="AU176" s="191" t="s">
        <v>82</v>
      </c>
      <c r="AY176" s="19" t="s">
        <v>170</v>
      </c>
      <c r="BE176" s="192">
        <f t="shared" si="24"/>
        <v>0</v>
      </c>
      <c r="BF176" s="192">
        <f t="shared" si="25"/>
        <v>0</v>
      </c>
      <c r="BG176" s="192">
        <f t="shared" si="26"/>
        <v>0</v>
      </c>
      <c r="BH176" s="192">
        <f t="shared" si="27"/>
        <v>0</v>
      </c>
      <c r="BI176" s="192">
        <f t="shared" si="28"/>
        <v>0</v>
      </c>
      <c r="BJ176" s="19" t="s">
        <v>80</v>
      </c>
      <c r="BK176" s="192">
        <f t="shared" si="29"/>
        <v>0</v>
      </c>
      <c r="BL176" s="19" t="s">
        <v>261</v>
      </c>
      <c r="BM176" s="191" t="s">
        <v>5510</v>
      </c>
    </row>
    <row r="177" spans="1:65" s="2" customFormat="1" ht="24">
      <c r="A177" s="36"/>
      <c r="B177" s="37"/>
      <c r="C177" s="180" t="s">
        <v>500</v>
      </c>
      <c r="D177" s="180" t="s">
        <v>173</v>
      </c>
      <c r="E177" s="181" t="s">
        <v>5511</v>
      </c>
      <c r="F177" s="182" t="s">
        <v>5512</v>
      </c>
      <c r="G177" s="183" t="s">
        <v>310</v>
      </c>
      <c r="H177" s="184">
        <v>11</v>
      </c>
      <c r="I177" s="185"/>
      <c r="J177" s="186">
        <f t="shared" si="20"/>
        <v>0</v>
      </c>
      <c r="K177" s="182" t="s">
        <v>177</v>
      </c>
      <c r="L177" s="41"/>
      <c r="M177" s="187" t="s">
        <v>19</v>
      </c>
      <c r="N177" s="188" t="s">
        <v>44</v>
      </c>
      <c r="O177" s="66"/>
      <c r="P177" s="189">
        <f t="shared" si="21"/>
        <v>0</v>
      </c>
      <c r="Q177" s="189">
        <v>4.0000000000000003E-5</v>
      </c>
      <c r="R177" s="189">
        <f t="shared" si="22"/>
        <v>4.4000000000000002E-4</v>
      </c>
      <c r="S177" s="189">
        <v>0</v>
      </c>
      <c r="T177" s="190">
        <f t="shared" si="2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261</v>
      </c>
      <c r="AT177" s="191" t="s">
        <v>173</v>
      </c>
      <c r="AU177" s="191" t="s">
        <v>82</v>
      </c>
      <c r="AY177" s="19" t="s">
        <v>170</v>
      </c>
      <c r="BE177" s="192">
        <f t="shared" si="24"/>
        <v>0</v>
      </c>
      <c r="BF177" s="192">
        <f t="shared" si="25"/>
        <v>0</v>
      </c>
      <c r="BG177" s="192">
        <f t="shared" si="26"/>
        <v>0</v>
      </c>
      <c r="BH177" s="192">
        <f t="shared" si="27"/>
        <v>0</v>
      </c>
      <c r="BI177" s="192">
        <f t="shared" si="28"/>
        <v>0</v>
      </c>
      <c r="BJ177" s="19" t="s">
        <v>80</v>
      </c>
      <c r="BK177" s="192">
        <f t="shared" si="29"/>
        <v>0</v>
      </c>
      <c r="BL177" s="19" t="s">
        <v>261</v>
      </c>
      <c r="BM177" s="191" t="s">
        <v>5513</v>
      </c>
    </row>
    <row r="178" spans="1:65" s="2" customFormat="1" ht="33" customHeight="1">
      <c r="A178" s="36"/>
      <c r="B178" s="37"/>
      <c r="C178" s="180" t="s">
        <v>505</v>
      </c>
      <c r="D178" s="180" t="s">
        <v>173</v>
      </c>
      <c r="E178" s="181" t="s">
        <v>5514</v>
      </c>
      <c r="F178" s="182" t="s">
        <v>5515</v>
      </c>
      <c r="G178" s="183" t="s">
        <v>310</v>
      </c>
      <c r="H178" s="184">
        <v>37</v>
      </c>
      <c r="I178" s="185"/>
      <c r="J178" s="186">
        <f t="shared" si="20"/>
        <v>0</v>
      </c>
      <c r="K178" s="182" t="s">
        <v>177</v>
      </c>
      <c r="L178" s="41"/>
      <c r="M178" s="187" t="s">
        <v>19</v>
      </c>
      <c r="N178" s="188" t="s">
        <v>44</v>
      </c>
      <c r="O178" s="66"/>
      <c r="P178" s="189">
        <f t="shared" si="21"/>
        <v>0</v>
      </c>
      <c r="Q178" s="189">
        <v>8.0000000000000007E-5</v>
      </c>
      <c r="R178" s="189">
        <f t="shared" si="22"/>
        <v>2.9600000000000004E-3</v>
      </c>
      <c r="S178" s="189">
        <v>0</v>
      </c>
      <c r="T178" s="190">
        <f t="shared" si="2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261</v>
      </c>
      <c r="AT178" s="191" t="s">
        <v>173</v>
      </c>
      <c r="AU178" s="191" t="s">
        <v>82</v>
      </c>
      <c r="AY178" s="19" t="s">
        <v>170</v>
      </c>
      <c r="BE178" s="192">
        <f t="shared" si="24"/>
        <v>0</v>
      </c>
      <c r="BF178" s="192">
        <f t="shared" si="25"/>
        <v>0</v>
      </c>
      <c r="BG178" s="192">
        <f t="shared" si="26"/>
        <v>0</v>
      </c>
      <c r="BH178" s="192">
        <f t="shared" si="27"/>
        <v>0</v>
      </c>
      <c r="BI178" s="192">
        <f t="shared" si="28"/>
        <v>0</v>
      </c>
      <c r="BJ178" s="19" t="s">
        <v>80</v>
      </c>
      <c r="BK178" s="192">
        <f t="shared" si="29"/>
        <v>0</v>
      </c>
      <c r="BL178" s="19" t="s">
        <v>261</v>
      </c>
      <c r="BM178" s="191" t="s">
        <v>5516</v>
      </c>
    </row>
    <row r="179" spans="1:65" s="2" customFormat="1" ht="16.5" customHeight="1">
      <c r="A179" s="36"/>
      <c r="B179" s="37"/>
      <c r="C179" s="180" t="s">
        <v>509</v>
      </c>
      <c r="D179" s="180" t="s">
        <v>173</v>
      </c>
      <c r="E179" s="181" t="s">
        <v>5517</v>
      </c>
      <c r="F179" s="182" t="s">
        <v>5518</v>
      </c>
      <c r="G179" s="183" t="s">
        <v>310</v>
      </c>
      <c r="H179" s="184">
        <v>106</v>
      </c>
      <c r="I179" s="185"/>
      <c r="J179" s="186">
        <f t="shared" si="20"/>
        <v>0</v>
      </c>
      <c r="K179" s="182" t="s">
        <v>177</v>
      </c>
      <c r="L179" s="41"/>
      <c r="M179" s="187" t="s">
        <v>19</v>
      </c>
      <c r="N179" s="188" t="s">
        <v>44</v>
      </c>
      <c r="O179" s="66"/>
      <c r="P179" s="189">
        <f t="shared" si="21"/>
        <v>0</v>
      </c>
      <c r="Q179" s="189">
        <v>2.0000000000000002E-5</v>
      </c>
      <c r="R179" s="189">
        <f t="shared" si="22"/>
        <v>2.1200000000000004E-3</v>
      </c>
      <c r="S179" s="189">
        <v>0</v>
      </c>
      <c r="T179" s="190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261</v>
      </c>
      <c r="AT179" s="191" t="s">
        <v>173</v>
      </c>
      <c r="AU179" s="191" t="s">
        <v>82</v>
      </c>
      <c r="AY179" s="19" t="s">
        <v>170</v>
      </c>
      <c r="BE179" s="192">
        <f t="shared" si="24"/>
        <v>0</v>
      </c>
      <c r="BF179" s="192">
        <f t="shared" si="25"/>
        <v>0</v>
      </c>
      <c r="BG179" s="192">
        <f t="shared" si="26"/>
        <v>0</v>
      </c>
      <c r="BH179" s="192">
        <f t="shared" si="27"/>
        <v>0</v>
      </c>
      <c r="BI179" s="192">
        <f t="shared" si="28"/>
        <v>0</v>
      </c>
      <c r="BJ179" s="19" t="s">
        <v>80</v>
      </c>
      <c r="BK179" s="192">
        <f t="shared" si="29"/>
        <v>0</v>
      </c>
      <c r="BL179" s="19" t="s">
        <v>261</v>
      </c>
      <c r="BM179" s="191" t="s">
        <v>5519</v>
      </c>
    </row>
    <row r="180" spans="1:65" s="13" customFormat="1" ht="11.25">
      <c r="B180" s="193"/>
      <c r="C180" s="194"/>
      <c r="D180" s="195" t="s">
        <v>180</v>
      </c>
      <c r="E180" s="196" t="s">
        <v>19</v>
      </c>
      <c r="F180" s="197" t="s">
        <v>5520</v>
      </c>
      <c r="G180" s="194"/>
      <c r="H180" s="198">
        <v>106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180</v>
      </c>
      <c r="AU180" s="204" t="s">
        <v>82</v>
      </c>
      <c r="AV180" s="13" t="s">
        <v>82</v>
      </c>
      <c r="AW180" s="13" t="s">
        <v>34</v>
      </c>
      <c r="AX180" s="13" t="s">
        <v>80</v>
      </c>
      <c r="AY180" s="204" t="s">
        <v>170</v>
      </c>
    </row>
    <row r="181" spans="1:65" s="2" customFormat="1" ht="21.75" customHeight="1">
      <c r="A181" s="36"/>
      <c r="B181" s="37"/>
      <c r="C181" s="180" t="s">
        <v>513</v>
      </c>
      <c r="D181" s="180" t="s">
        <v>173</v>
      </c>
      <c r="E181" s="181" t="s">
        <v>5521</v>
      </c>
      <c r="F181" s="182" t="s">
        <v>5522</v>
      </c>
      <c r="G181" s="183" t="s">
        <v>310</v>
      </c>
      <c r="H181" s="184">
        <v>106</v>
      </c>
      <c r="I181" s="185"/>
      <c r="J181" s="186">
        <f>ROUND(I181*H181,2)</f>
        <v>0</v>
      </c>
      <c r="K181" s="182" t="s">
        <v>177</v>
      </c>
      <c r="L181" s="41"/>
      <c r="M181" s="187" t="s">
        <v>19</v>
      </c>
      <c r="N181" s="188" t="s">
        <v>44</v>
      </c>
      <c r="O181" s="66"/>
      <c r="P181" s="189">
        <f>O181*H181</f>
        <v>0</v>
      </c>
      <c r="Q181" s="189">
        <v>2.0000000000000002E-5</v>
      </c>
      <c r="R181" s="189">
        <f>Q181*H181</f>
        <v>2.1200000000000004E-3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261</v>
      </c>
      <c r="AT181" s="191" t="s">
        <v>173</v>
      </c>
      <c r="AU181" s="191" t="s">
        <v>82</v>
      </c>
      <c r="AY181" s="19" t="s">
        <v>170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261</v>
      </c>
      <c r="BM181" s="191" t="s">
        <v>5523</v>
      </c>
    </row>
    <row r="182" spans="1:65" s="2" customFormat="1" ht="16.5" customHeight="1">
      <c r="A182" s="36"/>
      <c r="B182" s="37"/>
      <c r="C182" s="180" t="s">
        <v>523</v>
      </c>
      <c r="D182" s="180" t="s">
        <v>173</v>
      </c>
      <c r="E182" s="181" t="s">
        <v>5524</v>
      </c>
      <c r="F182" s="182" t="s">
        <v>5525</v>
      </c>
      <c r="G182" s="183" t="s">
        <v>1088</v>
      </c>
      <c r="H182" s="184">
        <v>2</v>
      </c>
      <c r="I182" s="185"/>
      <c r="J182" s="186">
        <f>ROUND(I182*H182,2)</f>
        <v>0</v>
      </c>
      <c r="K182" s="182" t="s">
        <v>19</v>
      </c>
      <c r="L182" s="41"/>
      <c r="M182" s="187" t="s">
        <v>19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261</v>
      </c>
      <c r="AT182" s="191" t="s">
        <v>173</v>
      </c>
      <c r="AU182" s="191" t="s">
        <v>82</v>
      </c>
      <c r="AY182" s="19" t="s">
        <v>170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261</v>
      </c>
      <c r="BM182" s="191" t="s">
        <v>701</v>
      </c>
    </row>
    <row r="183" spans="1:65" s="2" customFormat="1" ht="16.5" customHeight="1">
      <c r="A183" s="36"/>
      <c r="B183" s="37"/>
      <c r="C183" s="180" t="s">
        <v>528</v>
      </c>
      <c r="D183" s="180" t="s">
        <v>173</v>
      </c>
      <c r="E183" s="181" t="s">
        <v>5526</v>
      </c>
      <c r="F183" s="182" t="s">
        <v>5527</v>
      </c>
      <c r="G183" s="183" t="s">
        <v>1088</v>
      </c>
      <c r="H183" s="184">
        <v>2</v>
      </c>
      <c r="I183" s="185"/>
      <c r="J183" s="186">
        <f>ROUND(I183*H183,2)</f>
        <v>0</v>
      </c>
      <c r="K183" s="182" t="s">
        <v>19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261</v>
      </c>
      <c r="AT183" s="191" t="s">
        <v>173</v>
      </c>
      <c r="AU183" s="191" t="s">
        <v>82</v>
      </c>
      <c r="AY183" s="19" t="s">
        <v>170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261</v>
      </c>
      <c r="BM183" s="191" t="s">
        <v>604</v>
      </c>
    </row>
    <row r="184" spans="1:65" s="2" customFormat="1" ht="16.5" customHeight="1">
      <c r="A184" s="36"/>
      <c r="B184" s="37"/>
      <c r="C184" s="180" t="s">
        <v>534</v>
      </c>
      <c r="D184" s="180" t="s">
        <v>173</v>
      </c>
      <c r="E184" s="181" t="s">
        <v>1222</v>
      </c>
      <c r="F184" s="182" t="s">
        <v>1223</v>
      </c>
      <c r="G184" s="183" t="s">
        <v>1189</v>
      </c>
      <c r="H184" s="245"/>
      <c r="I184" s="185"/>
      <c r="J184" s="186">
        <f>ROUND(I184*H184,2)</f>
        <v>0</v>
      </c>
      <c r="K184" s="182" t="s">
        <v>19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261</v>
      </c>
      <c r="AT184" s="191" t="s">
        <v>173</v>
      </c>
      <c r="AU184" s="191" t="s">
        <v>82</v>
      </c>
      <c r="AY184" s="19" t="s">
        <v>170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261</v>
      </c>
      <c r="BM184" s="191" t="s">
        <v>5528</v>
      </c>
    </row>
    <row r="185" spans="1:65" s="12" customFormat="1" ht="22.9" customHeight="1">
      <c r="B185" s="164"/>
      <c r="C185" s="165"/>
      <c r="D185" s="166" t="s">
        <v>72</v>
      </c>
      <c r="E185" s="178" t="s">
        <v>1249</v>
      </c>
      <c r="F185" s="178" t="s">
        <v>1226</v>
      </c>
      <c r="G185" s="165"/>
      <c r="H185" s="165"/>
      <c r="I185" s="168"/>
      <c r="J185" s="179">
        <f>BK185</f>
        <v>0</v>
      </c>
      <c r="K185" s="165"/>
      <c r="L185" s="170"/>
      <c r="M185" s="171"/>
      <c r="N185" s="172"/>
      <c r="O185" s="172"/>
      <c r="P185" s="173">
        <f>SUM(P186:P199)</f>
        <v>0</v>
      </c>
      <c r="Q185" s="172"/>
      <c r="R185" s="173">
        <f>SUM(R186:R199)</f>
        <v>0</v>
      </c>
      <c r="S185" s="172"/>
      <c r="T185" s="174">
        <f>SUM(T186:T199)</f>
        <v>0</v>
      </c>
      <c r="AR185" s="175" t="s">
        <v>80</v>
      </c>
      <c r="AT185" s="176" t="s">
        <v>72</v>
      </c>
      <c r="AU185" s="176" t="s">
        <v>80</v>
      </c>
      <c r="AY185" s="175" t="s">
        <v>170</v>
      </c>
      <c r="BK185" s="177">
        <f>SUM(BK186:BK199)</f>
        <v>0</v>
      </c>
    </row>
    <row r="186" spans="1:65" s="2" customFormat="1" ht="16.5" customHeight="1">
      <c r="A186" s="36"/>
      <c r="B186" s="37"/>
      <c r="C186" s="180" t="s">
        <v>542</v>
      </c>
      <c r="D186" s="180" t="s">
        <v>173</v>
      </c>
      <c r="E186" s="181" t="s">
        <v>5529</v>
      </c>
      <c r="F186" s="182" t="s">
        <v>5530</v>
      </c>
      <c r="G186" s="183" t="s">
        <v>1088</v>
      </c>
      <c r="H186" s="184">
        <v>5</v>
      </c>
      <c r="I186" s="185"/>
      <c r="J186" s="186">
        <f>ROUND(I186*H186,2)</f>
        <v>0</v>
      </c>
      <c r="K186" s="182" t="s">
        <v>19</v>
      </c>
      <c r="L186" s="41"/>
      <c r="M186" s="187" t="s">
        <v>19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261</v>
      </c>
      <c r="AT186" s="191" t="s">
        <v>173</v>
      </c>
      <c r="AU186" s="191" t="s">
        <v>82</v>
      </c>
      <c r="AY186" s="19" t="s">
        <v>170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261</v>
      </c>
      <c r="BM186" s="191" t="s">
        <v>831</v>
      </c>
    </row>
    <row r="187" spans="1:65" s="2" customFormat="1" ht="29.25">
      <c r="A187" s="36"/>
      <c r="B187" s="37"/>
      <c r="C187" s="38"/>
      <c r="D187" s="195" t="s">
        <v>363</v>
      </c>
      <c r="E187" s="38"/>
      <c r="F187" s="236" t="s">
        <v>5531</v>
      </c>
      <c r="G187" s="38"/>
      <c r="H187" s="38"/>
      <c r="I187" s="237"/>
      <c r="J187" s="38"/>
      <c r="K187" s="38"/>
      <c r="L187" s="41"/>
      <c r="M187" s="238"/>
      <c r="N187" s="239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363</v>
      </c>
      <c r="AU187" s="19" t="s">
        <v>82</v>
      </c>
    </row>
    <row r="188" spans="1:65" s="2" customFormat="1" ht="16.5" customHeight="1">
      <c r="A188" s="36"/>
      <c r="B188" s="37"/>
      <c r="C188" s="180" t="s">
        <v>547</v>
      </c>
      <c r="D188" s="180" t="s">
        <v>173</v>
      </c>
      <c r="E188" s="181" t="s">
        <v>5532</v>
      </c>
      <c r="F188" s="182" t="s">
        <v>5533</v>
      </c>
      <c r="G188" s="183" t="s">
        <v>1088</v>
      </c>
      <c r="H188" s="184">
        <v>1</v>
      </c>
      <c r="I188" s="185"/>
      <c r="J188" s="186">
        <f>ROUND(I188*H188,2)</f>
        <v>0</v>
      </c>
      <c r="K188" s="182" t="s">
        <v>19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261</v>
      </c>
      <c r="AT188" s="191" t="s">
        <v>173</v>
      </c>
      <c r="AU188" s="191" t="s">
        <v>82</v>
      </c>
      <c r="AY188" s="19" t="s">
        <v>170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261</v>
      </c>
      <c r="BM188" s="191" t="s">
        <v>839</v>
      </c>
    </row>
    <row r="189" spans="1:65" s="2" customFormat="1" ht="19.5">
      <c r="A189" s="36"/>
      <c r="B189" s="37"/>
      <c r="C189" s="38"/>
      <c r="D189" s="195" t="s">
        <v>363</v>
      </c>
      <c r="E189" s="38"/>
      <c r="F189" s="236" t="s">
        <v>5534</v>
      </c>
      <c r="G189" s="38"/>
      <c r="H189" s="38"/>
      <c r="I189" s="237"/>
      <c r="J189" s="38"/>
      <c r="K189" s="38"/>
      <c r="L189" s="41"/>
      <c r="M189" s="238"/>
      <c r="N189" s="23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363</v>
      </c>
      <c r="AU189" s="19" t="s">
        <v>82</v>
      </c>
    </row>
    <row r="190" spans="1:65" s="2" customFormat="1" ht="16.5" customHeight="1">
      <c r="A190" s="36"/>
      <c r="B190" s="37"/>
      <c r="C190" s="180" t="s">
        <v>551</v>
      </c>
      <c r="D190" s="180" t="s">
        <v>173</v>
      </c>
      <c r="E190" s="181" t="s">
        <v>1229</v>
      </c>
      <c r="F190" s="182" t="s">
        <v>1230</v>
      </c>
      <c r="G190" s="183" t="s">
        <v>1088</v>
      </c>
      <c r="H190" s="184">
        <v>9</v>
      </c>
      <c r="I190" s="185"/>
      <c r="J190" s="186">
        <f>ROUND(I190*H190,2)</f>
        <v>0</v>
      </c>
      <c r="K190" s="182" t="s">
        <v>19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261</v>
      </c>
      <c r="AT190" s="191" t="s">
        <v>173</v>
      </c>
      <c r="AU190" s="191" t="s">
        <v>82</v>
      </c>
      <c r="AY190" s="19" t="s">
        <v>170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261</v>
      </c>
      <c r="BM190" s="191" t="s">
        <v>856</v>
      </c>
    </row>
    <row r="191" spans="1:65" s="2" customFormat="1" ht="19.5">
      <c r="A191" s="36"/>
      <c r="B191" s="37"/>
      <c r="C191" s="38"/>
      <c r="D191" s="195" t="s">
        <v>363</v>
      </c>
      <c r="E191" s="38"/>
      <c r="F191" s="236" t="s">
        <v>5535</v>
      </c>
      <c r="G191" s="38"/>
      <c r="H191" s="38"/>
      <c r="I191" s="237"/>
      <c r="J191" s="38"/>
      <c r="K191" s="38"/>
      <c r="L191" s="41"/>
      <c r="M191" s="238"/>
      <c r="N191" s="239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363</v>
      </c>
      <c r="AU191" s="19" t="s">
        <v>82</v>
      </c>
    </row>
    <row r="192" spans="1:65" s="2" customFormat="1" ht="16.5" customHeight="1">
      <c r="A192" s="36"/>
      <c r="B192" s="37"/>
      <c r="C192" s="180" t="s">
        <v>555</v>
      </c>
      <c r="D192" s="180" t="s">
        <v>173</v>
      </c>
      <c r="E192" s="181" t="s">
        <v>5536</v>
      </c>
      <c r="F192" s="182" t="s">
        <v>5537</v>
      </c>
      <c r="G192" s="183" t="s">
        <v>1088</v>
      </c>
      <c r="H192" s="184">
        <v>1</v>
      </c>
      <c r="I192" s="185"/>
      <c r="J192" s="186">
        <f>ROUND(I192*H192,2)</f>
        <v>0</v>
      </c>
      <c r="K192" s="182" t="s">
        <v>19</v>
      </c>
      <c r="L192" s="41"/>
      <c r="M192" s="187" t="s">
        <v>19</v>
      </c>
      <c r="N192" s="188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261</v>
      </c>
      <c r="AT192" s="191" t="s">
        <v>173</v>
      </c>
      <c r="AU192" s="191" t="s">
        <v>82</v>
      </c>
      <c r="AY192" s="19" t="s">
        <v>170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261</v>
      </c>
      <c r="BM192" s="191" t="s">
        <v>865</v>
      </c>
    </row>
    <row r="193" spans="1:65" s="2" customFormat="1" ht="16.5" customHeight="1">
      <c r="A193" s="36"/>
      <c r="B193" s="37"/>
      <c r="C193" s="180" t="s">
        <v>559</v>
      </c>
      <c r="D193" s="180" t="s">
        <v>173</v>
      </c>
      <c r="E193" s="181" t="s">
        <v>1233</v>
      </c>
      <c r="F193" s="182" t="s">
        <v>5538</v>
      </c>
      <c r="G193" s="183" t="s">
        <v>1088</v>
      </c>
      <c r="H193" s="184">
        <v>2</v>
      </c>
      <c r="I193" s="185"/>
      <c r="J193" s="186">
        <f>ROUND(I193*H193,2)</f>
        <v>0</v>
      </c>
      <c r="K193" s="182" t="s">
        <v>19</v>
      </c>
      <c r="L193" s="41"/>
      <c r="M193" s="187" t="s">
        <v>19</v>
      </c>
      <c r="N193" s="188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261</v>
      </c>
      <c r="AT193" s="191" t="s">
        <v>173</v>
      </c>
      <c r="AU193" s="191" t="s">
        <v>82</v>
      </c>
      <c r="AY193" s="19" t="s">
        <v>170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261</v>
      </c>
      <c r="BM193" s="191" t="s">
        <v>876</v>
      </c>
    </row>
    <row r="194" spans="1:65" s="2" customFormat="1" ht="16.5" customHeight="1">
      <c r="A194" s="36"/>
      <c r="B194" s="37"/>
      <c r="C194" s="180" t="s">
        <v>563</v>
      </c>
      <c r="D194" s="180" t="s">
        <v>173</v>
      </c>
      <c r="E194" s="181" t="s">
        <v>5539</v>
      </c>
      <c r="F194" s="182" t="s">
        <v>5540</v>
      </c>
      <c r="G194" s="183" t="s">
        <v>1088</v>
      </c>
      <c r="H194" s="184">
        <v>2</v>
      </c>
      <c r="I194" s="185"/>
      <c r="J194" s="186">
        <f>ROUND(I194*H194,2)</f>
        <v>0</v>
      </c>
      <c r="K194" s="182" t="s">
        <v>19</v>
      </c>
      <c r="L194" s="41"/>
      <c r="M194" s="187" t="s">
        <v>19</v>
      </c>
      <c r="N194" s="188" t="s">
        <v>44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261</v>
      </c>
      <c r="AT194" s="191" t="s">
        <v>173</v>
      </c>
      <c r="AU194" s="191" t="s">
        <v>82</v>
      </c>
      <c r="AY194" s="19" t="s">
        <v>170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261</v>
      </c>
      <c r="BM194" s="191" t="s">
        <v>887</v>
      </c>
    </row>
    <row r="195" spans="1:65" s="2" customFormat="1" ht="16.5" customHeight="1">
      <c r="A195" s="36"/>
      <c r="B195" s="37"/>
      <c r="C195" s="180" t="s">
        <v>567</v>
      </c>
      <c r="D195" s="180" t="s">
        <v>173</v>
      </c>
      <c r="E195" s="181" t="s">
        <v>5541</v>
      </c>
      <c r="F195" s="182" t="s">
        <v>5542</v>
      </c>
      <c r="G195" s="183" t="s">
        <v>1088</v>
      </c>
      <c r="H195" s="184">
        <v>3</v>
      </c>
      <c r="I195" s="185"/>
      <c r="J195" s="186">
        <f>ROUND(I195*H195,2)</f>
        <v>0</v>
      </c>
      <c r="K195" s="182" t="s">
        <v>19</v>
      </c>
      <c r="L195" s="41"/>
      <c r="M195" s="187" t="s">
        <v>19</v>
      </c>
      <c r="N195" s="188" t="s">
        <v>44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261</v>
      </c>
      <c r="AT195" s="191" t="s">
        <v>173</v>
      </c>
      <c r="AU195" s="191" t="s">
        <v>82</v>
      </c>
      <c r="AY195" s="19" t="s">
        <v>170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261</v>
      </c>
      <c r="BM195" s="191" t="s">
        <v>898</v>
      </c>
    </row>
    <row r="196" spans="1:65" s="2" customFormat="1" ht="19.5">
      <c r="A196" s="36"/>
      <c r="B196" s="37"/>
      <c r="C196" s="38"/>
      <c r="D196" s="195" t="s">
        <v>363</v>
      </c>
      <c r="E196" s="38"/>
      <c r="F196" s="236" t="s">
        <v>5535</v>
      </c>
      <c r="G196" s="38"/>
      <c r="H196" s="38"/>
      <c r="I196" s="237"/>
      <c r="J196" s="38"/>
      <c r="K196" s="38"/>
      <c r="L196" s="41"/>
      <c r="M196" s="238"/>
      <c r="N196" s="23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363</v>
      </c>
      <c r="AU196" s="19" t="s">
        <v>82</v>
      </c>
    </row>
    <row r="197" spans="1:65" s="2" customFormat="1" ht="16.5" customHeight="1">
      <c r="A197" s="36"/>
      <c r="B197" s="37"/>
      <c r="C197" s="180" t="s">
        <v>571</v>
      </c>
      <c r="D197" s="180" t="s">
        <v>173</v>
      </c>
      <c r="E197" s="181" t="s">
        <v>5543</v>
      </c>
      <c r="F197" s="182" t="s">
        <v>5544</v>
      </c>
      <c r="G197" s="183" t="s">
        <v>1088</v>
      </c>
      <c r="H197" s="184">
        <v>1</v>
      </c>
      <c r="I197" s="185"/>
      <c r="J197" s="186">
        <f>ROUND(I197*H197,2)</f>
        <v>0</v>
      </c>
      <c r="K197" s="182" t="s">
        <v>19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261</v>
      </c>
      <c r="AT197" s="191" t="s">
        <v>173</v>
      </c>
      <c r="AU197" s="191" t="s">
        <v>82</v>
      </c>
      <c r="AY197" s="19" t="s">
        <v>170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261</v>
      </c>
      <c r="BM197" s="191" t="s">
        <v>909</v>
      </c>
    </row>
    <row r="198" spans="1:65" s="2" customFormat="1" ht="16.5" customHeight="1">
      <c r="A198" s="36"/>
      <c r="B198" s="37"/>
      <c r="C198" s="180" t="s">
        <v>575</v>
      </c>
      <c r="D198" s="180" t="s">
        <v>173</v>
      </c>
      <c r="E198" s="181" t="s">
        <v>5545</v>
      </c>
      <c r="F198" s="182" t="s">
        <v>5546</v>
      </c>
      <c r="G198" s="183" t="s">
        <v>1088</v>
      </c>
      <c r="H198" s="184">
        <v>2</v>
      </c>
      <c r="I198" s="185"/>
      <c r="J198" s="186">
        <f>ROUND(I198*H198,2)</f>
        <v>0</v>
      </c>
      <c r="K198" s="182" t="s">
        <v>19</v>
      </c>
      <c r="L198" s="41"/>
      <c r="M198" s="187" t="s">
        <v>19</v>
      </c>
      <c r="N198" s="188" t="s">
        <v>44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261</v>
      </c>
      <c r="AT198" s="191" t="s">
        <v>173</v>
      </c>
      <c r="AU198" s="191" t="s">
        <v>82</v>
      </c>
      <c r="AY198" s="19" t="s">
        <v>170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261</v>
      </c>
      <c r="BM198" s="191" t="s">
        <v>927</v>
      </c>
    </row>
    <row r="199" spans="1:65" s="2" customFormat="1" ht="16.5" customHeight="1">
      <c r="A199" s="36"/>
      <c r="B199" s="37"/>
      <c r="C199" s="180" t="s">
        <v>579</v>
      </c>
      <c r="D199" s="180" t="s">
        <v>173</v>
      </c>
      <c r="E199" s="181" t="s">
        <v>5547</v>
      </c>
      <c r="F199" s="182" t="s">
        <v>5548</v>
      </c>
      <c r="G199" s="183" t="s">
        <v>1189</v>
      </c>
      <c r="H199" s="245"/>
      <c r="I199" s="185"/>
      <c r="J199" s="186">
        <f>ROUND(I199*H199,2)</f>
        <v>0</v>
      </c>
      <c r="K199" s="182" t="s">
        <v>19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261</v>
      </c>
      <c r="AT199" s="191" t="s">
        <v>173</v>
      </c>
      <c r="AU199" s="191" t="s">
        <v>82</v>
      </c>
      <c r="AY199" s="19" t="s">
        <v>170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261</v>
      </c>
      <c r="BM199" s="191" t="s">
        <v>919</v>
      </c>
    </row>
    <row r="200" spans="1:65" s="12" customFormat="1" ht="22.9" customHeight="1">
      <c r="B200" s="164"/>
      <c r="C200" s="165"/>
      <c r="D200" s="166" t="s">
        <v>72</v>
      </c>
      <c r="E200" s="178" t="s">
        <v>5549</v>
      </c>
      <c r="F200" s="178" t="s">
        <v>5550</v>
      </c>
      <c r="G200" s="165"/>
      <c r="H200" s="165"/>
      <c r="I200" s="168"/>
      <c r="J200" s="179">
        <f>BK200</f>
        <v>0</v>
      </c>
      <c r="K200" s="165"/>
      <c r="L200" s="170"/>
      <c r="M200" s="171"/>
      <c r="N200" s="172"/>
      <c r="O200" s="172"/>
      <c r="P200" s="173">
        <f>SUM(P201:P208)</f>
        <v>0</v>
      </c>
      <c r="Q200" s="172"/>
      <c r="R200" s="173">
        <f>SUM(R201:R208)</f>
        <v>0</v>
      </c>
      <c r="S200" s="172"/>
      <c r="T200" s="174">
        <f>SUM(T201:T208)</f>
        <v>0</v>
      </c>
      <c r="AR200" s="175" t="s">
        <v>80</v>
      </c>
      <c r="AT200" s="176" t="s">
        <v>72</v>
      </c>
      <c r="AU200" s="176" t="s">
        <v>80</v>
      </c>
      <c r="AY200" s="175" t="s">
        <v>170</v>
      </c>
      <c r="BK200" s="177">
        <f>SUM(BK201:BK208)</f>
        <v>0</v>
      </c>
    </row>
    <row r="201" spans="1:65" s="2" customFormat="1" ht="16.5" customHeight="1">
      <c r="A201" s="36"/>
      <c r="B201" s="37"/>
      <c r="C201" s="180" t="s">
        <v>583</v>
      </c>
      <c r="D201" s="180" t="s">
        <v>173</v>
      </c>
      <c r="E201" s="181" t="s">
        <v>1240</v>
      </c>
      <c r="F201" s="182" t="s">
        <v>5551</v>
      </c>
      <c r="G201" s="183" t="s">
        <v>1088</v>
      </c>
      <c r="H201" s="184">
        <v>8</v>
      </c>
      <c r="I201" s="185"/>
      <c r="J201" s="186">
        <f t="shared" ref="J201:J208" si="30">ROUND(I201*H201,2)</f>
        <v>0</v>
      </c>
      <c r="K201" s="182" t="s">
        <v>19</v>
      </c>
      <c r="L201" s="41"/>
      <c r="M201" s="187" t="s">
        <v>19</v>
      </c>
      <c r="N201" s="188" t="s">
        <v>44</v>
      </c>
      <c r="O201" s="66"/>
      <c r="P201" s="189">
        <f t="shared" ref="P201:P208" si="31">O201*H201</f>
        <v>0</v>
      </c>
      <c r="Q201" s="189">
        <v>0</v>
      </c>
      <c r="R201" s="189">
        <f t="shared" ref="R201:R208" si="32">Q201*H201</f>
        <v>0</v>
      </c>
      <c r="S201" s="189">
        <v>0</v>
      </c>
      <c r="T201" s="190">
        <f t="shared" ref="T201:T208" si="33"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261</v>
      </c>
      <c r="AT201" s="191" t="s">
        <v>173</v>
      </c>
      <c r="AU201" s="191" t="s">
        <v>82</v>
      </c>
      <c r="AY201" s="19" t="s">
        <v>170</v>
      </c>
      <c r="BE201" s="192">
        <f t="shared" ref="BE201:BE208" si="34">IF(N201="základní",J201,0)</f>
        <v>0</v>
      </c>
      <c r="BF201" s="192">
        <f t="shared" ref="BF201:BF208" si="35">IF(N201="snížená",J201,0)</f>
        <v>0</v>
      </c>
      <c r="BG201" s="192">
        <f t="shared" ref="BG201:BG208" si="36">IF(N201="zákl. přenesená",J201,0)</f>
        <v>0</v>
      </c>
      <c r="BH201" s="192">
        <f t="shared" ref="BH201:BH208" si="37">IF(N201="sníž. přenesená",J201,0)</f>
        <v>0</v>
      </c>
      <c r="BI201" s="192">
        <f t="shared" ref="BI201:BI208" si="38">IF(N201="nulová",J201,0)</f>
        <v>0</v>
      </c>
      <c r="BJ201" s="19" t="s">
        <v>80</v>
      </c>
      <c r="BK201" s="192">
        <f t="shared" ref="BK201:BK208" si="39">ROUND(I201*H201,2)</f>
        <v>0</v>
      </c>
      <c r="BL201" s="19" t="s">
        <v>261</v>
      </c>
      <c r="BM201" s="191" t="s">
        <v>937</v>
      </c>
    </row>
    <row r="202" spans="1:65" s="2" customFormat="1" ht="16.5" customHeight="1">
      <c r="A202" s="36"/>
      <c r="B202" s="37"/>
      <c r="C202" s="180" t="s">
        <v>587</v>
      </c>
      <c r="D202" s="180" t="s">
        <v>173</v>
      </c>
      <c r="E202" s="181" t="s">
        <v>5552</v>
      </c>
      <c r="F202" s="182" t="s">
        <v>5553</v>
      </c>
      <c r="G202" s="183" t="s">
        <v>1088</v>
      </c>
      <c r="H202" s="184">
        <v>1</v>
      </c>
      <c r="I202" s="185"/>
      <c r="J202" s="186">
        <f t="shared" si="30"/>
        <v>0</v>
      </c>
      <c r="K202" s="182" t="s">
        <v>19</v>
      </c>
      <c r="L202" s="41"/>
      <c r="M202" s="187" t="s">
        <v>19</v>
      </c>
      <c r="N202" s="188" t="s">
        <v>44</v>
      </c>
      <c r="O202" s="66"/>
      <c r="P202" s="189">
        <f t="shared" si="31"/>
        <v>0</v>
      </c>
      <c r="Q202" s="189">
        <v>0</v>
      </c>
      <c r="R202" s="189">
        <f t="shared" si="32"/>
        <v>0</v>
      </c>
      <c r="S202" s="189">
        <v>0</v>
      </c>
      <c r="T202" s="190">
        <f t="shared" si="3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261</v>
      </c>
      <c r="AT202" s="191" t="s">
        <v>173</v>
      </c>
      <c r="AU202" s="191" t="s">
        <v>82</v>
      </c>
      <c r="AY202" s="19" t="s">
        <v>170</v>
      </c>
      <c r="BE202" s="192">
        <f t="shared" si="34"/>
        <v>0</v>
      </c>
      <c r="BF202" s="192">
        <f t="shared" si="35"/>
        <v>0</v>
      </c>
      <c r="BG202" s="192">
        <f t="shared" si="36"/>
        <v>0</v>
      </c>
      <c r="BH202" s="192">
        <f t="shared" si="37"/>
        <v>0</v>
      </c>
      <c r="BI202" s="192">
        <f t="shared" si="38"/>
        <v>0</v>
      </c>
      <c r="BJ202" s="19" t="s">
        <v>80</v>
      </c>
      <c r="BK202" s="192">
        <f t="shared" si="39"/>
        <v>0</v>
      </c>
      <c r="BL202" s="19" t="s">
        <v>261</v>
      </c>
      <c r="BM202" s="191" t="s">
        <v>947</v>
      </c>
    </row>
    <row r="203" spans="1:65" s="2" customFormat="1" ht="16.5" customHeight="1">
      <c r="A203" s="36"/>
      <c r="B203" s="37"/>
      <c r="C203" s="180" t="s">
        <v>593</v>
      </c>
      <c r="D203" s="180" t="s">
        <v>173</v>
      </c>
      <c r="E203" s="181" t="s">
        <v>5554</v>
      </c>
      <c r="F203" s="182" t="s">
        <v>5555</v>
      </c>
      <c r="G203" s="183" t="s">
        <v>1088</v>
      </c>
      <c r="H203" s="184">
        <v>2</v>
      </c>
      <c r="I203" s="185"/>
      <c r="J203" s="186">
        <f t="shared" si="30"/>
        <v>0</v>
      </c>
      <c r="K203" s="182" t="s">
        <v>19</v>
      </c>
      <c r="L203" s="41"/>
      <c r="M203" s="187" t="s">
        <v>19</v>
      </c>
      <c r="N203" s="188" t="s">
        <v>44</v>
      </c>
      <c r="O203" s="66"/>
      <c r="P203" s="189">
        <f t="shared" si="31"/>
        <v>0</v>
      </c>
      <c r="Q203" s="189">
        <v>0</v>
      </c>
      <c r="R203" s="189">
        <f t="shared" si="32"/>
        <v>0</v>
      </c>
      <c r="S203" s="189">
        <v>0</v>
      </c>
      <c r="T203" s="190">
        <f t="shared" si="3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261</v>
      </c>
      <c r="AT203" s="191" t="s">
        <v>173</v>
      </c>
      <c r="AU203" s="191" t="s">
        <v>82</v>
      </c>
      <c r="AY203" s="19" t="s">
        <v>170</v>
      </c>
      <c r="BE203" s="192">
        <f t="shared" si="34"/>
        <v>0</v>
      </c>
      <c r="BF203" s="192">
        <f t="shared" si="35"/>
        <v>0</v>
      </c>
      <c r="BG203" s="192">
        <f t="shared" si="36"/>
        <v>0</v>
      </c>
      <c r="BH203" s="192">
        <f t="shared" si="37"/>
        <v>0</v>
      </c>
      <c r="BI203" s="192">
        <f t="shared" si="38"/>
        <v>0</v>
      </c>
      <c r="BJ203" s="19" t="s">
        <v>80</v>
      </c>
      <c r="BK203" s="192">
        <f t="shared" si="39"/>
        <v>0</v>
      </c>
      <c r="BL203" s="19" t="s">
        <v>261</v>
      </c>
      <c r="BM203" s="191" t="s">
        <v>956</v>
      </c>
    </row>
    <row r="204" spans="1:65" s="2" customFormat="1" ht="16.5" customHeight="1">
      <c r="A204" s="36"/>
      <c r="B204" s="37"/>
      <c r="C204" s="180" t="s">
        <v>597</v>
      </c>
      <c r="D204" s="180" t="s">
        <v>173</v>
      </c>
      <c r="E204" s="181" t="s">
        <v>5556</v>
      </c>
      <c r="F204" s="182" t="s">
        <v>5557</v>
      </c>
      <c r="G204" s="183" t="s">
        <v>1088</v>
      </c>
      <c r="H204" s="184">
        <v>1</v>
      </c>
      <c r="I204" s="185"/>
      <c r="J204" s="186">
        <f t="shared" si="30"/>
        <v>0</v>
      </c>
      <c r="K204" s="182" t="s">
        <v>19</v>
      </c>
      <c r="L204" s="41"/>
      <c r="M204" s="187" t="s">
        <v>19</v>
      </c>
      <c r="N204" s="188" t="s">
        <v>44</v>
      </c>
      <c r="O204" s="66"/>
      <c r="P204" s="189">
        <f t="shared" si="31"/>
        <v>0</v>
      </c>
      <c r="Q204" s="189">
        <v>0</v>
      </c>
      <c r="R204" s="189">
        <f t="shared" si="32"/>
        <v>0</v>
      </c>
      <c r="S204" s="189">
        <v>0</v>
      </c>
      <c r="T204" s="190">
        <f t="shared" si="3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261</v>
      </c>
      <c r="AT204" s="191" t="s">
        <v>173</v>
      </c>
      <c r="AU204" s="191" t="s">
        <v>82</v>
      </c>
      <c r="AY204" s="19" t="s">
        <v>170</v>
      </c>
      <c r="BE204" s="192">
        <f t="shared" si="34"/>
        <v>0</v>
      </c>
      <c r="BF204" s="192">
        <f t="shared" si="35"/>
        <v>0</v>
      </c>
      <c r="BG204" s="192">
        <f t="shared" si="36"/>
        <v>0</v>
      </c>
      <c r="BH204" s="192">
        <f t="shared" si="37"/>
        <v>0</v>
      </c>
      <c r="BI204" s="192">
        <f t="shared" si="38"/>
        <v>0</v>
      </c>
      <c r="BJ204" s="19" t="s">
        <v>80</v>
      </c>
      <c r="BK204" s="192">
        <f t="shared" si="39"/>
        <v>0</v>
      </c>
      <c r="BL204" s="19" t="s">
        <v>261</v>
      </c>
      <c r="BM204" s="191" t="s">
        <v>966</v>
      </c>
    </row>
    <row r="205" spans="1:65" s="2" customFormat="1" ht="16.5" customHeight="1">
      <c r="A205" s="36"/>
      <c r="B205" s="37"/>
      <c r="C205" s="180" t="s">
        <v>604</v>
      </c>
      <c r="D205" s="180" t="s">
        <v>173</v>
      </c>
      <c r="E205" s="181" t="s">
        <v>5558</v>
      </c>
      <c r="F205" s="182" t="s">
        <v>5559</v>
      </c>
      <c r="G205" s="183" t="s">
        <v>1088</v>
      </c>
      <c r="H205" s="184">
        <v>1</v>
      </c>
      <c r="I205" s="185"/>
      <c r="J205" s="186">
        <f t="shared" si="30"/>
        <v>0</v>
      </c>
      <c r="K205" s="182" t="s">
        <v>19</v>
      </c>
      <c r="L205" s="41"/>
      <c r="M205" s="187" t="s">
        <v>19</v>
      </c>
      <c r="N205" s="188" t="s">
        <v>44</v>
      </c>
      <c r="O205" s="66"/>
      <c r="P205" s="189">
        <f t="shared" si="31"/>
        <v>0</v>
      </c>
      <c r="Q205" s="189">
        <v>0</v>
      </c>
      <c r="R205" s="189">
        <f t="shared" si="32"/>
        <v>0</v>
      </c>
      <c r="S205" s="189">
        <v>0</v>
      </c>
      <c r="T205" s="190">
        <f t="shared" si="3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261</v>
      </c>
      <c r="AT205" s="191" t="s">
        <v>173</v>
      </c>
      <c r="AU205" s="191" t="s">
        <v>82</v>
      </c>
      <c r="AY205" s="19" t="s">
        <v>170</v>
      </c>
      <c r="BE205" s="192">
        <f t="shared" si="34"/>
        <v>0</v>
      </c>
      <c r="BF205" s="192">
        <f t="shared" si="35"/>
        <v>0</v>
      </c>
      <c r="BG205" s="192">
        <f t="shared" si="36"/>
        <v>0</v>
      </c>
      <c r="BH205" s="192">
        <f t="shared" si="37"/>
        <v>0</v>
      </c>
      <c r="BI205" s="192">
        <f t="shared" si="38"/>
        <v>0</v>
      </c>
      <c r="BJ205" s="19" t="s">
        <v>80</v>
      </c>
      <c r="BK205" s="192">
        <f t="shared" si="39"/>
        <v>0</v>
      </c>
      <c r="BL205" s="19" t="s">
        <v>261</v>
      </c>
      <c r="BM205" s="191" t="s">
        <v>975</v>
      </c>
    </row>
    <row r="206" spans="1:65" s="2" customFormat="1" ht="16.5" customHeight="1">
      <c r="A206" s="36"/>
      <c r="B206" s="37"/>
      <c r="C206" s="180" t="s">
        <v>608</v>
      </c>
      <c r="D206" s="180" t="s">
        <v>173</v>
      </c>
      <c r="E206" s="181" t="s">
        <v>5560</v>
      </c>
      <c r="F206" s="182" t="s">
        <v>5561</v>
      </c>
      <c r="G206" s="183" t="s">
        <v>1088</v>
      </c>
      <c r="H206" s="184">
        <v>3</v>
      </c>
      <c r="I206" s="185"/>
      <c r="J206" s="186">
        <f t="shared" si="30"/>
        <v>0</v>
      </c>
      <c r="K206" s="182" t="s">
        <v>19</v>
      </c>
      <c r="L206" s="41"/>
      <c r="M206" s="187" t="s">
        <v>19</v>
      </c>
      <c r="N206" s="188" t="s">
        <v>44</v>
      </c>
      <c r="O206" s="66"/>
      <c r="P206" s="189">
        <f t="shared" si="31"/>
        <v>0</v>
      </c>
      <c r="Q206" s="189">
        <v>0</v>
      </c>
      <c r="R206" s="189">
        <f t="shared" si="32"/>
        <v>0</v>
      </c>
      <c r="S206" s="189">
        <v>0</v>
      </c>
      <c r="T206" s="190">
        <f t="shared" si="3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261</v>
      </c>
      <c r="AT206" s="191" t="s">
        <v>173</v>
      </c>
      <c r="AU206" s="191" t="s">
        <v>82</v>
      </c>
      <c r="AY206" s="19" t="s">
        <v>170</v>
      </c>
      <c r="BE206" s="192">
        <f t="shared" si="34"/>
        <v>0</v>
      </c>
      <c r="BF206" s="192">
        <f t="shared" si="35"/>
        <v>0</v>
      </c>
      <c r="BG206" s="192">
        <f t="shared" si="36"/>
        <v>0</v>
      </c>
      <c r="BH206" s="192">
        <f t="shared" si="37"/>
        <v>0</v>
      </c>
      <c r="BI206" s="192">
        <f t="shared" si="38"/>
        <v>0</v>
      </c>
      <c r="BJ206" s="19" t="s">
        <v>80</v>
      </c>
      <c r="BK206" s="192">
        <f t="shared" si="39"/>
        <v>0</v>
      </c>
      <c r="BL206" s="19" t="s">
        <v>261</v>
      </c>
      <c r="BM206" s="191" t="s">
        <v>983</v>
      </c>
    </row>
    <row r="207" spans="1:65" s="2" customFormat="1" ht="16.5" customHeight="1">
      <c r="A207" s="36"/>
      <c r="B207" s="37"/>
      <c r="C207" s="180" t="s">
        <v>615</v>
      </c>
      <c r="D207" s="180" t="s">
        <v>173</v>
      </c>
      <c r="E207" s="181" t="s">
        <v>5562</v>
      </c>
      <c r="F207" s="182" t="s">
        <v>5563</v>
      </c>
      <c r="G207" s="183" t="s">
        <v>1088</v>
      </c>
      <c r="H207" s="184">
        <v>2</v>
      </c>
      <c r="I207" s="185"/>
      <c r="J207" s="186">
        <f t="shared" si="30"/>
        <v>0</v>
      </c>
      <c r="K207" s="182" t="s">
        <v>19</v>
      </c>
      <c r="L207" s="41"/>
      <c r="M207" s="187" t="s">
        <v>19</v>
      </c>
      <c r="N207" s="188" t="s">
        <v>44</v>
      </c>
      <c r="O207" s="66"/>
      <c r="P207" s="189">
        <f t="shared" si="31"/>
        <v>0</v>
      </c>
      <c r="Q207" s="189">
        <v>0</v>
      </c>
      <c r="R207" s="189">
        <f t="shared" si="32"/>
        <v>0</v>
      </c>
      <c r="S207" s="189">
        <v>0</v>
      </c>
      <c r="T207" s="190">
        <f t="shared" si="3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261</v>
      </c>
      <c r="AT207" s="191" t="s">
        <v>173</v>
      </c>
      <c r="AU207" s="191" t="s">
        <v>82</v>
      </c>
      <c r="AY207" s="19" t="s">
        <v>170</v>
      </c>
      <c r="BE207" s="192">
        <f t="shared" si="34"/>
        <v>0</v>
      </c>
      <c r="BF207" s="192">
        <f t="shared" si="35"/>
        <v>0</v>
      </c>
      <c r="BG207" s="192">
        <f t="shared" si="36"/>
        <v>0</v>
      </c>
      <c r="BH207" s="192">
        <f t="shared" si="37"/>
        <v>0</v>
      </c>
      <c r="BI207" s="192">
        <f t="shared" si="38"/>
        <v>0</v>
      </c>
      <c r="BJ207" s="19" t="s">
        <v>80</v>
      </c>
      <c r="BK207" s="192">
        <f t="shared" si="39"/>
        <v>0</v>
      </c>
      <c r="BL207" s="19" t="s">
        <v>261</v>
      </c>
      <c r="BM207" s="191" t="s">
        <v>992</v>
      </c>
    </row>
    <row r="208" spans="1:65" s="2" customFormat="1" ht="16.5" customHeight="1">
      <c r="A208" s="36"/>
      <c r="B208" s="37"/>
      <c r="C208" s="180" t="s">
        <v>620</v>
      </c>
      <c r="D208" s="180" t="s">
        <v>173</v>
      </c>
      <c r="E208" s="181" t="s">
        <v>5564</v>
      </c>
      <c r="F208" s="182" t="s">
        <v>5565</v>
      </c>
      <c r="G208" s="183" t="s">
        <v>1189</v>
      </c>
      <c r="H208" s="245"/>
      <c r="I208" s="185"/>
      <c r="J208" s="186">
        <f t="shared" si="30"/>
        <v>0</v>
      </c>
      <c r="K208" s="182" t="s">
        <v>19</v>
      </c>
      <c r="L208" s="41"/>
      <c r="M208" s="187" t="s">
        <v>19</v>
      </c>
      <c r="N208" s="188" t="s">
        <v>44</v>
      </c>
      <c r="O208" s="66"/>
      <c r="P208" s="189">
        <f t="shared" si="31"/>
        <v>0</v>
      </c>
      <c r="Q208" s="189">
        <v>0</v>
      </c>
      <c r="R208" s="189">
        <f t="shared" si="32"/>
        <v>0</v>
      </c>
      <c r="S208" s="189">
        <v>0</v>
      </c>
      <c r="T208" s="190">
        <f t="shared" si="3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261</v>
      </c>
      <c r="AT208" s="191" t="s">
        <v>173</v>
      </c>
      <c r="AU208" s="191" t="s">
        <v>82</v>
      </c>
      <c r="AY208" s="19" t="s">
        <v>170</v>
      </c>
      <c r="BE208" s="192">
        <f t="shared" si="34"/>
        <v>0</v>
      </c>
      <c r="BF208" s="192">
        <f t="shared" si="35"/>
        <v>0</v>
      </c>
      <c r="BG208" s="192">
        <f t="shared" si="36"/>
        <v>0</v>
      </c>
      <c r="BH208" s="192">
        <f t="shared" si="37"/>
        <v>0</v>
      </c>
      <c r="BI208" s="192">
        <f t="shared" si="38"/>
        <v>0</v>
      </c>
      <c r="BJ208" s="19" t="s">
        <v>80</v>
      </c>
      <c r="BK208" s="192">
        <f t="shared" si="39"/>
        <v>0</v>
      </c>
      <c r="BL208" s="19" t="s">
        <v>261</v>
      </c>
      <c r="BM208" s="191" t="s">
        <v>1002</v>
      </c>
    </row>
    <row r="209" spans="1:65" s="12" customFormat="1" ht="22.9" customHeight="1">
      <c r="B209" s="164"/>
      <c r="C209" s="165"/>
      <c r="D209" s="166" t="s">
        <v>72</v>
      </c>
      <c r="E209" s="178" t="s">
        <v>5566</v>
      </c>
      <c r="F209" s="178" t="s">
        <v>1246</v>
      </c>
      <c r="G209" s="165"/>
      <c r="H209" s="165"/>
      <c r="I209" s="168"/>
      <c r="J209" s="179">
        <f>BK209</f>
        <v>0</v>
      </c>
      <c r="K209" s="165"/>
      <c r="L209" s="170"/>
      <c r="M209" s="171"/>
      <c r="N209" s="172"/>
      <c r="O209" s="172"/>
      <c r="P209" s="173">
        <f>SUM(P210:P220)</f>
        <v>0</v>
      </c>
      <c r="Q209" s="172"/>
      <c r="R209" s="173">
        <f>SUM(R210:R220)</f>
        <v>0</v>
      </c>
      <c r="S209" s="172"/>
      <c r="T209" s="174">
        <f>SUM(T210:T220)</f>
        <v>0</v>
      </c>
      <c r="AR209" s="175" t="s">
        <v>80</v>
      </c>
      <c r="AT209" s="176" t="s">
        <v>72</v>
      </c>
      <c r="AU209" s="176" t="s">
        <v>80</v>
      </c>
      <c r="AY209" s="175" t="s">
        <v>170</v>
      </c>
      <c r="BK209" s="177">
        <f>SUM(BK210:BK220)</f>
        <v>0</v>
      </c>
    </row>
    <row r="210" spans="1:65" s="2" customFormat="1" ht="16.5" customHeight="1">
      <c r="A210" s="36"/>
      <c r="B210" s="37"/>
      <c r="C210" s="180" t="s">
        <v>624</v>
      </c>
      <c r="D210" s="180" t="s">
        <v>173</v>
      </c>
      <c r="E210" s="181" t="s">
        <v>5567</v>
      </c>
      <c r="F210" s="182" t="s">
        <v>5568</v>
      </c>
      <c r="G210" s="183" t="s">
        <v>1088</v>
      </c>
      <c r="H210" s="184">
        <v>1</v>
      </c>
      <c r="I210" s="185"/>
      <c r="J210" s="186">
        <f>ROUND(I210*H210,2)</f>
        <v>0</v>
      </c>
      <c r="K210" s="182" t="s">
        <v>19</v>
      </c>
      <c r="L210" s="41"/>
      <c r="M210" s="187" t="s">
        <v>19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261</v>
      </c>
      <c r="AT210" s="191" t="s">
        <v>173</v>
      </c>
      <c r="AU210" s="191" t="s">
        <v>82</v>
      </c>
      <c r="AY210" s="19" t="s">
        <v>170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261</v>
      </c>
      <c r="BM210" s="191" t="s">
        <v>1010</v>
      </c>
    </row>
    <row r="211" spans="1:65" s="2" customFormat="1" ht="19.5">
      <c r="A211" s="36"/>
      <c r="B211" s="37"/>
      <c r="C211" s="38"/>
      <c r="D211" s="195" t="s">
        <v>363</v>
      </c>
      <c r="E211" s="38"/>
      <c r="F211" s="236" t="s">
        <v>5535</v>
      </c>
      <c r="G211" s="38"/>
      <c r="H211" s="38"/>
      <c r="I211" s="237"/>
      <c r="J211" s="38"/>
      <c r="K211" s="38"/>
      <c r="L211" s="41"/>
      <c r="M211" s="238"/>
      <c r="N211" s="239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363</v>
      </c>
      <c r="AU211" s="19" t="s">
        <v>82</v>
      </c>
    </row>
    <row r="212" spans="1:65" s="2" customFormat="1" ht="16.5" customHeight="1">
      <c r="A212" s="36"/>
      <c r="B212" s="37"/>
      <c r="C212" s="180" t="s">
        <v>630</v>
      </c>
      <c r="D212" s="180" t="s">
        <v>173</v>
      </c>
      <c r="E212" s="181" t="s">
        <v>5569</v>
      </c>
      <c r="F212" s="182" t="s">
        <v>5570</v>
      </c>
      <c r="G212" s="183" t="s">
        <v>1088</v>
      </c>
      <c r="H212" s="184">
        <v>3</v>
      </c>
      <c r="I212" s="185"/>
      <c r="J212" s="186">
        <f>ROUND(I212*H212,2)</f>
        <v>0</v>
      </c>
      <c r="K212" s="182" t="s">
        <v>19</v>
      </c>
      <c r="L212" s="41"/>
      <c r="M212" s="187" t="s">
        <v>19</v>
      </c>
      <c r="N212" s="188" t="s">
        <v>44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261</v>
      </c>
      <c r="AT212" s="191" t="s">
        <v>173</v>
      </c>
      <c r="AU212" s="191" t="s">
        <v>82</v>
      </c>
      <c r="AY212" s="19" t="s">
        <v>170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261</v>
      </c>
      <c r="BM212" s="191" t="s">
        <v>1022</v>
      </c>
    </row>
    <row r="213" spans="1:65" s="2" customFormat="1" ht="19.5">
      <c r="A213" s="36"/>
      <c r="B213" s="37"/>
      <c r="C213" s="38"/>
      <c r="D213" s="195" t="s">
        <v>363</v>
      </c>
      <c r="E213" s="38"/>
      <c r="F213" s="236" t="s">
        <v>5535</v>
      </c>
      <c r="G213" s="38"/>
      <c r="H213" s="38"/>
      <c r="I213" s="237"/>
      <c r="J213" s="38"/>
      <c r="K213" s="38"/>
      <c r="L213" s="41"/>
      <c r="M213" s="238"/>
      <c r="N213" s="239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363</v>
      </c>
      <c r="AU213" s="19" t="s">
        <v>82</v>
      </c>
    </row>
    <row r="214" spans="1:65" s="2" customFormat="1" ht="16.5" customHeight="1">
      <c r="A214" s="36"/>
      <c r="B214" s="37"/>
      <c r="C214" s="180" t="s">
        <v>637</v>
      </c>
      <c r="D214" s="180" t="s">
        <v>173</v>
      </c>
      <c r="E214" s="181" t="s">
        <v>5571</v>
      </c>
      <c r="F214" s="182" t="s">
        <v>5572</v>
      </c>
      <c r="G214" s="183" t="s">
        <v>1088</v>
      </c>
      <c r="H214" s="184">
        <v>1</v>
      </c>
      <c r="I214" s="185"/>
      <c r="J214" s="186">
        <f>ROUND(I214*H214,2)</f>
        <v>0</v>
      </c>
      <c r="K214" s="182" t="s">
        <v>19</v>
      </c>
      <c r="L214" s="41"/>
      <c r="M214" s="187" t="s">
        <v>19</v>
      </c>
      <c r="N214" s="188" t="s">
        <v>44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261</v>
      </c>
      <c r="AT214" s="191" t="s">
        <v>173</v>
      </c>
      <c r="AU214" s="191" t="s">
        <v>82</v>
      </c>
      <c r="AY214" s="19" t="s">
        <v>170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261</v>
      </c>
      <c r="BM214" s="191" t="s">
        <v>1033</v>
      </c>
    </row>
    <row r="215" spans="1:65" s="2" customFormat="1" ht="16.5" customHeight="1">
      <c r="A215" s="36"/>
      <c r="B215" s="37"/>
      <c r="C215" s="180" t="s">
        <v>642</v>
      </c>
      <c r="D215" s="180" t="s">
        <v>173</v>
      </c>
      <c r="E215" s="181" t="s">
        <v>5573</v>
      </c>
      <c r="F215" s="182" t="s">
        <v>1248</v>
      </c>
      <c r="G215" s="183" t="s">
        <v>310</v>
      </c>
      <c r="H215" s="184">
        <v>450</v>
      </c>
      <c r="I215" s="185"/>
      <c r="J215" s="186">
        <f>ROUND(I215*H215,2)</f>
        <v>0</v>
      </c>
      <c r="K215" s="182" t="s">
        <v>19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261</v>
      </c>
      <c r="AT215" s="191" t="s">
        <v>173</v>
      </c>
      <c r="AU215" s="191" t="s">
        <v>82</v>
      </c>
      <c r="AY215" s="19" t="s">
        <v>170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261</v>
      </c>
      <c r="BM215" s="191" t="s">
        <v>5574</v>
      </c>
    </row>
    <row r="216" spans="1:65" s="2" customFormat="1" ht="19.5">
      <c r="A216" s="36"/>
      <c r="B216" s="37"/>
      <c r="C216" s="38"/>
      <c r="D216" s="195" t="s">
        <v>363</v>
      </c>
      <c r="E216" s="38"/>
      <c r="F216" s="236" t="s">
        <v>5575</v>
      </c>
      <c r="G216" s="38"/>
      <c r="H216" s="38"/>
      <c r="I216" s="237"/>
      <c r="J216" s="38"/>
      <c r="K216" s="38"/>
      <c r="L216" s="41"/>
      <c r="M216" s="238"/>
      <c r="N216" s="239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363</v>
      </c>
      <c r="AU216" s="19" t="s">
        <v>82</v>
      </c>
    </row>
    <row r="217" spans="1:65" s="2" customFormat="1" ht="16.5" customHeight="1">
      <c r="A217" s="36"/>
      <c r="B217" s="37"/>
      <c r="C217" s="180" t="s">
        <v>648</v>
      </c>
      <c r="D217" s="180" t="s">
        <v>173</v>
      </c>
      <c r="E217" s="181" t="s">
        <v>5576</v>
      </c>
      <c r="F217" s="182" t="s">
        <v>5577</v>
      </c>
      <c r="G217" s="183" t="s">
        <v>1088</v>
      </c>
      <c r="H217" s="184">
        <v>1</v>
      </c>
      <c r="I217" s="185"/>
      <c r="J217" s="186">
        <f>ROUND(I217*H217,2)</f>
        <v>0</v>
      </c>
      <c r="K217" s="182" t="s">
        <v>19</v>
      </c>
      <c r="L217" s="41"/>
      <c r="M217" s="187" t="s">
        <v>19</v>
      </c>
      <c r="N217" s="188" t="s">
        <v>44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261</v>
      </c>
      <c r="AT217" s="191" t="s">
        <v>173</v>
      </c>
      <c r="AU217" s="191" t="s">
        <v>82</v>
      </c>
      <c r="AY217" s="19" t="s">
        <v>170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261</v>
      </c>
      <c r="BM217" s="191" t="s">
        <v>5578</v>
      </c>
    </row>
    <row r="218" spans="1:65" s="2" customFormat="1" ht="16.5" customHeight="1">
      <c r="A218" s="36"/>
      <c r="B218" s="37"/>
      <c r="C218" s="180" t="s">
        <v>653</v>
      </c>
      <c r="D218" s="180" t="s">
        <v>173</v>
      </c>
      <c r="E218" s="181" t="s">
        <v>5579</v>
      </c>
      <c r="F218" s="182" t="s">
        <v>5580</v>
      </c>
      <c r="G218" s="183" t="s">
        <v>1088</v>
      </c>
      <c r="H218" s="184">
        <v>3</v>
      </c>
      <c r="I218" s="185"/>
      <c r="J218" s="186">
        <f>ROUND(I218*H218,2)</f>
        <v>0</v>
      </c>
      <c r="K218" s="182" t="s">
        <v>19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261</v>
      </c>
      <c r="AT218" s="191" t="s">
        <v>173</v>
      </c>
      <c r="AU218" s="191" t="s">
        <v>82</v>
      </c>
      <c r="AY218" s="19" t="s">
        <v>170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261</v>
      </c>
      <c r="BM218" s="191" t="s">
        <v>5581</v>
      </c>
    </row>
    <row r="219" spans="1:65" s="2" customFormat="1" ht="29.25">
      <c r="A219" s="36"/>
      <c r="B219" s="37"/>
      <c r="C219" s="38"/>
      <c r="D219" s="195" t="s">
        <v>363</v>
      </c>
      <c r="E219" s="38"/>
      <c r="F219" s="236" t="s">
        <v>5582</v>
      </c>
      <c r="G219" s="38"/>
      <c r="H219" s="38"/>
      <c r="I219" s="237"/>
      <c r="J219" s="38"/>
      <c r="K219" s="38"/>
      <c r="L219" s="41"/>
      <c r="M219" s="238"/>
      <c r="N219" s="239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363</v>
      </c>
      <c r="AU219" s="19" t="s">
        <v>82</v>
      </c>
    </row>
    <row r="220" spans="1:65" s="2" customFormat="1" ht="16.5" customHeight="1">
      <c r="A220" s="36"/>
      <c r="B220" s="37"/>
      <c r="C220" s="180" t="s">
        <v>658</v>
      </c>
      <c r="D220" s="180" t="s">
        <v>173</v>
      </c>
      <c r="E220" s="181" t="s">
        <v>5583</v>
      </c>
      <c r="F220" s="182" t="s">
        <v>5584</v>
      </c>
      <c r="G220" s="183" t="s">
        <v>1189</v>
      </c>
      <c r="H220" s="245"/>
      <c r="I220" s="185"/>
      <c r="J220" s="186">
        <f>ROUND(I220*H220,2)</f>
        <v>0</v>
      </c>
      <c r="K220" s="182" t="s">
        <v>19</v>
      </c>
      <c r="L220" s="41"/>
      <c r="M220" s="187" t="s">
        <v>19</v>
      </c>
      <c r="N220" s="188" t="s">
        <v>44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261</v>
      </c>
      <c r="AT220" s="191" t="s">
        <v>173</v>
      </c>
      <c r="AU220" s="191" t="s">
        <v>82</v>
      </c>
      <c r="AY220" s="19" t="s">
        <v>170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261</v>
      </c>
      <c r="BM220" s="191" t="s">
        <v>1059</v>
      </c>
    </row>
    <row r="221" spans="1:65" s="12" customFormat="1" ht="22.9" customHeight="1">
      <c r="B221" s="164"/>
      <c r="C221" s="165"/>
      <c r="D221" s="166" t="s">
        <v>72</v>
      </c>
      <c r="E221" s="178" t="s">
        <v>5585</v>
      </c>
      <c r="F221" s="178" t="s">
        <v>5586</v>
      </c>
      <c r="G221" s="165"/>
      <c r="H221" s="165"/>
      <c r="I221" s="168"/>
      <c r="J221" s="179">
        <f>BK221</f>
        <v>0</v>
      </c>
      <c r="K221" s="165"/>
      <c r="L221" s="170"/>
      <c r="M221" s="171"/>
      <c r="N221" s="172"/>
      <c r="O221" s="172"/>
      <c r="P221" s="173">
        <f>SUM(P222:P223)</f>
        <v>0</v>
      </c>
      <c r="Q221" s="172"/>
      <c r="R221" s="173">
        <f>SUM(R222:R223)</f>
        <v>0</v>
      </c>
      <c r="S221" s="172"/>
      <c r="T221" s="174">
        <f>SUM(T222:T223)</f>
        <v>0</v>
      </c>
      <c r="AR221" s="175" t="s">
        <v>80</v>
      </c>
      <c r="AT221" s="176" t="s">
        <v>72</v>
      </c>
      <c r="AU221" s="176" t="s">
        <v>80</v>
      </c>
      <c r="AY221" s="175" t="s">
        <v>170</v>
      </c>
      <c r="BK221" s="177">
        <f>SUM(BK222:BK223)</f>
        <v>0</v>
      </c>
    </row>
    <row r="222" spans="1:65" s="2" customFormat="1" ht="16.5" customHeight="1">
      <c r="A222" s="36"/>
      <c r="B222" s="37"/>
      <c r="C222" s="180" t="s">
        <v>663</v>
      </c>
      <c r="D222" s="180" t="s">
        <v>173</v>
      </c>
      <c r="E222" s="181" t="s">
        <v>5587</v>
      </c>
      <c r="F222" s="182" t="s">
        <v>5588</v>
      </c>
      <c r="G222" s="183" t="s">
        <v>1189</v>
      </c>
      <c r="H222" s="245"/>
      <c r="I222" s="185"/>
      <c r="J222" s="186">
        <f>ROUND(I222*H222,2)</f>
        <v>0</v>
      </c>
      <c r="K222" s="182" t="s">
        <v>19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178</v>
      </c>
      <c r="AT222" s="191" t="s">
        <v>173</v>
      </c>
      <c r="AU222" s="191" t="s">
        <v>82</v>
      </c>
      <c r="AY222" s="19" t="s">
        <v>170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178</v>
      </c>
      <c r="BM222" s="191" t="s">
        <v>1070</v>
      </c>
    </row>
    <row r="223" spans="1:65" s="2" customFormat="1" ht="19.5">
      <c r="A223" s="36"/>
      <c r="B223" s="37"/>
      <c r="C223" s="38"/>
      <c r="D223" s="195" t="s">
        <v>363</v>
      </c>
      <c r="E223" s="38"/>
      <c r="F223" s="236" t="s">
        <v>5589</v>
      </c>
      <c r="G223" s="38"/>
      <c r="H223" s="38"/>
      <c r="I223" s="237"/>
      <c r="J223" s="38"/>
      <c r="K223" s="38"/>
      <c r="L223" s="41"/>
      <c r="M223" s="246"/>
      <c r="N223" s="247"/>
      <c r="O223" s="242"/>
      <c r="P223" s="242"/>
      <c r="Q223" s="242"/>
      <c r="R223" s="242"/>
      <c r="S223" s="242"/>
      <c r="T223" s="248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363</v>
      </c>
      <c r="AU223" s="19" t="s">
        <v>82</v>
      </c>
    </row>
    <row r="224" spans="1:65" s="2" customFormat="1" ht="6.95" customHeight="1">
      <c r="A224" s="36"/>
      <c r="B224" s="49"/>
      <c r="C224" s="50"/>
      <c r="D224" s="50"/>
      <c r="E224" s="50"/>
      <c r="F224" s="50"/>
      <c r="G224" s="50"/>
      <c r="H224" s="50"/>
      <c r="I224" s="50"/>
      <c r="J224" s="50"/>
      <c r="K224" s="50"/>
      <c r="L224" s="41"/>
      <c r="M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</row>
  </sheetData>
  <sheetProtection algorithmName="SHA-512" hashValue="crHayDx7H254Yut9o7ItGJ8KFOhIE21kOdm8pnsqHh/nk5SZL/c+1xnqRmJvr7FMxJ+HfEurOtyXoMh2Rv+XkQ==" saltValue="0/XwuVL1Oy5zdPZRIMNa/NMoTXHubEFQBC3zfyMrsFTF34sYbaHnzz5Bn7nad116jl74YeTUVudXHfGTUjvKLA==" spinCount="100000" sheet="1" objects="1" scenarios="1" formatColumns="0" formatRows="0" autoFilter="0"/>
  <autoFilter ref="C98:K223" xr:uid="{00000000-0009-0000-0000-00000B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115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88" t="s">
        <v>1979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5590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ROUND((SUM(BE93:BE264)),  2)</f>
        <v>0</v>
      </c>
      <c r="G35" s="36"/>
      <c r="H35" s="36"/>
      <c r="I35" s="126">
        <v>0.21</v>
      </c>
      <c r="J35" s="125">
        <f>ROUND(((SUM(BE93:BE264))*I35),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ROUND((SUM(BF93:BF264)),  2)</f>
        <v>0</v>
      </c>
      <c r="G36" s="36"/>
      <c r="H36" s="36"/>
      <c r="I36" s="126">
        <v>0.15</v>
      </c>
      <c r="J36" s="125">
        <f>ROUND(((SUM(BF93:BF264))*I36),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ROUND((SUM(BG93:BG264)),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ROUND((SUM(BH93:BH264)),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ROUND((SUM(BI93:BI264)),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5" t="str">
        <f>E7</f>
        <v>ZŠ J. A. Komenského - půdní vestavba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1979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SO 02.4.7. - Silnoproud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1258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9" customFormat="1" ht="24.95" customHeight="1">
      <c r="B65" s="142"/>
      <c r="C65" s="143"/>
      <c r="D65" s="144" t="s">
        <v>1259</v>
      </c>
      <c r="E65" s="145"/>
      <c r="F65" s="145"/>
      <c r="G65" s="145"/>
      <c r="H65" s="145"/>
      <c r="I65" s="145"/>
      <c r="J65" s="146">
        <f>J104</f>
        <v>0</v>
      </c>
      <c r="K65" s="143"/>
      <c r="L65" s="147"/>
    </row>
    <row r="66" spans="1:31" s="9" customFormat="1" ht="24.95" customHeight="1">
      <c r="B66" s="142"/>
      <c r="C66" s="143"/>
      <c r="D66" s="144" t="s">
        <v>1260</v>
      </c>
      <c r="E66" s="145"/>
      <c r="F66" s="145"/>
      <c r="G66" s="145"/>
      <c r="H66" s="145"/>
      <c r="I66" s="145"/>
      <c r="J66" s="146">
        <f>J148</f>
        <v>0</v>
      </c>
      <c r="K66" s="143"/>
      <c r="L66" s="147"/>
    </row>
    <row r="67" spans="1:31" s="9" customFormat="1" ht="24.95" customHeight="1">
      <c r="B67" s="142"/>
      <c r="C67" s="143"/>
      <c r="D67" s="144" t="s">
        <v>1261</v>
      </c>
      <c r="E67" s="145"/>
      <c r="F67" s="145"/>
      <c r="G67" s="145"/>
      <c r="H67" s="145"/>
      <c r="I67" s="145"/>
      <c r="J67" s="146">
        <f>J168</f>
        <v>0</v>
      </c>
      <c r="K67" s="143"/>
      <c r="L67" s="147"/>
    </row>
    <row r="68" spans="1:31" s="9" customFormat="1" ht="24.95" customHeight="1">
      <c r="B68" s="142"/>
      <c r="C68" s="143"/>
      <c r="D68" s="144" t="s">
        <v>5591</v>
      </c>
      <c r="E68" s="145"/>
      <c r="F68" s="145"/>
      <c r="G68" s="145"/>
      <c r="H68" s="145"/>
      <c r="I68" s="145"/>
      <c r="J68" s="146">
        <f>J207</f>
        <v>0</v>
      </c>
      <c r="K68" s="143"/>
      <c r="L68" s="147"/>
    </row>
    <row r="69" spans="1:31" s="9" customFormat="1" ht="24.95" customHeight="1">
      <c r="B69" s="142"/>
      <c r="C69" s="143"/>
      <c r="D69" s="144" t="s">
        <v>5592</v>
      </c>
      <c r="E69" s="145"/>
      <c r="F69" s="145"/>
      <c r="G69" s="145"/>
      <c r="H69" s="145"/>
      <c r="I69" s="145"/>
      <c r="J69" s="146">
        <f>J214</f>
        <v>0</v>
      </c>
      <c r="K69" s="143"/>
      <c r="L69" s="147"/>
    </row>
    <row r="70" spans="1:31" s="9" customFormat="1" ht="24.95" customHeight="1">
      <c r="B70" s="142"/>
      <c r="C70" s="143"/>
      <c r="D70" s="144" t="s">
        <v>5593</v>
      </c>
      <c r="E70" s="145"/>
      <c r="F70" s="145"/>
      <c r="G70" s="145"/>
      <c r="H70" s="145"/>
      <c r="I70" s="145"/>
      <c r="J70" s="146">
        <f>J243</f>
        <v>0</v>
      </c>
      <c r="K70" s="143"/>
      <c r="L70" s="147"/>
    </row>
    <row r="71" spans="1:31" s="9" customFormat="1" ht="24.95" customHeight="1">
      <c r="B71" s="142"/>
      <c r="C71" s="143"/>
      <c r="D71" s="144" t="s">
        <v>5594</v>
      </c>
      <c r="E71" s="145"/>
      <c r="F71" s="145"/>
      <c r="G71" s="145"/>
      <c r="H71" s="145"/>
      <c r="I71" s="145"/>
      <c r="J71" s="146">
        <f>J250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155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5" t="str">
        <f>E7</f>
        <v>ZŠ J. A. Komenského - půdní vestavba</v>
      </c>
      <c r="F81" s="396"/>
      <c r="G81" s="396"/>
      <c r="H81" s="396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128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5" t="s">
        <v>1979</v>
      </c>
      <c r="F83" s="397"/>
      <c r="G83" s="397"/>
      <c r="H83" s="397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1080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9" t="str">
        <f>E11</f>
        <v>SO 02.4.7. - Silnoproud</v>
      </c>
      <c r="F85" s="397"/>
      <c r="G85" s="397"/>
      <c r="H85" s="397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U Dělnického cvičiště 1100/1, 169 00 Praha 6</v>
      </c>
      <c r="G87" s="38"/>
      <c r="H87" s="38"/>
      <c r="I87" s="31" t="s">
        <v>23</v>
      </c>
      <c r="J87" s="61" t="str">
        <f>IF(J14="","",J14)</f>
        <v>20. 12. 2020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>
      <c r="A89" s="36"/>
      <c r="B89" s="37"/>
      <c r="C89" s="31" t="s">
        <v>25</v>
      </c>
      <c r="D89" s="38"/>
      <c r="E89" s="38"/>
      <c r="F89" s="29" t="str">
        <f>E17</f>
        <v>MČ.Praha 6, Odbor Školství</v>
      </c>
      <c r="G89" s="38"/>
      <c r="H89" s="38"/>
      <c r="I89" s="31" t="s">
        <v>31</v>
      </c>
      <c r="J89" s="34" t="str">
        <f>E23</f>
        <v>D-PLUS PROJEKTOVÁ A INŽENÝRSKÁ a.s.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156</v>
      </c>
      <c r="D92" s="156" t="s">
        <v>58</v>
      </c>
      <c r="E92" s="156" t="s">
        <v>54</v>
      </c>
      <c r="F92" s="156" t="s">
        <v>55</v>
      </c>
      <c r="G92" s="156" t="s">
        <v>157</v>
      </c>
      <c r="H92" s="156" t="s">
        <v>158</v>
      </c>
      <c r="I92" s="156" t="s">
        <v>159</v>
      </c>
      <c r="J92" s="156" t="s">
        <v>132</v>
      </c>
      <c r="K92" s="157" t="s">
        <v>160</v>
      </c>
      <c r="L92" s="158"/>
      <c r="M92" s="70" t="s">
        <v>19</v>
      </c>
      <c r="N92" s="71" t="s">
        <v>43</v>
      </c>
      <c r="O92" s="71" t="s">
        <v>161</v>
      </c>
      <c r="P92" s="71" t="s">
        <v>162</v>
      </c>
      <c r="Q92" s="71" t="s">
        <v>163</v>
      </c>
      <c r="R92" s="71" t="s">
        <v>164</v>
      </c>
      <c r="S92" s="71" t="s">
        <v>165</v>
      </c>
      <c r="T92" s="72" t="s">
        <v>166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167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P94+P104+P148+P168+P207+P214+P243+P250</f>
        <v>0</v>
      </c>
      <c r="Q93" s="74"/>
      <c r="R93" s="161">
        <f>R94+R104+R148+R168+R207+R214+R243+R250</f>
        <v>0</v>
      </c>
      <c r="S93" s="74"/>
      <c r="T93" s="162">
        <f>T94+T104+T148+T168+T207+T214+T243+T250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133</v>
      </c>
      <c r="BK93" s="163">
        <f>BK94+BK104+BK148+BK168+BK207+BK214+BK243+BK250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1154</v>
      </c>
      <c r="F94" s="167" t="s">
        <v>1265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SUM(P95:P103)</f>
        <v>0</v>
      </c>
      <c r="Q94" s="172"/>
      <c r="R94" s="173">
        <f>SUM(R95:R103)</f>
        <v>0</v>
      </c>
      <c r="S94" s="172"/>
      <c r="T94" s="174">
        <f>SUM(T95:T103)</f>
        <v>0</v>
      </c>
      <c r="AR94" s="175" t="s">
        <v>80</v>
      </c>
      <c r="AT94" s="176" t="s">
        <v>72</v>
      </c>
      <c r="AU94" s="176" t="s">
        <v>73</v>
      </c>
      <c r="AY94" s="175" t="s">
        <v>170</v>
      </c>
      <c r="BK94" s="177">
        <f>SUM(BK95:BK103)</f>
        <v>0</v>
      </c>
    </row>
    <row r="95" spans="1:65" s="2" customFormat="1" ht="48">
      <c r="A95" s="36"/>
      <c r="B95" s="37"/>
      <c r="C95" s="216" t="s">
        <v>80</v>
      </c>
      <c r="D95" s="216" t="s">
        <v>192</v>
      </c>
      <c r="E95" s="217" t="s">
        <v>5595</v>
      </c>
      <c r="F95" s="218" t="s">
        <v>5596</v>
      </c>
      <c r="G95" s="219" t="s">
        <v>1088</v>
      </c>
      <c r="H95" s="220">
        <v>1</v>
      </c>
      <c r="I95" s="221"/>
      <c r="J95" s="222">
        <f t="shared" ref="J95:J103" si="0">ROUND(I95*H95,2)</f>
        <v>0</v>
      </c>
      <c r="K95" s="218" t="s">
        <v>19</v>
      </c>
      <c r="L95" s="223"/>
      <c r="M95" s="224" t="s">
        <v>19</v>
      </c>
      <c r="N95" s="225" t="s">
        <v>44</v>
      </c>
      <c r="O95" s="66"/>
      <c r="P95" s="189">
        <f t="shared" ref="P95:P103" si="1">O95*H95</f>
        <v>0</v>
      </c>
      <c r="Q95" s="189">
        <v>0</v>
      </c>
      <c r="R95" s="189">
        <f t="shared" ref="R95:R103" si="2">Q95*H95</f>
        <v>0</v>
      </c>
      <c r="S95" s="189">
        <v>0</v>
      </c>
      <c r="T95" s="190">
        <f t="shared" ref="T95:T103" si="3"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195</v>
      </c>
      <c r="AT95" s="191" t="s">
        <v>192</v>
      </c>
      <c r="AU95" s="191" t="s">
        <v>80</v>
      </c>
      <c r="AY95" s="19" t="s">
        <v>170</v>
      </c>
      <c r="BE95" s="192">
        <f t="shared" ref="BE95:BE103" si="4">IF(N95="základní",J95,0)</f>
        <v>0</v>
      </c>
      <c r="BF95" s="192">
        <f t="shared" ref="BF95:BF103" si="5">IF(N95="snížená",J95,0)</f>
        <v>0</v>
      </c>
      <c r="BG95" s="192">
        <f t="shared" ref="BG95:BG103" si="6">IF(N95="zákl. přenesená",J95,0)</f>
        <v>0</v>
      </c>
      <c r="BH95" s="192">
        <f t="shared" ref="BH95:BH103" si="7">IF(N95="sníž. přenesená",J95,0)</f>
        <v>0</v>
      </c>
      <c r="BI95" s="192">
        <f t="shared" ref="BI95:BI103" si="8">IF(N95="nulová",J95,0)</f>
        <v>0</v>
      </c>
      <c r="BJ95" s="19" t="s">
        <v>80</v>
      </c>
      <c r="BK95" s="192">
        <f t="shared" ref="BK95:BK103" si="9">ROUND(I95*H95,2)</f>
        <v>0</v>
      </c>
      <c r="BL95" s="19" t="s">
        <v>178</v>
      </c>
      <c r="BM95" s="191" t="s">
        <v>82</v>
      </c>
    </row>
    <row r="96" spans="1:65" s="2" customFormat="1" ht="48">
      <c r="A96" s="36"/>
      <c r="B96" s="37"/>
      <c r="C96" s="216" t="s">
        <v>82</v>
      </c>
      <c r="D96" s="216" t="s">
        <v>192</v>
      </c>
      <c r="E96" s="217" t="s">
        <v>5597</v>
      </c>
      <c r="F96" s="218" t="s">
        <v>5598</v>
      </c>
      <c r="G96" s="219" t="s">
        <v>1088</v>
      </c>
      <c r="H96" s="220">
        <v>1</v>
      </c>
      <c r="I96" s="221"/>
      <c r="J96" s="222">
        <f t="shared" si="0"/>
        <v>0</v>
      </c>
      <c r="K96" s="218" t="s">
        <v>19</v>
      </c>
      <c r="L96" s="223"/>
      <c r="M96" s="224" t="s">
        <v>19</v>
      </c>
      <c r="N96" s="225" t="s">
        <v>44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195</v>
      </c>
      <c r="AT96" s="191" t="s">
        <v>192</v>
      </c>
      <c r="AU96" s="191" t="s">
        <v>80</v>
      </c>
      <c r="AY96" s="19" t="s">
        <v>170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80</v>
      </c>
      <c r="BK96" s="192">
        <f t="shared" si="9"/>
        <v>0</v>
      </c>
      <c r="BL96" s="19" t="s">
        <v>178</v>
      </c>
      <c r="BM96" s="191" t="s">
        <v>178</v>
      </c>
    </row>
    <row r="97" spans="1:65" s="2" customFormat="1" ht="55.5" customHeight="1">
      <c r="A97" s="36"/>
      <c r="B97" s="37"/>
      <c r="C97" s="216" t="s">
        <v>171</v>
      </c>
      <c r="D97" s="216" t="s">
        <v>192</v>
      </c>
      <c r="E97" s="217" t="s">
        <v>5599</v>
      </c>
      <c r="F97" s="218" t="s">
        <v>5600</v>
      </c>
      <c r="G97" s="219" t="s">
        <v>1088</v>
      </c>
      <c r="H97" s="220">
        <v>1</v>
      </c>
      <c r="I97" s="221"/>
      <c r="J97" s="222">
        <f t="shared" si="0"/>
        <v>0</v>
      </c>
      <c r="K97" s="218" t="s">
        <v>19</v>
      </c>
      <c r="L97" s="223"/>
      <c r="M97" s="224" t="s">
        <v>19</v>
      </c>
      <c r="N97" s="225" t="s">
        <v>44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195</v>
      </c>
      <c r="AT97" s="191" t="s">
        <v>192</v>
      </c>
      <c r="AU97" s="191" t="s">
        <v>80</v>
      </c>
      <c r="AY97" s="19" t="s">
        <v>170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80</v>
      </c>
      <c r="BK97" s="192">
        <f t="shared" si="9"/>
        <v>0</v>
      </c>
      <c r="BL97" s="19" t="s">
        <v>178</v>
      </c>
      <c r="BM97" s="191" t="s">
        <v>203</v>
      </c>
    </row>
    <row r="98" spans="1:65" s="2" customFormat="1" ht="55.5" customHeight="1">
      <c r="A98" s="36"/>
      <c r="B98" s="37"/>
      <c r="C98" s="216" t="s">
        <v>178</v>
      </c>
      <c r="D98" s="216" t="s">
        <v>192</v>
      </c>
      <c r="E98" s="217" t="s">
        <v>5601</v>
      </c>
      <c r="F98" s="218" t="s">
        <v>5602</v>
      </c>
      <c r="G98" s="219" t="s">
        <v>1088</v>
      </c>
      <c r="H98" s="220">
        <v>1</v>
      </c>
      <c r="I98" s="221"/>
      <c r="J98" s="222">
        <f t="shared" si="0"/>
        <v>0</v>
      </c>
      <c r="K98" s="218" t="s">
        <v>19</v>
      </c>
      <c r="L98" s="223"/>
      <c r="M98" s="224" t="s">
        <v>19</v>
      </c>
      <c r="N98" s="225" t="s">
        <v>44</v>
      </c>
      <c r="O98" s="66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195</v>
      </c>
      <c r="AT98" s="191" t="s">
        <v>192</v>
      </c>
      <c r="AU98" s="191" t="s">
        <v>80</v>
      </c>
      <c r="AY98" s="19" t="s">
        <v>170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19" t="s">
        <v>80</v>
      </c>
      <c r="BK98" s="192">
        <f t="shared" si="9"/>
        <v>0</v>
      </c>
      <c r="BL98" s="19" t="s">
        <v>178</v>
      </c>
      <c r="BM98" s="191" t="s">
        <v>195</v>
      </c>
    </row>
    <row r="99" spans="1:65" s="2" customFormat="1" ht="55.5" customHeight="1">
      <c r="A99" s="36"/>
      <c r="B99" s="37"/>
      <c r="C99" s="216" t="s">
        <v>199</v>
      </c>
      <c r="D99" s="216" t="s">
        <v>192</v>
      </c>
      <c r="E99" s="217" t="s">
        <v>5603</v>
      </c>
      <c r="F99" s="218" t="s">
        <v>5604</v>
      </c>
      <c r="G99" s="219" t="s">
        <v>1088</v>
      </c>
      <c r="H99" s="220">
        <v>1</v>
      </c>
      <c r="I99" s="221"/>
      <c r="J99" s="222">
        <f t="shared" si="0"/>
        <v>0</v>
      </c>
      <c r="K99" s="218" t="s">
        <v>19</v>
      </c>
      <c r="L99" s="223"/>
      <c r="M99" s="224" t="s">
        <v>19</v>
      </c>
      <c r="N99" s="225" t="s">
        <v>44</v>
      </c>
      <c r="O99" s="66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195</v>
      </c>
      <c r="AT99" s="191" t="s">
        <v>192</v>
      </c>
      <c r="AU99" s="191" t="s">
        <v>80</v>
      </c>
      <c r="AY99" s="19" t="s">
        <v>170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19" t="s">
        <v>80</v>
      </c>
      <c r="BK99" s="192">
        <f t="shared" si="9"/>
        <v>0</v>
      </c>
      <c r="BL99" s="19" t="s">
        <v>178</v>
      </c>
      <c r="BM99" s="191" t="s">
        <v>221</v>
      </c>
    </row>
    <row r="100" spans="1:65" s="2" customFormat="1" ht="55.5" customHeight="1">
      <c r="A100" s="36"/>
      <c r="B100" s="37"/>
      <c r="C100" s="216" t="s">
        <v>203</v>
      </c>
      <c r="D100" s="216" t="s">
        <v>192</v>
      </c>
      <c r="E100" s="217" t="s">
        <v>5605</v>
      </c>
      <c r="F100" s="218" t="s">
        <v>5606</v>
      </c>
      <c r="G100" s="219" t="s">
        <v>1088</v>
      </c>
      <c r="H100" s="220">
        <v>1</v>
      </c>
      <c r="I100" s="221"/>
      <c r="J100" s="222">
        <f t="shared" si="0"/>
        <v>0</v>
      </c>
      <c r="K100" s="218" t="s">
        <v>19</v>
      </c>
      <c r="L100" s="223"/>
      <c r="M100" s="224" t="s">
        <v>19</v>
      </c>
      <c r="N100" s="225" t="s">
        <v>44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195</v>
      </c>
      <c r="AT100" s="191" t="s">
        <v>192</v>
      </c>
      <c r="AU100" s="191" t="s">
        <v>80</v>
      </c>
      <c r="AY100" s="19" t="s">
        <v>170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80</v>
      </c>
      <c r="BK100" s="192">
        <f t="shared" si="9"/>
        <v>0</v>
      </c>
      <c r="BL100" s="19" t="s">
        <v>178</v>
      </c>
      <c r="BM100" s="191" t="s">
        <v>233</v>
      </c>
    </row>
    <row r="101" spans="1:65" s="2" customFormat="1" ht="60">
      <c r="A101" s="36"/>
      <c r="B101" s="37"/>
      <c r="C101" s="216" t="s">
        <v>207</v>
      </c>
      <c r="D101" s="216" t="s">
        <v>192</v>
      </c>
      <c r="E101" s="217" t="s">
        <v>5607</v>
      </c>
      <c r="F101" s="218" t="s">
        <v>5608</v>
      </c>
      <c r="G101" s="219" t="s">
        <v>1088</v>
      </c>
      <c r="H101" s="220">
        <v>1</v>
      </c>
      <c r="I101" s="221"/>
      <c r="J101" s="222">
        <f t="shared" si="0"/>
        <v>0</v>
      </c>
      <c r="K101" s="218" t="s">
        <v>19</v>
      </c>
      <c r="L101" s="223"/>
      <c r="M101" s="224" t="s">
        <v>19</v>
      </c>
      <c r="N101" s="225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80</v>
      </c>
      <c r="AY101" s="19" t="s">
        <v>170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178</v>
      </c>
      <c r="BM101" s="191" t="s">
        <v>248</v>
      </c>
    </row>
    <row r="102" spans="1:65" s="2" customFormat="1" ht="60">
      <c r="A102" s="36"/>
      <c r="B102" s="37"/>
      <c r="C102" s="216" t="s">
        <v>195</v>
      </c>
      <c r="D102" s="216" t="s">
        <v>192</v>
      </c>
      <c r="E102" s="217" t="s">
        <v>5609</v>
      </c>
      <c r="F102" s="218" t="s">
        <v>5610</v>
      </c>
      <c r="G102" s="219" t="s">
        <v>1088</v>
      </c>
      <c r="H102" s="220">
        <v>1</v>
      </c>
      <c r="I102" s="221"/>
      <c r="J102" s="222">
        <f t="shared" si="0"/>
        <v>0</v>
      </c>
      <c r="K102" s="218" t="s">
        <v>19</v>
      </c>
      <c r="L102" s="223"/>
      <c r="M102" s="224" t="s">
        <v>19</v>
      </c>
      <c r="N102" s="225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195</v>
      </c>
      <c r="AT102" s="191" t="s">
        <v>192</v>
      </c>
      <c r="AU102" s="191" t="s">
        <v>80</v>
      </c>
      <c r="AY102" s="19" t="s">
        <v>170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178</v>
      </c>
      <c r="BM102" s="191" t="s">
        <v>261</v>
      </c>
    </row>
    <row r="103" spans="1:65" s="2" customFormat="1" ht="16.5" customHeight="1">
      <c r="A103" s="36"/>
      <c r="B103" s="37"/>
      <c r="C103" s="216" t="s">
        <v>214</v>
      </c>
      <c r="D103" s="216" t="s">
        <v>192</v>
      </c>
      <c r="E103" s="217" t="s">
        <v>5611</v>
      </c>
      <c r="F103" s="218" t="s">
        <v>5612</v>
      </c>
      <c r="G103" s="219" t="s">
        <v>421</v>
      </c>
      <c r="H103" s="220">
        <v>1</v>
      </c>
      <c r="I103" s="221"/>
      <c r="J103" s="222">
        <f t="shared" si="0"/>
        <v>0</v>
      </c>
      <c r="K103" s="218" t="s">
        <v>19</v>
      </c>
      <c r="L103" s="223"/>
      <c r="M103" s="224" t="s">
        <v>19</v>
      </c>
      <c r="N103" s="225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195</v>
      </c>
      <c r="AT103" s="191" t="s">
        <v>192</v>
      </c>
      <c r="AU103" s="191" t="s">
        <v>80</v>
      </c>
      <c r="AY103" s="19" t="s">
        <v>170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178</v>
      </c>
      <c r="BM103" s="191" t="s">
        <v>272</v>
      </c>
    </row>
    <row r="104" spans="1:65" s="12" customFormat="1" ht="25.9" customHeight="1">
      <c r="B104" s="164"/>
      <c r="C104" s="165"/>
      <c r="D104" s="166" t="s">
        <v>72</v>
      </c>
      <c r="E104" s="167" t="s">
        <v>1156</v>
      </c>
      <c r="F104" s="167" t="s">
        <v>1270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SUM(P105:P147)</f>
        <v>0</v>
      </c>
      <c r="Q104" s="172"/>
      <c r="R104" s="173">
        <f>SUM(R105:R147)</f>
        <v>0</v>
      </c>
      <c r="S104" s="172"/>
      <c r="T104" s="174">
        <f>SUM(T105:T147)</f>
        <v>0</v>
      </c>
      <c r="AR104" s="175" t="s">
        <v>80</v>
      </c>
      <c r="AT104" s="176" t="s">
        <v>72</v>
      </c>
      <c r="AU104" s="176" t="s">
        <v>73</v>
      </c>
      <c r="AY104" s="175" t="s">
        <v>170</v>
      </c>
      <c r="BK104" s="177">
        <f>SUM(BK105:BK147)</f>
        <v>0</v>
      </c>
    </row>
    <row r="105" spans="1:65" s="2" customFormat="1" ht="16.5" customHeight="1">
      <c r="A105" s="36"/>
      <c r="B105" s="37"/>
      <c r="C105" s="216" t="s">
        <v>221</v>
      </c>
      <c r="D105" s="216" t="s">
        <v>192</v>
      </c>
      <c r="E105" s="217" t="s">
        <v>1271</v>
      </c>
      <c r="F105" s="218" t="s">
        <v>1272</v>
      </c>
      <c r="G105" s="219" t="s">
        <v>1088</v>
      </c>
      <c r="H105" s="220">
        <v>18</v>
      </c>
      <c r="I105" s="221"/>
      <c r="J105" s="222">
        <f>ROUND(I105*H105,2)</f>
        <v>0</v>
      </c>
      <c r="K105" s="218" t="s">
        <v>19</v>
      </c>
      <c r="L105" s="223"/>
      <c r="M105" s="224" t="s">
        <v>19</v>
      </c>
      <c r="N105" s="225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195</v>
      </c>
      <c r="AT105" s="191" t="s">
        <v>192</v>
      </c>
      <c r="AU105" s="191" t="s">
        <v>80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178</v>
      </c>
      <c r="BM105" s="191" t="s">
        <v>281</v>
      </c>
    </row>
    <row r="106" spans="1:65" s="2" customFormat="1" ht="19.5">
      <c r="A106" s="36"/>
      <c r="B106" s="37"/>
      <c r="C106" s="38"/>
      <c r="D106" s="195" t="s">
        <v>363</v>
      </c>
      <c r="E106" s="38"/>
      <c r="F106" s="236" t="s">
        <v>5613</v>
      </c>
      <c r="G106" s="38"/>
      <c r="H106" s="38"/>
      <c r="I106" s="237"/>
      <c r="J106" s="38"/>
      <c r="K106" s="38"/>
      <c r="L106" s="41"/>
      <c r="M106" s="238"/>
      <c r="N106" s="23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363</v>
      </c>
      <c r="AU106" s="19" t="s">
        <v>80</v>
      </c>
    </row>
    <row r="107" spans="1:65" s="2" customFormat="1" ht="16.5" customHeight="1">
      <c r="A107" s="36"/>
      <c r="B107" s="37"/>
      <c r="C107" s="216" t="s">
        <v>227</v>
      </c>
      <c r="D107" s="216" t="s">
        <v>192</v>
      </c>
      <c r="E107" s="217" t="s">
        <v>1273</v>
      </c>
      <c r="F107" s="218" t="s">
        <v>1274</v>
      </c>
      <c r="G107" s="219" t="s">
        <v>1088</v>
      </c>
      <c r="H107" s="220">
        <v>1</v>
      </c>
      <c r="I107" s="221"/>
      <c r="J107" s="222">
        <f>ROUND(I107*H107,2)</f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80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178</v>
      </c>
      <c r="BM107" s="191" t="s">
        <v>292</v>
      </c>
    </row>
    <row r="108" spans="1:65" s="2" customFormat="1" ht="19.5">
      <c r="A108" s="36"/>
      <c r="B108" s="37"/>
      <c r="C108" s="38"/>
      <c r="D108" s="195" t="s">
        <v>363</v>
      </c>
      <c r="E108" s="38"/>
      <c r="F108" s="236" t="s">
        <v>5613</v>
      </c>
      <c r="G108" s="38"/>
      <c r="H108" s="38"/>
      <c r="I108" s="237"/>
      <c r="J108" s="38"/>
      <c r="K108" s="38"/>
      <c r="L108" s="41"/>
      <c r="M108" s="238"/>
      <c r="N108" s="23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363</v>
      </c>
      <c r="AU108" s="19" t="s">
        <v>80</v>
      </c>
    </row>
    <row r="109" spans="1:65" s="2" customFormat="1" ht="16.5" customHeight="1">
      <c r="A109" s="36"/>
      <c r="B109" s="37"/>
      <c r="C109" s="216" t="s">
        <v>233</v>
      </c>
      <c r="D109" s="216" t="s">
        <v>192</v>
      </c>
      <c r="E109" s="217" t="s">
        <v>1287</v>
      </c>
      <c r="F109" s="218" t="s">
        <v>1288</v>
      </c>
      <c r="G109" s="219" t="s">
        <v>1088</v>
      </c>
      <c r="H109" s="220">
        <v>28</v>
      </c>
      <c r="I109" s="221"/>
      <c r="J109" s="222">
        <f>ROUND(I109*H109,2)</f>
        <v>0</v>
      </c>
      <c r="K109" s="218" t="s">
        <v>19</v>
      </c>
      <c r="L109" s="223"/>
      <c r="M109" s="224" t="s">
        <v>19</v>
      </c>
      <c r="N109" s="225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80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307</v>
      </c>
    </row>
    <row r="110" spans="1:65" s="2" customFormat="1" ht="19.5">
      <c r="A110" s="36"/>
      <c r="B110" s="37"/>
      <c r="C110" s="38"/>
      <c r="D110" s="195" t="s">
        <v>363</v>
      </c>
      <c r="E110" s="38"/>
      <c r="F110" s="236" t="s">
        <v>5613</v>
      </c>
      <c r="G110" s="38"/>
      <c r="H110" s="38"/>
      <c r="I110" s="237"/>
      <c r="J110" s="38"/>
      <c r="K110" s="38"/>
      <c r="L110" s="41"/>
      <c r="M110" s="238"/>
      <c r="N110" s="23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363</v>
      </c>
      <c r="AU110" s="19" t="s">
        <v>80</v>
      </c>
    </row>
    <row r="111" spans="1:65" s="2" customFormat="1" ht="16.5" customHeight="1">
      <c r="A111" s="36"/>
      <c r="B111" s="37"/>
      <c r="C111" s="216" t="s">
        <v>243</v>
      </c>
      <c r="D111" s="216" t="s">
        <v>192</v>
      </c>
      <c r="E111" s="217" t="s">
        <v>1289</v>
      </c>
      <c r="F111" s="218" t="s">
        <v>1290</v>
      </c>
      <c r="G111" s="219" t="s">
        <v>1088</v>
      </c>
      <c r="H111" s="220">
        <v>4</v>
      </c>
      <c r="I111" s="221"/>
      <c r="J111" s="222">
        <f>ROUND(I111*H111,2)</f>
        <v>0</v>
      </c>
      <c r="K111" s="218" t="s">
        <v>19</v>
      </c>
      <c r="L111" s="223"/>
      <c r="M111" s="224" t="s">
        <v>19</v>
      </c>
      <c r="N111" s="225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195</v>
      </c>
      <c r="AT111" s="191" t="s">
        <v>192</v>
      </c>
      <c r="AU111" s="191" t="s">
        <v>80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178</v>
      </c>
      <c r="BM111" s="191" t="s">
        <v>318</v>
      </c>
    </row>
    <row r="112" spans="1:65" s="2" customFormat="1" ht="19.5">
      <c r="A112" s="36"/>
      <c r="B112" s="37"/>
      <c r="C112" s="38"/>
      <c r="D112" s="195" t="s">
        <v>363</v>
      </c>
      <c r="E112" s="38"/>
      <c r="F112" s="236" t="s">
        <v>5613</v>
      </c>
      <c r="G112" s="38"/>
      <c r="H112" s="38"/>
      <c r="I112" s="237"/>
      <c r="J112" s="38"/>
      <c r="K112" s="38"/>
      <c r="L112" s="41"/>
      <c r="M112" s="238"/>
      <c r="N112" s="23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363</v>
      </c>
      <c r="AU112" s="19" t="s">
        <v>80</v>
      </c>
    </row>
    <row r="113" spans="1:65" s="2" customFormat="1" ht="16.5" customHeight="1">
      <c r="A113" s="36"/>
      <c r="B113" s="37"/>
      <c r="C113" s="216" t="s">
        <v>248</v>
      </c>
      <c r="D113" s="216" t="s">
        <v>192</v>
      </c>
      <c r="E113" s="217" t="s">
        <v>1293</v>
      </c>
      <c r="F113" s="218" t="s">
        <v>1294</v>
      </c>
      <c r="G113" s="219" t="s">
        <v>1088</v>
      </c>
      <c r="H113" s="220">
        <v>2</v>
      </c>
      <c r="I113" s="221"/>
      <c r="J113" s="222">
        <f>ROUND(I113*H113,2)</f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80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328</v>
      </c>
    </row>
    <row r="114" spans="1:65" s="2" customFormat="1" ht="19.5">
      <c r="A114" s="36"/>
      <c r="B114" s="37"/>
      <c r="C114" s="38"/>
      <c r="D114" s="195" t="s">
        <v>363</v>
      </c>
      <c r="E114" s="38"/>
      <c r="F114" s="236" t="s">
        <v>5613</v>
      </c>
      <c r="G114" s="38"/>
      <c r="H114" s="38"/>
      <c r="I114" s="237"/>
      <c r="J114" s="38"/>
      <c r="K114" s="38"/>
      <c r="L114" s="41"/>
      <c r="M114" s="238"/>
      <c r="N114" s="23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363</v>
      </c>
      <c r="AU114" s="19" t="s">
        <v>80</v>
      </c>
    </row>
    <row r="115" spans="1:65" s="2" customFormat="1" ht="16.5" customHeight="1">
      <c r="A115" s="36"/>
      <c r="B115" s="37"/>
      <c r="C115" s="216" t="s">
        <v>8</v>
      </c>
      <c r="D115" s="216" t="s">
        <v>192</v>
      </c>
      <c r="E115" s="217" t="s">
        <v>5614</v>
      </c>
      <c r="F115" s="218" t="s">
        <v>5615</v>
      </c>
      <c r="G115" s="219" t="s">
        <v>1088</v>
      </c>
      <c r="H115" s="220">
        <v>21</v>
      </c>
      <c r="I115" s="221"/>
      <c r="J115" s="222">
        <f>ROUND(I115*H115,2)</f>
        <v>0</v>
      </c>
      <c r="K115" s="218" t="s">
        <v>19</v>
      </c>
      <c r="L115" s="223"/>
      <c r="M115" s="224" t="s">
        <v>19</v>
      </c>
      <c r="N115" s="225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80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178</v>
      </c>
      <c r="BM115" s="191" t="s">
        <v>338</v>
      </c>
    </row>
    <row r="116" spans="1:65" s="2" customFormat="1" ht="19.5">
      <c r="A116" s="36"/>
      <c r="B116" s="37"/>
      <c r="C116" s="38"/>
      <c r="D116" s="195" t="s">
        <v>363</v>
      </c>
      <c r="E116" s="38"/>
      <c r="F116" s="236" t="s">
        <v>5613</v>
      </c>
      <c r="G116" s="38"/>
      <c r="H116" s="38"/>
      <c r="I116" s="237"/>
      <c r="J116" s="38"/>
      <c r="K116" s="38"/>
      <c r="L116" s="41"/>
      <c r="M116" s="238"/>
      <c r="N116" s="23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363</v>
      </c>
      <c r="AU116" s="19" t="s">
        <v>80</v>
      </c>
    </row>
    <row r="117" spans="1:65" s="2" customFormat="1" ht="16.5" customHeight="1">
      <c r="A117" s="36"/>
      <c r="B117" s="37"/>
      <c r="C117" s="216" t="s">
        <v>261</v>
      </c>
      <c r="D117" s="216" t="s">
        <v>192</v>
      </c>
      <c r="E117" s="217" t="s">
        <v>1297</v>
      </c>
      <c r="F117" s="218" t="s">
        <v>1298</v>
      </c>
      <c r="G117" s="219" t="s">
        <v>1088</v>
      </c>
      <c r="H117" s="220">
        <v>105</v>
      </c>
      <c r="I117" s="221"/>
      <c r="J117" s="222">
        <f>ROUND(I117*H117,2)</f>
        <v>0</v>
      </c>
      <c r="K117" s="218" t="s">
        <v>19</v>
      </c>
      <c r="L117" s="223"/>
      <c r="M117" s="224" t="s">
        <v>19</v>
      </c>
      <c r="N117" s="225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195</v>
      </c>
      <c r="AT117" s="191" t="s">
        <v>192</v>
      </c>
      <c r="AU117" s="191" t="s">
        <v>80</v>
      </c>
      <c r="AY117" s="19" t="s">
        <v>170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178</v>
      </c>
      <c r="BM117" s="191" t="s">
        <v>346</v>
      </c>
    </row>
    <row r="118" spans="1:65" s="2" customFormat="1" ht="19.5">
      <c r="A118" s="36"/>
      <c r="B118" s="37"/>
      <c r="C118" s="38"/>
      <c r="D118" s="195" t="s">
        <v>363</v>
      </c>
      <c r="E118" s="38"/>
      <c r="F118" s="236" t="s">
        <v>5613</v>
      </c>
      <c r="G118" s="38"/>
      <c r="H118" s="38"/>
      <c r="I118" s="237"/>
      <c r="J118" s="38"/>
      <c r="K118" s="38"/>
      <c r="L118" s="41"/>
      <c r="M118" s="238"/>
      <c r="N118" s="23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363</v>
      </c>
      <c r="AU118" s="19" t="s">
        <v>80</v>
      </c>
    </row>
    <row r="119" spans="1:65" s="2" customFormat="1" ht="16.5" customHeight="1">
      <c r="A119" s="36"/>
      <c r="B119" s="37"/>
      <c r="C119" s="216" t="s">
        <v>266</v>
      </c>
      <c r="D119" s="216" t="s">
        <v>192</v>
      </c>
      <c r="E119" s="217" t="s">
        <v>1299</v>
      </c>
      <c r="F119" s="218" t="s">
        <v>1300</v>
      </c>
      <c r="G119" s="219" t="s">
        <v>1088</v>
      </c>
      <c r="H119" s="220">
        <v>2</v>
      </c>
      <c r="I119" s="221"/>
      <c r="J119" s="222">
        <f>ROUND(I119*H119,2)</f>
        <v>0</v>
      </c>
      <c r="K119" s="218" t="s">
        <v>19</v>
      </c>
      <c r="L119" s="223"/>
      <c r="M119" s="224" t="s">
        <v>19</v>
      </c>
      <c r="N119" s="225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195</v>
      </c>
      <c r="AT119" s="191" t="s">
        <v>192</v>
      </c>
      <c r="AU119" s="191" t="s">
        <v>80</v>
      </c>
      <c r="AY119" s="19" t="s">
        <v>170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178</v>
      </c>
      <c r="BM119" s="191" t="s">
        <v>354</v>
      </c>
    </row>
    <row r="120" spans="1:65" s="2" customFormat="1" ht="19.5">
      <c r="A120" s="36"/>
      <c r="B120" s="37"/>
      <c r="C120" s="38"/>
      <c r="D120" s="195" t="s">
        <v>363</v>
      </c>
      <c r="E120" s="38"/>
      <c r="F120" s="236" t="s">
        <v>5616</v>
      </c>
      <c r="G120" s="38"/>
      <c r="H120" s="38"/>
      <c r="I120" s="237"/>
      <c r="J120" s="38"/>
      <c r="K120" s="38"/>
      <c r="L120" s="41"/>
      <c r="M120" s="238"/>
      <c r="N120" s="23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363</v>
      </c>
      <c r="AU120" s="19" t="s">
        <v>80</v>
      </c>
    </row>
    <row r="121" spans="1:65" s="2" customFormat="1" ht="16.5" customHeight="1">
      <c r="A121" s="36"/>
      <c r="B121" s="37"/>
      <c r="C121" s="216" t="s">
        <v>272</v>
      </c>
      <c r="D121" s="216" t="s">
        <v>192</v>
      </c>
      <c r="E121" s="217" t="s">
        <v>5617</v>
      </c>
      <c r="F121" s="218" t="s">
        <v>5618</v>
      </c>
      <c r="G121" s="219" t="s">
        <v>1088</v>
      </c>
      <c r="H121" s="220">
        <v>1</v>
      </c>
      <c r="I121" s="221"/>
      <c r="J121" s="222">
        <f>ROUND(I121*H121,2)</f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80</v>
      </c>
      <c r="AY121" s="19" t="s">
        <v>170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178</v>
      </c>
      <c r="BM121" s="191" t="s">
        <v>366</v>
      </c>
    </row>
    <row r="122" spans="1:65" s="2" customFormat="1" ht="19.5">
      <c r="A122" s="36"/>
      <c r="B122" s="37"/>
      <c r="C122" s="38"/>
      <c r="D122" s="195" t="s">
        <v>363</v>
      </c>
      <c r="E122" s="38"/>
      <c r="F122" s="236" t="s">
        <v>5619</v>
      </c>
      <c r="G122" s="38"/>
      <c r="H122" s="38"/>
      <c r="I122" s="237"/>
      <c r="J122" s="38"/>
      <c r="K122" s="38"/>
      <c r="L122" s="41"/>
      <c r="M122" s="238"/>
      <c r="N122" s="23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363</v>
      </c>
      <c r="AU122" s="19" t="s">
        <v>80</v>
      </c>
    </row>
    <row r="123" spans="1:65" s="2" customFormat="1" ht="21.75" customHeight="1">
      <c r="A123" s="36"/>
      <c r="B123" s="37"/>
      <c r="C123" s="216" t="s">
        <v>277</v>
      </c>
      <c r="D123" s="216" t="s">
        <v>192</v>
      </c>
      <c r="E123" s="217" t="s">
        <v>5620</v>
      </c>
      <c r="F123" s="218" t="s">
        <v>5621</v>
      </c>
      <c r="G123" s="219" t="s">
        <v>1088</v>
      </c>
      <c r="H123" s="220">
        <v>27</v>
      </c>
      <c r="I123" s="221"/>
      <c r="J123" s="222">
        <f>ROUND(I123*H123,2)</f>
        <v>0</v>
      </c>
      <c r="K123" s="218" t="s">
        <v>19</v>
      </c>
      <c r="L123" s="223"/>
      <c r="M123" s="224" t="s">
        <v>19</v>
      </c>
      <c r="N123" s="225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195</v>
      </c>
      <c r="AT123" s="191" t="s">
        <v>192</v>
      </c>
      <c r="AU123" s="191" t="s">
        <v>80</v>
      </c>
      <c r="AY123" s="19" t="s">
        <v>170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178</v>
      </c>
      <c r="BM123" s="191" t="s">
        <v>378</v>
      </c>
    </row>
    <row r="124" spans="1:65" s="2" customFormat="1" ht="19.5">
      <c r="A124" s="36"/>
      <c r="B124" s="37"/>
      <c r="C124" s="38"/>
      <c r="D124" s="195" t="s">
        <v>363</v>
      </c>
      <c r="E124" s="38"/>
      <c r="F124" s="236" t="s">
        <v>5613</v>
      </c>
      <c r="G124" s="38"/>
      <c r="H124" s="38"/>
      <c r="I124" s="237"/>
      <c r="J124" s="38"/>
      <c r="K124" s="38"/>
      <c r="L124" s="41"/>
      <c r="M124" s="238"/>
      <c r="N124" s="23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363</v>
      </c>
      <c r="AU124" s="19" t="s">
        <v>80</v>
      </c>
    </row>
    <row r="125" spans="1:65" s="2" customFormat="1" ht="16.5" customHeight="1">
      <c r="A125" s="36"/>
      <c r="B125" s="37"/>
      <c r="C125" s="216" t="s">
        <v>281</v>
      </c>
      <c r="D125" s="216" t="s">
        <v>192</v>
      </c>
      <c r="E125" s="217" t="s">
        <v>5622</v>
      </c>
      <c r="F125" s="218" t="s">
        <v>5623</v>
      </c>
      <c r="G125" s="219" t="s">
        <v>1088</v>
      </c>
      <c r="H125" s="220">
        <v>27</v>
      </c>
      <c r="I125" s="221"/>
      <c r="J125" s="222">
        <f>ROUND(I125*H125,2)</f>
        <v>0</v>
      </c>
      <c r="K125" s="218" t="s">
        <v>19</v>
      </c>
      <c r="L125" s="223"/>
      <c r="M125" s="224" t="s">
        <v>19</v>
      </c>
      <c r="N125" s="225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80</v>
      </c>
      <c r="AY125" s="19" t="s">
        <v>170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178</v>
      </c>
      <c r="BM125" s="191" t="s">
        <v>390</v>
      </c>
    </row>
    <row r="126" spans="1:65" s="2" customFormat="1" ht="19.5">
      <c r="A126" s="36"/>
      <c r="B126" s="37"/>
      <c r="C126" s="38"/>
      <c r="D126" s="195" t="s">
        <v>363</v>
      </c>
      <c r="E126" s="38"/>
      <c r="F126" s="236" t="s">
        <v>5613</v>
      </c>
      <c r="G126" s="38"/>
      <c r="H126" s="38"/>
      <c r="I126" s="237"/>
      <c r="J126" s="38"/>
      <c r="K126" s="38"/>
      <c r="L126" s="41"/>
      <c r="M126" s="238"/>
      <c r="N126" s="23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363</v>
      </c>
      <c r="AU126" s="19" t="s">
        <v>80</v>
      </c>
    </row>
    <row r="127" spans="1:65" s="2" customFormat="1" ht="33" customHeight="1">
      <c r="A127" s="36"/>
      <c r="B127" s="37"/>
      <c r="C127" s="216" t="s">
        <v>7</v>
      </c>
      <c r="D127" s="216" t="s">
        <v>192</v>
      </c>
      <c r="E127" s="217" t="s">
        <v>5624</v>
      </c>
      <c r="F127" s="218" t="s">
        <v>5625</v>
      </c>
      <c r="G127" s="219" t="s">
        <v>1088</v>
      </c>
      <c r="H127" s="220">
        <v>33</v>
      </c>
      <c r="I127" s="221"/>
      <c r="J127" s="222">
        <f>ROUND(I127*H127,2)</f>
        <v>0</v>
      </c>
      <c r="K127" s="218" t="s">
        <v>19</v>
      </c>
      <c r="L127" s="223"/>
      <c r="M127" s="224" t="s">
        <v>19</v>
      </c>
      <c r="N127" s="225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195</v>
      </c>
      <c r="AT127" s="191" t="s">
        <v>192</v>
      </c>
      <c r="AU127" s="191" t="s">
        <v>80</v>
      </c>
      <c r="AY127" s="19" t="s">
        <v>170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178</v>
      </c>
      <c r="BM127" s="191" t="s">
        <v>400</v>
      </c>
    </row>
    <row r="128" spans="1:65" s="2" customFormat="1" ht="19.5">
      <c r="A128" s="36"/>
      <c r="B128" s="37"/>
      <c r="C128" s="38"/>
      <c r="D128" s="195" t="s">
        <v>363</v>
      </c>
      <c r="E128" s="38"/>
      <c r="F128" s="236" t="s">
        <v>5619</v>
      </c>
      <c r="G128" s="38"/>
      <c r="H128" s="38"/>
      <c r="I128" s="237"/>
      <c r="J128" s="38"/>
      <c r="K128" s="38"/>
      <c r="L128" s="41"/>
      <c r="M128" s="238"/>
      <c r="N128" s="23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363</v>
      </c>
      <c r="AU128" s="19" t="s">
        <v>80</v>
      </c>
    </row>
    <row r="129" spans="1:65" s="2" customFormat="1" ht="16.5" customHeight="1">
      <c r="A129" s="36"/>
      <c r="B129" s="37"/>
      <c r="C129" s="216" t="s">
        <v>292</v>
      </c>
      <c r="D129" s="216" t="s">
        <v>192</v>
      </c>
      <c r="E129" s="217" t="s">
        <v>5626</v>
      </c>
      <c r="F129" s="218" t="s">
        <v>5627</v>
      </c>
      <c r="G129" s="219" t="s">
        <v>1088</v>
      </c>
      <c r="H129" s="220">
        <v>23</v>
      </c>
      <c r="I129" s="221"/>
      <c r="J129" s="222">
        <f>ROUND(I129*H129,2)</f>
        <v>0</v>
      </c>
      <c r="K129" s="218" t="s">
        <v>19</v>
      </c>
      <c r="L129" s="223"/>
      <c r="M129" s="224" t="s">
        <v>19</v>
      </c>
      <c r="N129" s="225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195</v>
      </c>
      <c r="AT129" s="191" t="s">
        <v>192</v>
      </c>
      <c r="AU129" s="191" t="s">
        <v>80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413</v>
      </c>
    </row>
    <row r="130" spans="1:65" s="2" customFormat="1" ht="19.5">
      <c r="A130" s="36"/>
      <c r="B130" s="37"/>
      <c r="C130" s="38"/>
      <c r="D130" s="195" t="s">
        <v>363</v>
      </c>
      <c r="E130" s="38"/>
      <c r="F130" s="236" t="s">
        <v>5628</v>
      </c>
      <c r="G130" s="38"/>
      <c r="H130" s="38"/>
      <c r="I130" s="237"/>
      <c r="J130" s="38"/>
      <c r="K130" s="38"/>
      <c r="L130" s="41"/>
      <c r="M130" s="238"/>
      <c r="N130" s="23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363</v>
      </c>
      <c r="AU130" s="19" t="s">
        <v>80</v>
      </c>
    </row>
    <row r="131" spans="1:65" s="2" customFormat="1" ht="21.75" customHeight="1">
      <c r="A131" s="36"/>
      <c r="B131" s="37"/>
      <c r="C131" s="216" t="s">
        <v>303</v>
      </c>
      <c r="D131" s="216" t="s">
        <v>192</v>
      </c>
      <c r="E131" s="217" t="s">
        <v>5629</v>
      </c>
      <c r="F131" s="218" t="s">
        <v>5630</v>
      </c>
      <c r="G131" s="219" t="s">
        <v>1088</v>
      </c>
      <c r="H131" s="220">
        <v>2</v>
      </c>
      <c r="I131" s="221"/>
      <c r="J131" s="222">
        <f>ROUND(I131*H131,2)</f>
        <v>0</v>
      </c>
      <c r="K131" s="218" t="s">
        <v>19</v>
      </c>
      <c r="L131" s="223"/>
      <c r="M131" s="224" t="s">
        <v>19</v>
      </c>
      <c r="N131" s="225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195</v>
      </c>
      <c r="AT131" s="191" t="s">
        <v>192</v>
      </c>
      <c r="AU131" s="191" t="s">
        <v>80</v>
      </c>
      <c r="AY131" s="19" t="s">
        <v>170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178</v>
      </c>
      <c r="BM131" s="191" t="s">
        <v>423</v>
      </c>
    </row>
    <row r="132" spans="1:65" s="2" customFormat="1" ht="19.5">
      <c r="A132" s="36"/>
      <c r="B132" s="37"/>
      <c r="C132" s="38"/>
      <c r="D132" s="195" t="s">
        <v>363</v>
      </c>
      <c r="E132" s="38"/>
      <c r="F132" s="236" t="s">
        <v>5631</v>
      </c>
      <c r="G132" s="38"/>
      <c r="H132" s="38"/>
      <c r="I132" s="237"/>
      <c r="J132" s="38"/>
      <c r="K132" s="38"/>
      <c r="L132" s="41"/>
      <c r="M132" s="238"/>
      <c r="N132" s="239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363</v>
      </c>
      <c r="AU132" s="19" t="s">
        <v>80</v>
      </c>
    </row>
    <row r="133" spans="1:65" s="2" customFormat="1" ht="16.5" customHeight="1">
      <c r="A133" s="36"/>
      <c r="B133" s="37"/>
      <c r="C133" s="216" t="s">
        <v>307</v>
      </c>
      <c r="D133" s="216" t="s">
        <v>192</v>
      </c>
      <c r="E133" s="217" t="s">
        <v>1305</v>
      </c>
      <c r="F133" s="218" t="s">
        <v>1306</v>
      </c>
      <c r="G133" s="219" t="s">
        <v>1088</v>
      </c>
      <c r="H133" s="220">
        <v>120</v>
      </c>
      <c r="I133" s="221"/>
      <c r="J133" s="222">
        <f>ROUND(I133*H133,2)</f>
        <v>0</v>
      </c>
      <c r="K133" s="218" t="s">
        <v>19</v>
      </c>
      <c r="L133" s="223"/>
      <c r="M133" s="224" t="s">
        <v>19</v>
      </c>
      <c r="N133" s="225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195</v>
      </c>
      <c r="AT133" s="191" t="s">
        <v>192</v>
      </c>
      <c r="AU133" s="191" t="s">
        <v>80</v>
      </c>
      <c r="AY133" s="19" t="s">
        <v>170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178</v>
      </c>
      <c r="BM133" s="191" t="s">
        <v>433</v>
      </c>
    </row>
    <row r="134" spans="1:65" s="2" customFormat="1" ht="19.5">
      <c r="A134" s="36"/>
      <c r="B134" s="37"/>
      <c r="C134" s="38"/>
      <c r="D134" s="195" t="s">
        <v>363</v>
      </c>
      <c r="E134" s="38"/>
      <c r="F134" s="236" t="s">
        <v>5613</v>
      </c>
      <c r="G134" s="38"/>
      <c r="H134" s="38"/>
      <c r="I134" s="237"/>
      <c r="J134" s="38"/>
      <c r="K134" s="38"/>
      <c r="L134" s="41"/>
      <c r="M134" s="238"/>
      <c r="N134" s="239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363</v>
      </c>
      <c r="AU134" s="19" t="s">
        <v>80</v>
      </c>
    </row>
    <row r="135" spans="1:65" s="2" customFormat="1" ht="16.5" customHeight="1">
      <c r="A135" s="36"/>
      <c r="B135" s="37"/>
      <c r="C135" s="216" t="s">
        <v>313</v>
      </c>
      <c r="D135" s="216" t="s">
        <v>192</v>
      </c>
      <c r="E135" s="217" t="s">
        <v>1307</v>
      </c>
      <c r="F135" s="218" t="s">
        <v>1308</v>
      </c>
      <c r="G135" s="219" t="s">
        <v>1088</v>
      </c>
      <c r="H135" s="220">
        <v>35</v>
      </c>
      <c r="I135" s="221"/>
      <c r="J135" s="222">
        <f>ROUND(I135*H135,2)</f>
        <v>0</v>
      </c>
      <c r="K135" s="218" t="s">
        <v>19</v>
      </c>
      <c r="L135" s="223"/>
      <c r="M135" s="224" t="s">
        <v>19</v>
      </c>
      <c r="N135" s="225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195</v>
      </c>
      <c r="AT135" s="191" t="s">
        <v>192</v>
      </c>
      <c r="AU135" s="191" t="s">
        <v>80</v>
      </c>
      <c r="AY135" s="19" t="s">
        <v>170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178</v>
      </c>
      <c r="BM135" s="191" t="s">
        <v>443</v>
      </c>
    </row>
    <row r="136" spans="1:65" s="2" customFormat="1" ht="19.5">
      <c r="A136" s="36"/>
      <c r="B136" s="37"/>
      <c r="C136" s="38"/>
      <c r="D136" s="195" t="s">
        <v>363</v>
      </c>
      <c r="E136" s="38"/>
      <c r="F136" s="236" t="s">
        <v>5613</v>
      </c>
      <c r="G136" s="38"/>
      <c r="H136" s="38"/>
      <c r="I136" s="237"/>
      <c r="J136" s="38"/>
      <c r="K136" s="38"/>
      <c r="L136" s="41"/>
      <c r="M136" s="238"/>
      <c r="N136" s="23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363</v>
      </c>
      <c r="AU136" s="19" t="s">
        <v>80</v>
      </c>
    </row>
    <row r="137" spans="1:65" s="2" customFormat="1" ht="16.5" customHeight="1">
      <c r="A137" s="36"/>
      <c r="B137" s="37"/>
      <c r="C137" s="216" t="s">
        <v>318</v>
      </c>
      <c r="D137" s="216" t="s">
        <v>192</v>
      </c>
      <c r="E137" s="217" t="s">
        <v>1309</v>
      </c>
      <c r="F137" s="218" t="s">
        <v>1310</v>
      </c>
      <c r="G137" s="219" t="s">
        <v>1088</v>
      </c>
      <c r="H137" s="220">
        <v>10</v>
      </c>
      <c r="I137" s="221"/>
      <c r="J137" s="222">
        <f>ROUND(I137*H137,2)</f>
        <v>0</v>
      </c>
      <c r="K137" s="218" t="s">
        <v>19</v>
      </c>
      <c r="L137" s="223"/>
      <c r="M137" s="224" t="s">
        <v>19</v>
      </c>
      <c r="N137" s="225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195</v>
      </c>
      <c r="AT137" s="191" t="s">
        <v>192</v>
      </c>
      <c r="AU137" s="191" t="s">
        <v>80</v>
      </c>
      <c r="AY137" s="19" t="s">
        <v>170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178</v>
      </c>
      <c r="BM137" s="191" t="s">
        <v>452</v>
      </c>
    </row>
    <row r="138" spans="1:65" s="2" customFormat="1" ht="19.5">
      <c r="A138" s="36"/>
      <c r="B138" s="37"/>
      <c r="C138" s="38"/>
      <c r="D138" s="195" t="s">
        <v>363</v>
      </c>
      <c r="E138" s="38"/>
      <c r="F138" s="236" t="s">
        <v>5613</v>
      </c>
      <c r="G138" s="38"/>
      <c r="H138" s="38"/>
      <c r="I138" s="237"/>
      <c r="J138" s="38"/>
      <c r="K138" s="38"/>
      <c r="L138" s="41"/>
      <c r="M138" s="238"/>
      <c r="N138" s="23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363</v>
      </c>
      <c r="AU138" s="19" t="s">
        <v>80</v>
      </c>
    </row>
    <row r="139" spans="1:65" s="2" customFormat="1" ht="16.5" customHeight="1">
      <c r="A139" s="36"/>
      <c r="B139" s="37"/>
      <c r="C139" s="216" t="s">
        <v>323</v>
      </c>
      <c r="D139" s="216" t="s">
        <v>192</v>
      </c>
      <c r="E139" s="217" t="s">
        <v>1311</v>
      </c>
      <c r="F139" s="218" t="s">
        <v>1312</v>
      </c>
      <c r="G139" s="219" t="s">
        <v>1088</v>
      </c>
      <c r="H139" s="220">
        <v>1</v>
      </c>
      <c r="I139" s="221"/>
      <c r="J139" s="222">
        <f>ROUND(I139*H139,2)</f>
        <v>0</v>
      </c>
      <c r="K139" s="218" t="s">
        <v>19</v>
      </c>
      <c r="L139" s="223"/>
      <c r="M139" s="224" t="s">
        <v>19</v>
      </c>
      <c r="N139" s="225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195</v>
      </c>
      <c r="AT139" s="191" t="s">
        <v>192</v>
      </c>
      <c r="AU139" s="191" t="s">
        <v>80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178</v>
      </c>
      <c r="BM139" s="191" t="s">
        <v>461</v>
      </c>
    </row>
    <row r="140" spans="1:65" s="2" customFormat="1" ht="19.5">
      <c r="A140" s="36"/>
      <c r="B140" s="37"/>
      <c r="C140" s="38"/>
      <c r="D140" s="195" t="s">
        <v>363</v>
      </c>
      <c r="E140" s="38"/>
      <c r="F140" s="236" t="s">
        <v>5613</v>
      </c>
      <c r="G140" s="38"/>
      <c r="H140" s="38"/>
      <c r="I140" s="237"/>
      <c r="J140" s="38"/>
      <c r="K140" s="38"/>
      <c r="L140" s="41"/>
      <c r="M140" s="238"/>
      <c r="N140" s="23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363</v>
      </c>
      <c r="AU140" s="19" t="s">
        <v>80</v>
      </c>
    </row>
    <row r="141" spans="1:65" s="2" customFormat="1" ht="16.5" customHeight="1">
      <c r="A141" s="36"/>
      <c r="B141" s="37"/>
      <c r="C141" s="216" t="s">
        <v>328</v>
      </c>
      <c r="D141" s="216" t="s">
        <v>192</v>
      </c>
      <c r="E141" s="217" t="s">
        <v>1313</v>
      </c>
      <c r="F141" s="218" t="s">
        <v>1314</v>
      </c>
      <c r="G141" s="219" t="s">
        <v>1088</v>
      </c>
      <c r="H141" s="220">
        <v>22</v>
      </c>
      <c r="I141" s="221"/>
      <c r="J141" s="222">
        <f>ROUND(I141*H141,2)</f>
        <v>0</v>
      </c>
      <c r="K141" s="218" t="s">
        <v>19</v>
      </c>
      <c r="L141" s="223"/>
      <c r="M141" s="224" t="s">
        <v>19</v>
      </c>
      <c r="N141" s="225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195</v>
      </c>
      <c r="AT141" s="191" t="s">
        <v>192</v>
      </c>
      <c r="AU141" s="191" t="s">
        <v>80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473</v>
      </c>
    </row>
    <row r="142" spans="1:65" s="2" customFormat="1" ht="19.5">
      <c r="A142" s="36"/>
      <c r="B142" s="37"/>
      <c r="C142" s="38"/>
      <c r="D142" s="195" t="s">
        <v>363</v>
      </c>
      <c r="E142" s="38"/>
      <c r="F142" s="236" t="s">
        <v>5613</v>
      </c>
      <c r="G142" s="38"/>
      <c r="H142" s="38"/>
      <c r="I142" s="237"/>
      <c r="J142" s="38"/>
      <c r="K142" s="38"/>
      <c r="L142" s="41"/>
      <c r="M142" s="238"/>
      <c r="N142" s="23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363</v>
      </c>
      <c r="AU142" s="19" t="s">
        <v>80</v>
      </c>
    </row>
    <row r="143" spans="1:65" s="2" customFormat="1" ht="16.5" customHeight="1">
      <c r="A143" s="36"/>
      <c r="B143" s="37"/>
      <c r="C143" s="216" t="s">
        <v>333</v>
      </c>
      <c r="D143" s="216" t="s">
        <v>192</v>
      </c>
      <c r="E143" s="217" t="s">
        <v>5632</v>
      </c>
      <c r="F143" s="218" t="s">
        <v>5633</v>
      </c>
      <c r="G143" s="219" t="s">
        <v>1088</v>
      </c>
      <c r="H143" s="220">
        <v>2</v>
      </c>
      <c r="I143" s="221"/>
      <c r="J143" s="222">
        <f>ROUND(I143*H143,2)</f>
        <v>0</v>
      </c>
      <c r="K143" s="218" t="s">
        <v>19</v>
      </c>
      <c r="L143" s="223"/>
      <c r="M143" s="224" t="s">
        <v>19</v>
      </c>
      <c r="N143" s="225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195</v>
      </c>
      <c r="AT143" s="191" t="s">
        <v>192</v>
      </c>
      <c r="AU143" s="191" t="s">
        <v>80</v>
      </c>
      <c r="AY143" s="19" t="s">
        <v>170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178</v>
      </c>
      <c r="BM143" s="191" t="s">
        <v>481</v>
      </c>
    </row>
    <row r="144" spans="1:65" s="2" customFormat="1" ht="19.5">
      <c r="A144" s="36"/>
      <c r="B144" s="37"/>
      <c r="C144" s="38"/>
      <c r="D144" s="195" t="s">
        <v>363</v>
      </c>
      <c r="E144" s="38"/>
      <c r="F144" s="236" t="s">
        <v>5613</v>
      </c>
      <c r="G144" s="38"/>
      <c r="H144" s="38"/>
      <c r="I144" s="237"/>
      <c r="J144" s="38"/>
      <c r="K144" s="38"/>
      <c r="L144" s="41"/>
      <c r="M144" s="238"/>
      <c r="N144" s="239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363</v>
      </c>
      <c r="AU144" s="19" t="s">
        <v>80</v>
      </c>
    </row>
    <row r="145" spans="1:65" s="2" customFormat="1" ht="16.5" customHeight="1">
      <c r="A145" s="36"/>
      <c r="B145" s="37"/>
      <c r="C145" s="216" t="s">
        <v>338</v>
      </c>
      <c r="D145" s="216" t="s">
        <v>192</v>
      </c>
      <c r="E145" s="217" t="s">
        <v>5634</v>
      </c>
      <c r="F145" s="218" t="s">
        <v>5635</v>
      </c>
      <c r="G145" s="219" t="s">
        <v>1088</v>
      </c>
      <c r="H145" s="220">
        <v>1</v>
      </c>
      <c r="I145" s="221"/>
      <c r="J145" s="222">
        <f>ROUND(I145*H145,2)</f>
        <v>0</v>
      </c>
      <c r="K145" s="218" t="s">
        <v>19</v>
      </c>
      <c r="L145" s="223"/>
      <c r="M145" s="224" t="s">
        <v>19</v>
      </c>
      <c r="N145" s="225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195</v>
      </c>
      <c r="AT145" s="191" t="s">
        <v>192</v>
      </c>
      <c r="AU145" s="191" t="s">
        <v>80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178</v>
      </c>
      <c r="BM145" s="191" t="s">
        <v>492</v>
      </c>
    </row>
    <row r="146" spans="1:65" s="2" customFormat="1" ht="29.25">
      <c r="A146" s="36"/>
      <c r="B146" s="37"/>
      <c r="C146" s="38"/>
      <c r="D146" s="195" t="s">
        <v>363</v>
      </c>
      <c r="E146" s="38"/>
      <c r="F146" s="236" t="s">
        <v>5636</v>
      </c>
      <c r="G146" s="38"/>
      <c r="H146" s="38"/>
      <c r="I146" s="237"/>
      <c r="J146" s="38"/>
      <c r="K146" s="38"/>
      <c r="L146" s="41"/>
      <c r="M146" s="238"/>
      <c r="N146" s="23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363</v>
      </c>
      <c r="AU146" s="19" t="s">
        <v>80</v>
      </c>
    </row>
    <row r="147" spans="1:65" s="2" customFormat="1" ht="16.5" customHeight="1">
      <c r="A147" s="36"/>
      <c r="B147" s="37"/>
      <c r="C147" s="180" t="s">
        <v>342</v>
      </c>
      <c r="D147" s="180" t="s">
        <v>173</v>
      </c>
      <c r="E147" s="181" t="s">
        <v>5637</v>
      </c>
      <c r="F147" s="182" t="s">
        <v>1316</v>
      </c>
      <c r="G147" s="183" t="s">
        <v>1189</v>
      </c>
      <c r="H147" s="245"/>
      <c r="I147" s="185"/>
      <c r="J147" s="186">
        <f>ROUND(I147*H147,2)</f>
        <v>0</v>
      </c>
      <c r="K147" s="182" t="s">
        <v>19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178</v>
      </c>
      <c r="AT147" s="191" t="s">
        <v>173</v>
      </c>
      <c r="AU147" s="191" t="s">
        <v>80</v>
      </c>
      <c r="AY147" s="19" t="s">
        <v>170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178</v>
      </c>
      <c r="BM147" s="191" t="s">
        <v>505</v>
      </c>
    </row>
    <row r="148" spans="1:65" s="12" customFormat="1" ht="25.9" customHeight="1">
      <c r="B148" s="164"/>
      <c r="C148" s="165"/>
      <c r="D148" s="166" t="s">
        <v>72</v>
      </c>
      <c r="E148" s="167" t="s">
        <v>1168</v>
      </c>
      <c r="F148" s="167" t="s">
        <v>1317</v>
      </c>
      <c r="G148" s="165"/>
      <c r="H148" s="165"/>
      <c r="I148" s="168"/>
      <c r="J148" s="169">
        <f>BK148</f>
        <v>0</v>
      </c>
      <c r="K148" s="165"/>
      <c r="L148" s="170"/>
      <c r="M148" s="171"/>
      <c r="N148" s="172"/>
      <c r="O148" s="172"/>
      <c r="P148" s="173">
        <f>SUM(P149:P167)</f>
        <v>0</v>
      </c>
      <c r="Q148" s="172"/>
      <c r="R148" s="173">
        <f>SUM(R149:R167)</f>
        <v>0</v>
      </c>
      <c r="S148" s="172"/>
      <c r="T148" s="174">
        <f>SUM(T149:T167)</f>
        <v>0</v>
      </c>
      <c r="AR148" s="175" t="s">
        <v>80</v>
      </c>
      <c r="AT148" s="176" t="s">
        <v>72</v>
      </c>
      <c r="AU148" s="176" t="s">
        <v>73</v>
      </c>
      <c r="AY148" s="175" t="s">
        <v>170</v>
      </c>
      <c r="BK148" s="177">
        <f>SUM(BK149:BK167)</f>
        <v>0</v>
      </c>
    </row>
    <row r="149" spans="1:65" s="2" customFormat="1" ht="16.5" customHeight="1">
      <c r="A149" s="36"/>
      <c r="B149" s="37"/>
      <c r="C149" s="216" t="s">
        <v>346</v>
      </c>
      <c r="D149" s="216" t="s">
        <v>192</v>
      </c>
      <c r="E149" s="217" t="s">
        <v>5638</v>
      </c>
      <c r="F149" s="218" t="s">
        <v>5639</v>
      </c>
      <c r="G149" s="219" t="s">
        <v>310</v>
      </c>
      <c r="H149" s="220">
        <v>20</v>
      </c>
      <c r="I149" s="221"/>
      <c r="J149" s="222">
        <f>ROUND(I149*H149,2)</f>
        <v>0</v>
      </c>
      <c r="K149" s="218" t="s">
        <v>19</v>
      </c>
      <c r="L149" s="223"/>
      <c r="M149" s="224" t="s">
        <v>19</v>
      </c>
      <c r="N149" s="225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195</v>
      </c>
      <c r="AT149" s="191" t="s">
        <v>192</v>
      </c>
      <c r="AU149" s="191" t="s">
        <v>80</v>
      </c>
      <c r="AY149" s="19" t="s">
        <v>170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178</v>
      </c>
      <c r="BM149" s="191" t="s">
        <v>513</v>
      </c>
    </row>
    <row r="150" spans="1:65" s="2" customFormat="1" ht="19.5">
      <c r="A150" s="36"/>
      <c r="B150" s="37"/>
      <c r="C150" s="38"/>
      <c r="D150" s="195" t="s">
        <v>363</v>
      </c>
      <c r="E150" s="38"/>
      <c r="F150" s="236" t="s">
        <v>5640</v>
      </c>
      <c r="G150" s="38"/>
      <c r="H150" s="38"/>
      <c r="I150" s="237"/>
      <c r="J150" s="38"/>
      <c r="K150" s="38"/>
      <c r="L150" s="41"/>
      <c r="M150" s="238"/>
      <c r="N150" s="23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363</v>
      </c>
      <c r="AU150" s="19" t="s">
        <v>80</v>
      </c>
    </row>
    <row r="151" spans="1:65" s="2" customFormat="1" ht="16.5" customHeight="1">
      <c r="A151" s="36"/>
      <c r="B151" s="37"/>
      <c r="C151" s="216" t="s">
        <v>350</v>
      </c>
      <c r="D151" s="216" t="s">
        <v>192</v>
      </c>
      <c r="E151" s="217" t="s">
        <v>1318</v>
      </c>
      <c r="F151" s="218" t="s">
        <v>1319</v>
      </c>
      <c r="G151" s="219" t="s">
        <v>310</v>
      </c>
      <c r="H151" s="220">
        <v>130</v>
      </c>
      <c r="I151" s="221"/>
      <c r="J151" s="222">
        <f>ROUND(I151*H151,2)</f>
        <v>0</v>
      </c>
      <c r="K151" s="218" t="s">
        <v>19</v>
      </c>
      <c r="L151" s="223"/>
      <c r="M151" s="224" t="s">
        <v>19</v>
      </c>
      <c r="N151" s="225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195</v>
      </c>
      <c r="AT151" s="191" t="s">
        <v>192</v>
      </c>
      <c r="AU151" s="191" t="s">
        <v>80</v>
      </c>
      <c r="AY151" s="19" t="s">
        <v>170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178</v>
      </c>
      <c r="BM151" s="191" t="s">
        <v>528</v>
      </c>
    </row>
    <row r="152" spans="1:65" s="2" customFormat="1" ht="19.5">
      <c r="A152" s="36"/>
      <c r="B152" s="37"/>
      <c r="C152" s="38"/>
      <c r="D152" s="195" t="s">
        <v>363</v>
      </c>
      <c r="E152" s="38"/>
      <c r="F152" s="236" t="s">
        <v>5640</v>
      </c>
      <c r="G152" s="38"/>
      <c r="H152" s="38"/>
      <c r="I152" s="237"/>
      <c r="J152" s="38"/>
      <c r="K152" s="38"/>
      <c r="L152" s="41"/>
      <c r="M152" s="238"/>
      <c r="N152" s="23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363</v>
      </c>
      <c r="AU152" s="19" t="s">
        <v>80</v>
      </c>
    </row>
    <row r="153" spans="1:65" s="2" customFormat="1" ht="16.5" customHeight="1">
      <c r="A153" s="36"/>
      <c r="B153" s="37"/>
      <c r="C153" s="216" t="s">
        <v>354</v>
      </c>
      <c r="D153" s="216" t="s">
        <v>192</v>
      </c>
      <c r="E153" s="217" t="s">
        <v>1320</v>
      </c>
      <c r="F153" s="218" t="s">
        <v>1321</v>
      </c>
      <c r="G153" s="219" t="s">
        <v>310</v>
      </c>
      <c r="H153" s="220">
        <v>40</v>
      </c>
      <c r="I153" s="221"/>
      <c r="J153" s="222">
        <f>ROUND(I153*H153,2)</f>
        <v>0</v>
      </c>
      <c r="K153" s="218" t="s">
        <v>19</v>
      </c>
      <c r="L153" s="223"/>
      <c r="M153" s="224" t="s">
        <v>19</v>
      </c>
      <c r="N153" s="225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195</v>
      </c>
      <c r="AT153" s="191" t="s">
        <v>192</v>
      </c>
      <c r="AU153" s="191" t="s">
        <v>80</v>
      </c>
      <c r="AY153" s="19" t="s">
        <v>170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178</v>
      </c>
      <c r="BM153" s="191" t="s">
        <v>542</v>
      </c>
    </row>
    <row r="154" spans="1:65" s="2" customFormat="1" ht="19.5">
      <c r="A154" s="36"/>
      <c r="B154" s="37"/>
      <c r="C154" s="38"/>
      <c r="D154" s="195" t="s">
        <v>363</v>
      </c>
      <c r="E154" s="38"/>
      <c r="F154" s="236" t="s">
        <v>5619</v>
      </c>
      <c r="G154" s="38"/>
      <c r="H154" s="38"/>
      <c r="I154" s="237"/>
      <c r="J154" s="38"/>
      <c r="K154" s="38"/>
      <c r="L154" s="41"/>
      <c r="M154" s="238"/>
      <c r="N154" s="23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363</v>
      </c>
      <c r="AU154" s="19" t="s">
        <v>80</v>
      </c>
    </row>
    <row r="155" spans="1:65" s="2" customFormat="1" ht="16.5" customHeight="1">
      <c r="A155" s="36"/>
      <c r="B155" s="37"/>
      <c r="C155" s="216" t="s">
        <v>359</v>
      </c>
      <c r="D155" s="216" t="s">
        <v>192</v>
      </c>
      <c r="E155" s="217" t="s">
        <v>1322</v>
      </c>
      <c r="F155" s="218" t="s">
        <v>1323</v>
      </c>
      <c r="G155" s="219" t="s">
        <v>310</v>
      </c>
      <c r="H155" s="220">
        <v>20</v>
      </c>
      <c r="I155" s="221"/>
      <c r="J155" s="222">
        <f>ROUND(I155*H155,2)</f>
        <v>0</v>
      </c>
      <c r="K155" s="218" t="s">
        <v>19</v>
      </c>
      <c r="L155" s="223"/>
      <c r="M155" s="224" t="s">
        <v>19</v>
      </c>
      <c r="N155" s="225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195</v>
      </c>
      <c r="AT155" s="191" t="s">
        <v>192</v>
      </c>
      <c r="AU155" s="191" t="s">
        <v>80</v>
      </c>
      <c r="AY155" s="19" t="s">
        <v>170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178</v>
      </c>
      <c r="BM155" s="191" t="s">
        <v>551</v>
      </c>
    </row>
    <row r="156" spans="1:65" s="2" customFormat="1" ht="19.5">
      <c r="A156" s="36"/>
      <c r="B156" s="37"/>
      <c r="C156" s="38"/>
      <c r="D156" s="195" t="s">
        <v>363</v>
      </c>
      <c r="E156" s="38"/>
      <c r="F156" s="236" t="s">
        <v>5641</v>
      </c>
      <c r="G156" s="38"/>
      <c r="H156" s="38"/>
      <c r="I156" s="237"/>
      <c r="J156" s="38"/>
      <c r="K156" s="38"/>
      <c r="L156" s="41"/>
      <c r="M156" s="238"/>
      <c r="N156" s="239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363</v>
      </c>
      <c r="AU156" s="19" t="s">
        <v>80</v>
      </c>
    </row>
    <row r="157" spans="1:65" s="2" customFormat="1" ht="16.5" customHeight="1">
      <c r="A157" s="36"/>
      <c r="B157" s="37"/>
      <c r="C157" s="216" t="s">
        <v>366</v>
      </c>
      <c r="D157" s="216" t="s">
        <v>192</v>
      </c>
      <c r="E157" s="217" t="s">
        <v>5642</v>
      </c>
      <c r="F157" s="218" t="s">
        <v>5643</v>
      </c>
      <c r="G157" s="219" t="s">
        <v>310</v>
      </c>
      <c r="H157" s="220">
        <v>30</v>
      </c>
      <c r="I157" s="221"/>
      <c r="J157" s="222">
        <f>ROUND(I157*H157,2)</f>
        <v>0</v>
      </c>
      <c r="K157" s="218" t="s">
        <v>19</v>
      </c>
      <c r="L157" s="223"/>
      <c r="M157" s="224" t="s">
        <v>19</v>
      </c>
      <c r="N157" s="225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195</v>
      </c>
      <c r="AT157" s="191" t="s">
        <v>192</v>
      </c>
      <c r="AU157" s="191" t="s">
        <v>80</v>
      </c>
      <c r="AY157" s="19" t="s">
        <v>170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178</v>
      </c>
      <c r="BM157" s="191" t="s">
        <v>559</v>
      </c>
    </row>
    <row r="158" spans="1:65" s="2" customFormat="1" ht="19.5">
      <c r="A158" s="36"/>
      <c r="B158" s="37"/>
      <c r="C158" s="38"/>
      <c r="D158" s="195" t="s">
        <v>363</v>
      </c>
      <c r="E158" s="38"/>
      <c r="F158" s="236" t="s">
        <v>5644</v>
      </c>
      <c r="G158" s="38"/>
      <c r="H158" s="38"/>
      <c r="I158" s="237"/>
      <c r="J158" s="38"/>
      <c r="K158" s="38"/>
      <c r="L158" s="41"/>
      <c r="M158" s="238"/>
      <c r="N158" s="23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363</v>
      </c>
      <c r="AU158" s="19" t="s">
        <v>80</v>
      </c>
    </row>
    <row r="159" spans="1:65" s="2" customFormat="1" ht="21.75" customHeight="1">
      <c r="A159" s="36"/>
      <c r="B159" s="37"/>
      <c r="C159" s="216" t="s">
        <v>371</v>
      </c>
      <c r="D159" s="216" t="s">
        <v>192</v>
      </c>
      <c r="E159" s="217" t="s">
        <v>1324</v>
      </c>
      <c r="F159" s="218" t="s">
        <v>1325</v>
      </c>
      <c r="G159" s="219" t="s">
        <v>421</v>
      </c>
      <c r="H159" s="220">
        <v>1</v>
      </c>
      <c r="I159" s="221"/>
      <c r="J159" s="222">
        <f t="shared" ref="J159:J167" si="10">ROUND(I159*H159,2)</f>
        <v>0</v>
      </c>
      <c r="K159" s="218" t="s">
        <v>19</v>
      </c>
      <c r="L159" s="223"/>
      <c r="M159" s="224" t="s">
        <v>19</v>
      </c>
      <c r="N159" s="225" t="s">
        <v>44</v>
      </c>
      <c r="O159" s="66"/>
      <c r="P159" s="189">
        <f t="shared" ref="P159:P167" si="11">O159*H159</f>
        <v>0</v>
      </c>
      <c r="Q159" s="189">
        <v>0</v>
      </c>
      <c r="R159" s="189">
        <f t="shared" ref="R159:R167" si="12">Q159*H159</f>
        <v>0</v>
      </c>
      <c r="S159" s="189">
        <v>0</v>
      </c>
      <c r="T159" s="190">
        <f t="shared" ref="T159:T167" si="13"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195</v>
      </c>
      <c r="AT159" s="191" t="s">
        <v>192</v>
      </c>
      <c r="AU159" s="191" t="s">
        <v>80</v>
      </c>
      <c r="AY159" s="19" t="s">
        <v>170</v>
      </c>
      <c r="BE159" s="192">
        <f t="shared" ref="BE159:BE167" si="14">IF(N159="základní",J159,0)</f>
        <v>0</v>
      </c>
      <c r="BF159" s="192">
        <f t="shared" ref="BF159:BF167" si="15">IF(N159="snížená",J159,0)</f>
        <v>0</v>
      </c>
      <c r="BG159" s="192">
        <f t="shared" ref="BG159:BG167" si="16">IF(N159="zákl. přenesená",J159,0)</f>
        <v>0</v>
      </c>
      <c r="BH159" s="192">
        <f t="shared" ref="BH159:BH167" si="17">IF(N159="sníž. přenesená",J159,0)</f>
        <v>0</v>
      </c>
      <c r="BI159" s="192">
        <f t="shared" ref="BI159:BI167" si="18">IF(N159="nulová",J159,0)</f>
        <v>0</v>
      </c>
      <c r="BJ159" s="19" t="s">
        <v>80</v>
      </c>
      <c r="BK159" s="192">
        <f t="shared" ref="BK159:BK167" si="19">ROUND(I159*H159,2)</f>
        <v>0</v>
      </c>
      <c r="BL159" s="19" t="s">
        <v>178</v>
      </c>
      <c r="BM159" s="191" t="s">
        <v>567</v>
      </c>
    </row>
    <row r="160" spans="1:65" s="2" customFormat="1" ht="16.5" customHeight="1">
      <c r="A160" s="36"/>
      <c r="B160" s="37"/>
      <c r="C160" s="216" t="s">
        <v>378</v>
      </c>
      <c r="D160" s="216" t="s">
        <v>192</v>
      </c>
      <c r="E160" s="217" t="s">
        <v>1326</v>
      </c>
      <c r="F160" s="218" t="s">
        <v>1327</v>
      </c>
      <c r="G160" s="219" t="s">
        <v>421</v>
      </c>
      <c r="H160" s="220">
        <v>1</v>
      </c>
      <c r="I160" s="221"/>
      <c r="J160" s="222">
        <f t="shared" si="10"/>
        <v>0</v>
      </c>
      <c r="K160" s="218" t="s">
        <v>19</v>
      </c>
      <c r="L160" s="223"/>
      <c r="M160" s="224" t="s">
        <v>19</v>
      </c>
      <c r="N160" s="225" t="s">
        <v>44</v>
      </c>
      <c r="O160" s="66"/>
      <c r="P160" s="189">
        <f t="shared" si="11"/>
        <v>0</v>
      </c>
      <c r="Q160" s="189">
        <v>0</v>
      </c>
      <c r="R160" s="189">
        <f t="shared" si="12"/>
        <v>0</v>
      </c>
      <c r="S160" s="189">
        <v>0</v>
      </c>
      <c r="T160" s="190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195</v>
      </c>
      <c r="AT160" s="191" t="s">
        <v>192</v>
      </c>
      <c r="AU160" s="191" t="s">
        <v>80</v>
      </c>
      <c r="AY160" s="19" t="s">
        <v>170</v>
      </c>
      <c r="BE160" s="192">
        <f t="shared" si="14"/>
        <v>0</v>
      </c>
      <c r="BF160" s="192">
        <f t="shared" si="15"/>
        <v>0</v>
      </c>
      <c r="BG160" s="192">
        <f t="shared" si="16"/>
        <v>0</v>
      </c>
      <c r="BH160" s="192">
        <f t="shared" si="17"/>
        <v>0</v>
      </c>
      <c r="BI160" s="192">
        <f t="shared" si="18"/>
        <v>0</v>
      </c>
      <c r="BJ160" s="19" t="s">
        <v>80</v>
      </c>
      <c r="BK160" s="192">
        <f t="shared" si="19"/>
        <v>0</v>
      </c>
      <c r="BL160" s="19" t="s">
        <v>178</v>
      </c>
      <c r="BM160" s="191" t="s">
        <v>575</v>
      </c>
    </row>
    <row r="161" spans="1:65" s="2" customFormat="1" ht="21.75" customHeight="1">
      <c r="A161" s="36"/>
      <c r="B161" s="37"/>
      <c r="C161" s="216" t="s">
        <v>385</v>
      </c>
      <c r="D161" s="216" t="s">
        <v>192</v>
      </c>
      <c r="E161" s="217" t="s">
        <v>1328</v>
      </c>
      <c r="F161" s="218" t="s">
        <v>1329</v>
      </c>
      <c r="G161" s="219" t="s">
        <v>421</v>
      </c>
      <c r="H161" s="220">
        <v>1</v>
      </c>
      <c r="I161" s="221"/>
      <c r="J161" s="222">
        <f t="shared" si="10"/>
        <v>0</v>
      </c>
      <c r="K161" s="218" t="s">
        <v>19</v>
      </c>
      <c r="L161" s="223"/>
      <c r="M161" s="224" t="s">
        <v>19</v>
      </c>
      <c r="N161" s="225" t="s">
        <v>44</v>
      </c>
      <c r="O161" s="66"/>
      <c r="P161" s="189">
        <f t="shared" si="11"/>
        <v>0</v>
      </c>
      <c r="Q161" s="189">
        <v>0</v>
      </c>
      <c r="R161" s="189">
        <f t="shared" si="12"/>
        <v>0</v>
      </c>
      <c r="S161" s="189">
        <v>0</v>
      </c>
      <c r="T161" s="190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195</v>
      </c>
      <c r="AT161" s="191" t="s">
        <v>192</v>
      </c>
      <c r="AU161" s="191" t="s">
        <v>80</v>
      </c>
      <c r="AY161" s="19" t="s">
        <v>170</v>
      </c>
      <c r="BE161" s="192">
        <f t="shared" si="14"/>
        <v>0</v>
      </c>
      <c r="BF161" s="192">
        <f t="shared" si="15"/>
        <v>0</v>
      </c>
      <c r="BG161" s="192">
        <f t="shared" si="16"/>
        <v>0</v>
      </c>
      <c r="BH161" s="192">
        <f t="shared" si="17"/>
        <v>0</v>
      </c>
      <c r="BI161" s="192">
        <f t="shared" si="18"/>
        <v>0</v>
      </c>
      <c r="BJ161" s="19" t="s">
        <v>80</v>
      </c>
      <c r="BK161" s="192">
        <f t="shared" si="19"/>
        <v>0</v>
      </c>
      <c r="BL161" s="19" t="s">
        <v>178</v>
      </c>
      <c r="BM161" s="191" t="s">
        <v>583</v>
      </c>
    </row>
    <row r="162" spans="1:65" s="2" customFormat="1" ht="21.75" customHeight="1">
      <c r="A162" s="36"/>
      <c r="B162" s="37"/>
      <c r="C162" s="216" t="s">
        <v>390</v>
      </c>
      <c r="D162" s="216" t="s">
        <v>192</v>
      </c>
      <c r="E162" s="217" t="s">
        <v>1330</v>
      </c>
      <c r="F162" s="218" t="s">
        <v>1331</v>
      </c>
      <c r="G162" s="219" t="s">
        <v>421</v>
      </c>
      <c r="H162" s="220">
        <v>1</v>
      </c>
      <c r="I162" s="221"/>
      <c r="J162" s="222">
        <f t="shared" si="10"/>
        <v>0</v>
      </c>
      <c r="K162" s="218" t="s">
        <v>19</v>
      </c>
      <c r="L162" s="223"/>
      <c r="M162" s="224" t="s">
        <v>19</v>
      </c>
      <c r="N162" s="225" t="s">
        <v>44</v>
      </c>
      <c r="O162" s="66"/>
      <c r="P162" s="189">
        <f t="shared" si="11"/>
        <v>0</v>
      </c>
      <c r="Q162" s="189">
        <v>0</v>
      </c>
      <c r="R162" s="189">
        <f t="shared" si="12"/>
        <v>0</v>
      </c>
      <c r="S162" s="189">
        <v>0</v>
      </c>
      <c r="T162" s="190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195</v>
      </c>
      <c r="AT162" s="191" t="s">
        <v>192</v>
      </c>
      <c r="AU162" s="191" t="s">
        <v>80</v>
      </c>
      <c r="AY162" s="19" t="s">
        <v>170</v>
      </c>
      <c r="BE162" s="192">
        <f t="shared" si="14"/>
        <v>0</v>
      </c>
      <c r="BF162" s="192">
        <f t="shared" si="15"/>
        <v>0</v>
      </c>
      <c r="BG162" s="192">
        <f t="shared" si="16"/>
        <v>0</v>
      </c>
      <c r="BH162" s="192">
        <f t="shared" si="17"/>
        <v>0</v>
      </c>
      <c r="BI162" s="192">
        <f t="shared" si="18"/>
        <v>0</v>
      </c>
      <c r="BJ162" s="19" t="s">
        <v>80</v>
      </c>
      <c r="BK162" s="192">
        <f t="shared" si="19"/>
        <v>0</v>
      </c>
      <c r="BL162" s="19" t="s">
        <v>178</v>
      </c>
      <c r="BM162" s="191" t="s">
        <v>593</v>
      </c>
    </row>
    <row r="163" spans="1:65" s="2" customFormat="1" ht="16.5" customHeight="1">
      <c r="A163" s="36"/>
      <c r="B163" s="37"/>
      <c r="C163" s="216" t="s">
        <v>395</v>
      </c>
      <c r="D163" s="216" t="s">
        <v>192</v>
      </c>
      <c r="E163" s="217" t="s">
        <v>1336</v>
      </c>
      <c r="F163" s="218" t="s">
        <v>1337</v>
      </c>
      <c r="G163" s="219" t="s">
        <v>310</v>
      </c>
      <c r="H163" s="220">
        <v>100</v>
      </c>
      <c r="I163" s="221"/>
      <c r="J163" s="222">
        <f t="shared" si="10"/>
        <v>0</v>
      </c>
      <c r="K163" s="218" t="s">
        <v>19</v>
      </c>
      <c r="L163" s="223"/>
      <c r="M163" s="224" t="s">
        <v>19</v>
      </c>
      <c r="N163" s="225" t="s">
        <v>44</v>
      </c>
      <c r="O163" s="66"/>
      <c r="P163" s="189">
        <f t="shared" si="11"/>
        <v>0</v>
      </c>
      <c r="Q163" s="189">
        <v>0</v>
      </c>
      <c r="R163" s="189">
        <f t="shared" si="12"/>
        <v>0</v>
      </c>
      <c r="S163" s="189">
        <v>0</v>
      </c>
      <c r="T163" s="190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195</v>
      </c>
      <c r="AT163" s="191" t="s">
        <v>192</v>
      </c>
      <c r="AU163" s="191" t="s">
        <v>80</v>
      </c>
      <c r="AY163" s="19" t="s">
        <v>170</v>
      </c>
      <c r="BE163" s="192">
        <f t="shared" si="14"/>
        <v>0</v>
      </c>
      <c r="BF163" s="192">
        <f t="shared" si="15"/>
        <v>0</v>
      </c>
      <c r="BG163" s="192">
        <f t="shared" si="16"/>
        <v>0</v>
      </c>
      <c r="BH163" s="192">
        <f t="shared" si="17"/>
        <v>0</v>
      </c>
      <c r="BI163" s="192">
        <f t="shared" si="18"/>
        <v>0</v>
      </c>
      <c r="BJ163" s="19" t="s">
        <v>80</v>
      </c>
      <c r="BK163" s="192">
        <f t="shared" si="19"/>
        <v>0</v>
      </c>
      <c r="BL163" s="19" t="s">
        <v>178</v>
      </c>
      <c r="BM163" s="191" t="s">
        <v>604</v>
      </c>
    </row>
    <row r="164" spans="1:65" s="2" customFormat="1" ht="16.5" customHeight="1">
      <c r="A164" s="36"/>
      <c r="B164" s="37"/>
      <c r="C164" s="216" t="s">
        <v>400</v>
      </c>
      <c r="D164" s="216" t="s">
        <v>192</v>
      </c>
      <c r="E164" s="217" t="s">
        <v>5645</v>
      </c>
      <c r="F164" s="218" t="s">
        <v>5646</v>
      </c>
      <c r="G164" s="219" t="s">
        <v>310</v>
      </c>
      <c r="H164" s="220">
        <v>40</v>
      </c>
      <c r="I164" s="221"/>
      <c r="J164" s="222">
        <f t="shared" si="10"/>
        <v>0</v>
      </c>
      <c r="K164" s="218" t="s">
        <v>19</v>
      </c>
      <c r="L164" s="223"/>
      <c r="M164" s="224" t="s">
        <v>19</v>
      </c>
      <c r="N164" s="225" t="s">
        <v>44</v>
      </c>
      <c r="O164" s="66"/>
      <c r="P164" s="189">
        <f t="shared" si="11"/>
        <v>0</v>
      </c>
      <c r="Q164" s="189">
        <v>0</v>
      </c>
      <c r="R164" s="189">
        <f t="shared" si="12"/>
        <v>0</v>
      </c>
      <c r="S164" s="189">
        <v>0</v>
      </c>
      <c r="T164" s="190">
        <f t="shared" si="1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195</v>
      </c>
      <c r="AT164" s="191" t="s">
        <v>192</v>
      </c>
      <c r="AU164" s="191" t="s">
        <v>80</v>
      </c>
      <c r="AY164" s="19" t="s">
        <v>170</v>
      </c>
      <c r="BE164" s="192">
        <f t="shared" si="14"/>
        <v>0</v>
      </c>
      <c r="BF164" s="192">
        <f t="shared" si="15"/>
        <v>0</v>
      </c>
      <c r="BG164" s="192">
        <f t="shared" si="16"/>
        <v>0</v>
      </c>
      <c r="BH164" s="192">
        <f t="shared" si="17"/>
        <v>0</v>
      </c>
      <c r="BI164" s="192">
        <f t="shared" si="18"/>
        <v>0</v>
      </c>
      <c r="BJ164" s="19" t="s">
        <v>80</v>
      </c>
      <c r="BK164" s="192">
        <f t="shared" si="19"/>
        <v>0</v>
      </c>
      <c r="BL164" s="19" t="s">
        <v>178</v>
      </c>
      <c r="BM164" s="191" t="s">
        <v>615</v>
      </c>
    </row>
    <row r="165" spans="1:65" s="2" customFormat="1" ht="16.5" customHeight="1">
      <c r="A165" s="36"/>
      <c r="B165" s="37"/>
      <c r="C165" s="216" t="s">
        <v>407</v>
      </c>
      <c r="D165" s="216" t="s">
        <v>192</v>
      </c>
      <c r="E165" s="217" t="s">
        <v>1338</v>
      </c>
      <c r="F165" s="218" t="s">
        <v>1339</v>
      </c>
      <c r="G165" s="219" t="s">
        <v>1088</v>
      </c>
      <c r="H165" s="220">
        <v>10</v>
      </c>
      <c r="I165" s="221"/>
      <c r="J165" s="222">
        <f t="shared" si="10"/>
        <v>0</v>
      </c>
      <c r="K165" s="218" t="s">
        <v>19</v>
      </c>
      <c r="L165" s="223"/>
      <c r="M165" s="224" t="s">
        <v>19</v>
      </c>
      <c r="N165" s="225" t="s">
        <v>44</v>
      </c>
      <c r="O165" s="66"/>
      <c r="P165" s="189">
        <f t="shared" si="11"/>
        <v>0</v>
      </c>
      <c r="Q165" s="189">
        <v>0</v>
      </c>
      <c r="R165" s="189">
        <f t="shared" si="12"/>
        <v>0</v>
      </c>
      <c r="S165" s="189">
        <v>0</v>
      </c>
      <c r="T165" s="190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195</v>
      </c>
      <c r="AT165" s="191" t="s">
        <v>192</v>
      </c>
      <c r="AU165" s="191" t="s">
        <v>80</v>
      </c>
      <c r="AY165" s="19" t="s">
        <v>170</v>
      </c>
      <c r="BE165" s="192">
        <f t="shared" si="14"/>
        <v>0</v>
      </c>
      <c r="BF165" s="192">
        <f t="shared" si="15"/>
        <v>0</v>
      </c>
      <c r="BG165" s="192">
        <f t="shared" si="16"/>
        <v>0</v>
      </c>
      <c r="BH165" s="192">
        <f t="shared" si="17"/>
        <v>0</v>
      </c>
      <c r="BI165" s="192">
        <f t="shared" si="18"/>
        <v>0</v>
      </c>
      <c r="BJ165" s="19" t="s">
        <v>80</v>
      </c>
      <c r="BK165" s="192">
        <f t="shared" si="19"/>
        <v>0</v>
      </c>
      <c r="BL165" s="19" t="s">
        <v>178</v>
      </c>
      <c r="BM165" s="191" t="s">
        <v>624</v>
      </c>
    </row>
    <row r="166" spans="1:65" s="2" customFormat="1" ht="16.5" customHeight="1">
      <c r="A166" s="36"/>
      <c r="B166" s="37"/>
      <c r="C166" s="216" t="s">
        <v>413</v>
      </c>
      <c r="D166" s="216" t="s">
        <v>192</v>
      </c>
      <c r="E166" s="217" t="s">
        <v>5647</v>
      </c>
      <c r="F166" s="218" t="s">
        <v>5648</v>
      </c>
      <c r="G166" s="219" t="s">
        <v>310</v>
      </c>
      <c r="H166" s="220">
        <v>30</v>
      </c>
      <c r="I166" s="221"/>
      <c r="J166" s="222">
        <f t="shared" si="10"/>
        <v>0</v>
      </c>
      <c r="K166" s="218" t="s">
        <v>19</v>
      </c>
      <c r="L166" s="223"/>
      <c r="M166" s="224" t="s">
        <v>19</v>
      </c>
      <c r="N166" s="225" t="s">
        <v>44</v>
      </c>
      <c r="O166" s="66"/>
      <c r="P166" s="189">
        <f t="shared" si="11"/>
        <v>0</v>
      </c>
      <c r="Q166" s="189">
        <v>0</v>
      </c>
      <c r="R166" s="189">
        <f t="shared" si="12"/>
        <v>0</v>
      </c>
      <c r="S166" s="189">
        <v>0</v>
      </c>
      <c r="T166" s="190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195</v>
      </c>
      <c r="AT166" s="191" t="s">
        <v>192</v>
      </c>
      <c r="AU166" s="191" t="s">
        <v>80</v>
      </c>
      <c r="AY166" s="19" t="s">
        <v>170</v>
      </c>
      <c r="BE166" s="192">
        <f t="shared" si="14"/>
        <v>0</v>
      </c>
      <c r="BF166" s="192">
        <f t="shared" si="15"/>
        <v>0</v>
      </c>
      <c r="BG166" s="192">
        <f t="shared" si="16"/>
        <v>0</v>
      </c>
      <c r="BH166" s="192">
        <f t="shared" si="17"/>
        <v>0</v>
      </c>
      <c r="BI166" s="192">
        <f t="shared" si="18"/>
        <v>0</v>
      </c>
      <c r="BJ166" s="19" t="s">
        <v>80</v>
      </c>
      <c r="BK166" s="192">
        <f t="shared" si="19"/>
        <v>0</v>
      </c>
      <c r="BL166" s="19" t="s">
        <v>178</v>
      </c>
      <c r="BM166" s="191" t="s">
        <v>637</v>
      </c>
    </row>
    <row r="167" spans="1:65" s="2" customFormat="1" ht="16.5" customHeight="1">
      <c r="A167" s="36"/>
      <c r="B167" s="37"/>
      <c r="C167" s="180" t="s">
        <v>418</v>
      </c>
      <c r="D167" s="180" t="s">
        <v>173</v>
      </c>
      <c r="E167" s="181" t="s">
        <v>5649</v>
      </c>
      <c r="F167" s="182" t="s">
        <v>1341</v>
      </c>
      <c r="G167" s="183" t="s">
        <v>1189</v>
      </c>
      <c r="H167" s="245"/>
      <c r="I167" s="185"/>
      <c r="J167" s="186">
        <f t="shared" si="10"/>
        <v>0</v>
      </c>
      <c r="K167" s="182" t="s">
        <v>19</v>
      </c>
      <c r="L167" s="41"/>
      <c r="M167" s="187" t="s">
        <v>19</v>
      </c>
      <c r="N167" s="188" t="s">
        <v>44</v>
      </c>
      <c r="O167" s="66"/>
      <c r="P167" s="189">
        <f t="shared" si="11"/>
        <v>0</v>
      </c>
      <c r="Q167" s="189">
        <v>0</v>
      </c>
      <c r="R167" s="189">
        <f t="shared" si="12"/>
        <v>0</v>
      </c>
      <c r="S167" s="189">
        <v>0</v>
      </c>
      <c r="T167" s="190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80</v>
      </c>
      <c r="AY167" s="19" t="s">
        <v>170</v>
      </c>
      <c r="BE167" s="192">
        <f t="shared" si="14"/>
        <v>0</v>
      </c>
      <c r="BF167" s="192">
        <f t="shared" si="15"/>
        <v>0</v>
      </c>
      <c r="BG167" s="192">
        <f t="shared" si="16"/>
        <v>0</v>
      </c>
      <c r="BH167" s="192">
        <f t="shared" si="17"/>
        <v>0</v>
      </c>
      <c r="BI167" s="192">
        <f t="shared" si="18"/>
        <v>0</v>
      </c>
      <c r="BJ167" s="19" t="s">
        <v>80</v>
      </c>
      <c r="BK167" s="192">
        <f t="shared" si="19"/>
        <v>0</v>
      </c>
      <c r="BL167" s="19" t="s">
        <v>178</v>
      </c>
      <c r="BM167" s="191" t="s">
        <v>648</v>
      </c>
    </row>
    <row r="168" spans="1:65" s="12" customFormat="1" ht="25.9" customHeight="1">
      <c r="B168" s="164"/>
      <c r="C168" s="165"/>
      <c r="D168" s="166" t="s">
        <v>72</v>
      </c>
      <c r="E168" s="167" t="s">
        <v>1174</v>
      </c>
      <c r="F168" s="167" t="s">
        <v>1342</v>
      </c>
      <c r="G168" s="165"/>
      <c r="H168" s="165"/>
      <c r="I168" s="168"/>
      <c r="J168" s="169">
        <f>BK168</f>
        <v>0</v>
      </c>
      <c r="K168" s="165"/>
      <c r="L168" s="170"/>
      <c r="M168" s="171"/>
      <c r="N168" s="172"/>
      <c r="O168" s="172"/>
      <c r="P168" s="173">
        <f>SUM(P169:P206)</f>
        <v>0</v>
      </c>
      <c r="Q168" s="172"/>
      <c r="R168" s="173">
        <f>SUM(R169:R206)</f>
        <v>0</v>
      </c>
      <c r="S168" s="172"/>
      <c r="T168" s="174">
        <f>SUM(T169:T206)</f>
        <v>0</v>
      </c>
      <c r="AR168" s="175" t="s">
        <v>80</v>
      </c>
      <c r="AT168" s="176" t="s">
        <v>72</v>
      </c>
      <c r="AU168" s="176" t="s">
        <v>73</v>
      </c>
      <c r="AY168" s="175" t="s">
        <v>170</v>
      </c>
      <c r="BK168" s="177">
        <f>SUM(BK169:BK206)</f>
        <v>0</v>
      </c>
    </row>
    <row r="169" spans="1:65" s="2" customFormat="1" ht="16.5" customHeight="1">
      <c r="A169" s="36"/>
      <c r="B169" s="37"/>
      <c r="C169" s="216" t="s">
        <v>423</v>
      </c>
      <c r="D169" s="216" t="s">
        <v>192</v>
      </c>
      <c r="E169" s="217" t="s">
        <v>5650</v>
      </c>
      <c r="F169" s="218" t="s">
        <v>5651</v>
      </c>
      <c r="G169" s="219" t="s">
        <v>310</v>
      </c>
      <c r="H169" s="220">
        <v>20</v>
      </c>
      <c r="I169" s="221"/>
      <c r="J169" s="222">
        <f>ROUND(I169*H169,2)</f>
        <v>0</v>
      </c>
      <c r="K169" s="218" t="s">
        <v>19</v>
      </c>
      <c r="L169" s="223"/>
      <c r="M169" s="224" t="s">
        <v>19</v>
      </c>
      <c r="N169" s="225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195</v>
      </c>
      <c r="AT169" s="191" t="s">
        <v>192</v>
      </c>
      <c r="AU169" s="191" t="s">
        <v>80</v>
      </c>
      <c r="AY169" s="19" t="s">
        <v>170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178</v>
      </c>
      <c r="BM169" s="191" t="s">
        <v>658</v>
      </c>
    </row>
    <row r="170" spans="1:65" s="2" customFormat="1" ht="19.5">
      <c r="A170" s="36"/>
      <c r="B170" s="37"/>
      <c r="C170" s="38"/>
      <c r="D170" s="195" t="s">
        <v>363</v>
      </c>
      <c r="E170" s="38"/>
      <c r="F170" s="236" t="s">
        <v>5644</v>
      </c>
      <c r="G170" s="38"/>
      <c r="H170" s="38"/>
      <c r="I170" s="237"/>
      <c r="J170" s="38"/>
      <c r="K170" s="38"/>
      <c r="L170" s="41"/>
      <c r="M170" s="238"/>
      <c r="N170" s="239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363</v>
      </c>
      <c r="AU170" s="19" t="s">
        <v>80</v>
      </c>
    </row>
    <row r="171" spans="1:65" s="2" customFormat="1" ht="16.5" customHeight="1">
      <c r="A171" s="36"/>
      <c r="B171" s="37"/>
      <c r="C171" s="216" t="s">
        <v>428</v>
      </c>
      <c r="D171" s="216" t="s">
        <v>192</v>
      </c>
      <c r="E171" s="217" t="s">
        <v>5652</v>
      </c>
      <c r="F171" s="218" t="s">
        <v>5653</v>
      </c>
      <c r="G171" s="219" t="s">
        <v>310</v>
      </c>
      <c r="H171" s="220">
        <v>140</v>
      </c>
      <c r="I171" s="221"/>
      <c r="J171" s="222">
        <f>ROUND(I171*H171,2)</f>
        <v>0</v>
      </c>
      <c r="K171" s="218" t="s">
        <v>19</v>
      </c>
      <c r="L171" s="223"/>
      <c r="M171" s="224" t="s">
        <v>19</v>
      </c>
      <c r="N171" s="225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195</v>
      </c>
      <c r="AT171" s="191" t="s">
        <v>192</v>
      </c>
      <c r="AU171" s="191" t="s">
        <v>80</v>
      </c>
      <c r="AY171" s="19" t="s">
        <v>170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178</v>
      </c>
      <c r="BM171" s="191" t="s">
        <v>669</v>
      </c>
    </row>
    <row r="172" spans="1:65" s="2" customFormat="1" ht="19.5">
      <c r="A172" s="36"/>
      <c r="B172" s="37"/>
      <c r="C172" s="38"/>
      <c r="D172" s="195" t="s">
        <v>363</v>
      </c>
      <c r="E172" s="38"/>
      <c r="F172" s="236" t="s">
        <v>5644</v>
      </c>
      <c r="G172" s="38"/>
      <c r="H172" s="38"/>
      <c r="I172" s="237"/>
      <c r="J172" s="38"/>
      <c r="K172" s="38"/>
      <c r="L172" s="41"/>
      <c r="M172" s="238"/>
      <c r="N172" s="239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363</v>
      </c>
      <c r="AU172" s="19" t="s">
        <v>80</v>
      </c>
    </row>
    <row r="173" spans="1:65" s="2" customFormat="1" ht="16.5" customHeight="1">
      <c r="A173" s="36"/>
      <c r="B173" s="37"/>
      <c r="C173" s="216" t="s">
        <v>433</v>
      </c>
      <c r="D173" s="216" t="s">
        <v>192</v>
      </c>
      <c r="E173" s="217" t="s">
        <v>5654</v>
      </c>
      <c r="F173" s="218" t="s">
        <v>5655</v>
      </c>
      <c r="G173" s="219" t="s">
        <v>310</v>
      </c>
      <c r="H173" s="220">
        <v>140</v>
      </c>
      <c r="I173" s="221"/>
      <c r="J173" s="222">
        <f>ROUND(I173*H173,2)</f>
        <v>0</v>
      </c>
      <c r="K173" s="218" t="s">
        <v>19</v>
      </c>
      <c r="L173" s="223"/>
      <c r="M173" s="224" t="s">
        <v>19</v>
      </c>
      <c r="N173" s="225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195</v>
      </c>
      <c r="AT173" s="191" t="s">
        <v>192</v>
      </c>
      <c r="AU173" s="191" t="s">
        <v>80</v>
      </c>
      <c r="AY173" s="19" t="s">
        <v>170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178</v>
      </c>
      <c r="BM173" s="191" t="s">
        <v>679</v>
      </c>
    </row>
    <row r="174" spans="1:65" s="2" customFormat="1" ht="19.5">
      <c r="A174" s="36"/>
      <c r="B174" s="37"/>
      <c r="C174" s="38"/>
      <c r="D174" s="195" t="s">
        <v>363</v>
      </c>
      <c r="E174" s="38"/>
      <c r="F174" s="236" t="s">
        <v>5644</v>
      </c>
      <c r="G174" s="38"/>
      <c r="H174" s="38"/>
      <c r="I174" s="237"/>
      <c r="J174" s="38"/>
      <c r="K174" s="38"/>
      <c r="L174" s="41"/>
      <c r="M174" s="238"/>
      <c r="N174" s="239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363</v>
      </c>
      <c r="AU174" s="19" t="s">
        <v>80</v>
      </c>
    </row>
    <row r="175" spans="1:65" s="2" customFormat="1" ht="16.5" customHeight="1">
      <c r="A175" s="36"/>
      <c r="B175" s="37"/>
      <c r="C175" s="216" t="s">
        <v>438</v>
      </c>
      <c r="D175" s="216" t="s">
        <v>192</v>
      </c>
      <c r="E175" s="217" t="s">
        <v>1345</v>
      </c>
      <c r="F175" s="218" t="s">
        <v>1346</v>
      </c>
      <c r="G175" s="219" t="s">
        <v>310</v>
      </c>
      <c r="H175" s="220">
        <v>20</v>
      </c>
      <c r="I175" s="221"/>
      <c r="J175" s="222">
        <f>ROUND(I175*H175,2)</f>
        <v>0</v>
      </c>
      <c r="K175" s="218" t="s">
        <v>19</v>
      </c>
      <c r="L175" s="223"/>
      <c r="M175" s="224" t="s">
        <v>19</v>
      </c>
      <c r="N175" s="225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195</v>
      </c>
      <c r="AT175" s="191" t="s">
        <v>192</v>
      </c>
      <c r="AU175" s="191" t="s">
        <v>80</v>
      </c>
      <c r="AY175" s="19" t="s">
        <v>170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178</v>
      </c>
      <c r="BM175" s="191" t="s">
        <v>689</v>
      </c>
    </row>
    <row r="176" spans="1:65" s="2" customFormat="1" ht="19.5">
      <c r="A176" s="36"/>
      <c r="B176" s="37"/>
      <c r="C176" s="38"/>
      <c r="D176" s="195" t="s">
        <v>363</v>
      </c>
      <c r="E176" s="38"/>
      <c r="F176" s="236" t="s">
        <v>5644</v>
      </c>
      <c r="G176" s="38"/>
      <c r="H176" s="38"/>
      <c r="I176" s="237"/>
      <c r="J176" s="38"/>
      <c r="K176" s="38"/>
      <c r="L176" s="41"/>
      <c r="M176" s="238"/>
      <c r="N176" s="239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363</v>
      </c>
      <c r="AU176" s="19" t="s">
        <v>80</v>
      </c>
    </row>
    <row r="177" spans="1:65" s="2" customFormat="1" ht="16.5" customHeight="1">
      <c r="A177" s="36"/>
      <c r="B177" s="37"/>
      <c r="C177" s="216" t="s">
        <v>443</v>
      </c>
      <c r="D177" s="216" t="s">
        <v>192</v>
      </c>
      <c r="E177" s="217" t="s">
        <v>5656</v>
      </c>
      <c r="F177" s="218" t="s">
        <v>5657</v>
      </c>
      <c r="G177" s="219" t="s">
        <v>310</v>
      </c>
      <c r="H177" s="220">
        <v>30</v>
      </c>
      <c r="I177" s="221"/>
      <c r="J177" s="222">
        <f>ROUND(I177*H177,2)</f>
        <v>0</v>
      </c>
      <c r="K177" s="218" t="s">
        <v>19</v>
      </c>
      <c r="L177" s="223"/>
      <c r="M177" s="224" t="s">
        <v>19</v>
      </c>
      <c r="N177" s="225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195</v>
      </c>
      <c r="AT177" s="191" t="s">
        <v>192</v>
      </c>
      <c r="AU177" s="191" t="s">
        <v>80</v>
      </c>
      <c r="AY177" s="19" t="s">
        <v>170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178</v>
      </c>
      <c r="BM177" s="191" t="s">
        <v>701</v>
      </c>
    </row>
    <row r="178" spans="1:65" s="2" customFormat="1" ht="19.5">
      <c r="A178" s="36"/>
      <c r="B178" s="37"/>
      <c r="C178" s="38"/>
      <c r="D178" s="195" t="s">
        <v>363</v>
      </c>
      <c r="E178" s="38"/>
      <c r="F178" s="236" t="s">
        <v>5644</v>
      </c>
      <c r="G178" s="38"/>
      <c r="H178" s="38"/>
      <c r="I178" s="237"/>
      <c r="J178" s="38"/>
      <c r="K178" s="38"/>
      <c r="L178" s="41"/>
      <c r="M178" s="238"/>
      <c r="N178" s="23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363</v>
      </c>
      <c r="AU178" s="19" t="s">
        <v>80</v>
      </c>
    </row>
    <row r="179" spans="1:65" s="2" customFormat="1" ht="16.5" customHeight="1">
      <c r="A179" s="36"/>
      <c r="B179" s="37"/>
      <c r="C179" s="216" t="s">
        <v>448</v>
      </c>
      <c r="D179" s="216" t="s">
        <v>192</v>
      </c>
      <c r="E179" s="217" t="s">
        <v>1349</v>
      </c>
      <c r="F179" s="218" t="s">
        <v>1350</v>
      </c>
      <c r="G179" s="219" t="s">
        <v>310</v>
      </c>
      <c r="H179" s="220">
        <v>40</v>
      </c>
      <c r="I179" s="221"/>
      <c r="J179" s="222">
        <f>ROUND(I179*H179,2)</f>
        <v>0</v>
      </c>
      <c r="K179" s="218" t="s">
        <v>19</v>
      </c>
      <c r="L179" s="223"/>
      <c r="M179" s="224" t="s">
        <v>19</v>
      </c>
      <c r="N179" s="225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195</v>
      </c>
      <c r="AT179" s="191" t="s">
        <v>192</v>
      </c>
      <c r="AU179" s="191" t="s">
        <v>80</v>
      </c>
      <c r="AY179" s="19" t="s">
        <v>170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178</v>
      </c>
      <c r="BM179" s="191" t="s">
        <v>710</v>
      </c>
    </row>
    <row r="180" spans="1:65" s="2" customFormat="1" ht="19.5">
      <c r="A180" s="36"/>
      <c r="B180" s="37"/>
      <c r="C180" s="38"/>
      <c r="D180" s="195" t="s">
        <v>363</v>
      </c>
      <c r="E180" s="38"/>
      <c r="F180" s="236" t="s">
        <v>5644</v>
      </c>
      <c r="G180" s="38"/>
      <c r="H180" s="38"/>
      <c r="I180" s="237"/>
      <c r="J180" s="38"/>
      <c r="K180" s="38"/>
      <c r="L180" s="41"/>
      <c r="M180" s="238"/>
      <c r="N180" s="239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363</v>
      </c>
      <c r="AU180" s="19" t="s">
        <v>80</v>
      </c>
    </row>
    <row r="181" spans="1:65" s="2" customFormat="1" ht="16.5" customHeight="1">
      <c r="A181" s="36"/>
      <c r="B181" s="37"/>
      <c r="C181" s="216" t="s">
        <v>452</v>
      </c>
      <c r="D181" s="216" t="s">
        <v>192</v>
      </c>
      <c r="E181" s="217" t="s">
        <v>1351</v>
      </c>
      <c r="F181" s="218" t="s">
        <v>1352</v>
      </c>
      <c r="G181" s="219" t="s">
        <v>310</v>
      </c>
      <c r="H181" s="220">
        <v>70</v>
      </c>
      <c r="I181" s="221"/>
      <c r="J181" s="222">
        <f>ROUND(I181*H181,2)</f>
        <v>0</v>
      </c>
      <c r="K181" s="218" t="s">
        <v>19</v>
      </c>
      <c r="L181" s="223"/>
      <c r="M181" s="224" t="s">
        <v>19</v>
      </c>
      <c r="N181" s="225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195</v>
      </c>
      <c r="AT181" s="191" t="s">
        <v>192</v>
      </c>
      <c r="AU181" s="191" t="s">
        <v>80</v>
      </c>
      <c r="AY181" s="19" t="s">
        <v>170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178</v>
      </c>
      <c r="BM181" s="191" t="s">
        <v>719</v>
      </c>
    </row>
    <row r="182" spans="1:65" s="2" customFormat="1" ht="19.5">
      <c r="A182" s="36"/>
      <c r="B182" s="37"/>
      <c r="C182" s="38"/>
      <c r="D182" s="195" t="s">
        <v>363</v>
      </c>
      <c r="E182" s="38"/>
      <c r="F182" s="236" t="s">
        <v>5644</v>
      </c>
      <c r="G182" s="38"/>
      <c r="H182" s="38"/>
      <c r="I182" s="237"/>
      <c r="J182" s="38"/>
      <c r="K182" s="38"/>
      <c r="L182" s="41"/>
      <c r="M182" s="238"/>
      <c r="N182" s="23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363</v>
      </c>
      <c r="AU182" s="19" t="s">
        <v>80</v>
      </c>
    </row>
    <row r="183" spans="1:65" s="2" customFormat="1" ht="16.5" customHeight="1">
      <c r="A183" s="36"/>
      <c r="B183" s="37"/>
      <c r="C183" s="216" t="s">
        <v>457</v>
      </c>
      <c r="D183" s="216" t="s">
        <v>192</v>
      </c>
      <c r="E183" s="217" t="s">
        <v>1353</v>
      </c>
      <c r="F183" s="218" t="s">
        <v>1354</v>
      </c>
      <c r="G183" s="219" t="s">
        <v>310</v>
      </c>
      <c r="H183" s="220">
        <v>70</v>
      </c>
      <c r="I183" s="221"/>
      <c r="J183" s="222">
        <f>ROUND(I183*H183,2)</f>
        <v>0</v>
      </c>
      <c r="K183" s="218" t="s">
        <v>19</v>
      </c>
      <c r="L183" s="223"/>
      <c r="M183" s="224" t="s">
        <v>19</v>
      </c>
      <c r="N183" s="225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195</v>
      </c>
      <c r="AT183" s="191" t="s">
        <v>192</v>
      </c>
      <c r="AU183" s="191" t="s">
        <v>80</v>
      </c>
      <c r="AY183" s="19" t="s">
        <v>170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178</v>
      </c>
      <c r="BM183" s="191" t="s">
        <v>727</v>
      </c>
    </row>
    <row r="184" spans="1:65" s="2" customFormat="1" ht="19.5">
      <c r="A184" s="36"/>
      <c r="B184" s="37"/>
      <c r="C184" s="38"/>
      <c r="D184" s="195" t="s">
        <v>363</v>
      </c>
      <c r="E184" s="38"/>
      <c r="F184" s="236" t="s">
        <v>5644</v>
      </c>
      <c r="G184" s="38"/>
      <c r="H184" s="38"/>
      <c r="I184" s="237"/>
      <c r="J184" s="38"/>
      <c r="K184" s="38"/>
      <c r="L184" s="41"/>
      <c r="M184" s="238"/>
      <c r="N184" s="239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363</v>
      </c>
      <c r="AU184" s="19" t="s">
        <v>80</v>
      </c>
    </row>
    <row r="185" spans="1:65" s="2" customFormat="1" ht="16.5" customHeight="1">
      <c r="A185" s="36"/>
      <c r="B185" s="37"/>
      <c r="C185" s="216" t="s">
        <v>461</v>
      </c>
      <c r="D185" s="216" t="s">
        <v>192</v>
      </c>
      <c r="E185" s="217" t="s">
        <v>1355</v>
      </c>
      <c r="F185" s="218" t="s">
        <v>1356</v>
      </c>
      <c r="G185" s="219" t="s">
        <v>310</v>
      </c>
      <c r="H185" s="220">
        <v>90</v>
      </c>
      <c r="I185" s="221"/>
      <c r="J185" s="222">
        <f>ROUND(I185*H185,2)</f>
        <v>0</v>
      </c>
      <c r="K185" s="218" t="s">
        <v>19</v>
      </c>
      <c r="L185" s="223"/>
      <c r="M185" s="224" t="s">
        <v>19</v>
      </c>
      <c r="N185" s="225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195</v>
      </c>
      <c r="AT185" s="191" t="s">
        <v>192</v>
      </c>
      <c r="AU185" s="191" t="s">
        <v>80</v>
      </c>
      <c r="AY185" s="19" t="s">
        <v>170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178</v>
      </c>
      <c r="BM185" s="191" t="s">
        <v>735</v>
      </c>
    </row>
    <row r="186" spans="1:65" s="2" customFormat="1" ht="19.5">
      <c r="A186" s="36"/>
      <c r="B186" s="37"/>
      <c r="C186" s="38"/>
      <c r="D186" s="195" t="s">
        <v>363</v>
      </c>
      <c r="E186" s="38"/>
      <c r="F186" s="236" t="s">
        <v>5644</v>
      </c>
      <c r="G186" s="38"/>
      <c r="H186" s="38"/>
      <c r="I186" s="237"/>
      <c r="J186" s="38"/>
      <c r="K186" s="38"/>
      <c r="L186" s="41"/>
      <c r="M186" s="238"/>
      <c r="N186" s="239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363</v>
      </c>
      <c r="AU186" s="19" t="s">
        <v>80</v>
      </c>
    </row>
    <row r="187" spans="1:65" s="2" customFormat="1" ht="16.5" customHeight="1">
      <c r="A187" s="36"/>
      <c r="B187" s="37"/>
      <c r="C187" s="216" t="s">
        <v>466</v>
      </c>
      <c r="D187" s="216" t="s">
        <v>192</v>
      </c>
      <c r="E187" s="217" t="s">
        <v>1357</v>
      </c>
      <c r="F187" s="218" t="s">
        <v>1358</v>
      </c>
      <c r="G187" s="219" t="s">
        <v>310</v>
      </c>
      <c r="H187" s="220">
        <v>90</v>
      </c>
      <c r="I187" s="221"/>
      <c r="J187" s="222">
        <f>ROUND(I187*H187,2)</f>
        <v>0</v>
      </c>
      <c r="K187" s="218" t="s">
        <v>19</v>
      </c>
      <c r="L187" s="223"/>
      <c r="M187" s="224" t="s">
        <v>19</v>
      </c>
      <c r="N187" s="225" t="s">
        <v>44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195</v>
      </c>
      <c r="AT187" s="191" t="s">
        <v>192</v>
      </c>
      <c r="AU187" s="191" t="s">
        <v>80</v>
      </c>
      <c r="AY187" s="19" t="s">
        <v>170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178</v>
      </c>
      <c r="BM187" s="191" t="s">
        <v>743</v>
      </c>
    </row>
    <row r="188" spans="1:65" s="2" customFormat="1" ht="19.5">
      <c r="A188" s="36"/>
      <c r="B188" s="37"/>
      <c r="C188" s="38"/>
      <c r="D188" s="195" t="s">
        <v>363</v>
      </c>
      <c r="E188" s="38"/>
      <c r="F188" s="236" t="s">
        <v>5658</v>
      </c>
      <c r="G188" s="38"/>
      <c r="H188" s="38"/>
      <c r="I188" s="237"/>
      <c r="J188" s="38"/>
      <c r="K188" s="38"/>
      <c r="L188" s="41"/>
      <c r="M188" s="238"/>
      <c r="N188" s="239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363</v>
      </c>
      <c r="AU188" s="19" t="s">
        <v>80</v>
      </c>
    </row>
    <row r="189" spans="1:65" s="2" customFormat="1" ht="16.5" customHeight="1">
      <c r="A189" s="36"/>
      <c r="B189" s="37"/>
      <c r="C189" s="216" t="s">
        <v>473</v>
      </c>
      <c r="D189" s="216" t="s">
        <v>192</v>
      </c>
      <c r="E189" s="217" t="s">
        <v>1359</v>
      </c>
      <c r="F189" s="218" t="s">
        <v>1360</v>
      </c>
      <c r="G189" s="219" t="s">
        <v>310</v>
      </c>
      <c r="H189" s="220">
        <v>2200</v>
      </c>
      <c r="I189" s="221"/>
      <c r="J189" s="222">
        <f>ROUND(I189*H189,2)</f>
        <v>0</v>
      </c>
      <c r="K189" s="218" t="s">
        <v>19</v>
      </c>
      <c r="L189" s="223"/>
      <c r="M189" s="224" t="s">
        <v>19</v>
      </c>
      <c r="N189" s="225" t="s">
        <v>44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195</v>
      </c>
      <c r="AT189" s="191" t="s">
        <v>192</v>
      </c>
      <c r="AU189" s="191" t="s">
        <v>80</v>
      </c>
      <c r="AY189" s="19" t="s">
        <v>170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178</v>
      </c>
      <c r="BM189" s="191" t="s">
        <v>751</v>
      </c>
    </row>
    <row r="190" spans="1:65" s="2" customFormat="1" ht="19.5">
      <c r="A190" s="36"/>
      <c r="B190" s="37"/>
      <c r="C190" s="38"/>
      <c r="D190" s="195" t="s">
        <v>363</v>
      </c>
      <c r="E190" s="38"/>
      <c r="F190" s="236" t="s">
        <v>5659</v>
      </c>
      <c r="G190" s="38"/>
      <c r="H190" s="38"/>
      <c r="I190" s="237"/>
      <c r="J190" s="38"/>
      <c r="K190" s="38"/>
      <c r="L190" s="41"/>
      <c r="M190" s="238"/>
      <c r="N190" s="239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363</v>
      </c>
      <c r="AU190" s="19" t="s">
        <v>80</v>
      </c>
    </row>
    <row r="191" spans="1:65" s="2" customFormat="1" ht="16.5" customHeight="1">
      <c r="A191" s="36"/>
      <c r="B191" s="37"/>
      <c r="C191" s="216" t="s">
        <v>477</v>
      </c>
      <c r="D191" s="216" t="s">
        <v>192</v>
      </c>
      <c r="E191" s="217" t="s">
        <v>1361</v>
      </c>
      <c r="F191" s="218" t="s">
        <v>1362</v>
      </c>
      <c r="G191" s="219" t="s">
        <v>310</v>
      </c>
      <c r="H191" s="220">
        <v>260</v>
      </c>
      <c r="I191" s="221"/>
      <c r="J191" s="222">
        <f>ROUND(I191*H191,2)</f>
        <v>0</v>
      </c>
      <c r="K191" s="218" t="s">
        <v>19</v>
      </c>
      <c r="L191" s="223"/>
      <c r="M191" s="224" t="s">
        <v>19</v>
      </c>
      <c r="N191" s="225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195</v>
      </c>
      <c r="AT191" s="191" t="s">
        <v>192</v>
      </c>
      <c r="AU191" s="191" t="s">
        <v>80</v>
      </c>
      <c r="AY191" s="19" t="s">
        <v>170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178</v>
      </c>
      <c r="BM191" s="191" t="s">
        <v>760</v>
      </c>
    </row>
    <row r="192" spans="1:65" s="2" customFormat="1" ht="19.5">
      <c r="A192" s="36"/>
      <c r="B192" s="37"/>
      <c r="C192" s="38"/>
      <c r="D192" s="195" t="s">
        <v>363</v>
      </c>
      <c r="E192" s="38"/>
      <c r="F192" s="236" t="s">
        <v>5619</v>
      </c>
      <c r="G192" s="38"/>
      <c r="H192" s="38"/>
      <c r="I192" s="237"/>
      <c r="J192" s="38"/>
      <c r="K192" s="38"/>
      <c r="L192" s="41"/>
      <c r="M192" s="238"/>
      <c r="N192" s="239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363</v>
      </c>
      <c r="AU192" s="19" t="s">
        <v>80</v>
      </c>
    </row>
    <row r="193" spans="1:65" s="2" customFormat="1" ht="16.5" customHeight="1">
      <c r="A193" s="36"/>
      <c r="B193" s="37"/>
      <c r="C193" s="216" t="s">
        <v>481</v>
      </c>
      <c r="D193" s="216" t="s">
        <v>192</v>
      </c>
      <c r="E193" s="217" t="s">
        <v>1363</v>
      </c>
      <c r="F193" s="218" t="s">
        <v>1364</v>
      </c>
      <c r="G193" s="219" t="s">
        <v>310</v>
      </c>
      <c r="H193" s="220">
        <v>2200</v>
      </c>
      <c r="I193" s="221"/>
      <c r="J193" s="222">
        <f>ROUND(I193*H193,2)</f>
        <v>0</v>
      </c>
      <c r="K193" s="218" t="s">
        <v>19</v>
      </c>
      <c r="L193" s="223"/>
      <c r="M193" s="224" t="s">
        <v>19</v>
      </c>
      <c r="N193" s="225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195</v>
      </c>
      <c r="AT193" s="191" t="s">
        <v>192</v>
      </c>
      <c r="AU193" s="191" t="s">
        <v>80</v>
      </c>
      <c r="AY193" s="19" t="s">
        <v>170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178</v>
      </c>
      <c r="BM193" s="191" t="s">
        <v>769</v>
      </c>
    </row>
    <row r="194" spans="1:65" s="2" customFormat="1" ht="19.5">
      <c r="A194" s="36"/>
      <c r="B194" s="37"/>
      <c r="C194" s="38"/>
      <c r="D194" s="195" t="s">
        <v>363</v>
      </c>
      <c r="E194" s="38"/>
      <c r="F194" s="236" t="s">
        <v>5660</v>
      </c>
      <c r="G194" s="38"/>
      <c r="H194" s="38"/>
      <c r="I194" s="237"/>
      <c r="J194" s="38"/>
      <c r="K194" s="38"/>
      <c r="L194" s="41"/>
      <c r="M194" s="238"/>
      <c r="N194" s="23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363</v>
      </c>
      <c r="AU194" s="19" t="s">
        <v>80</v>
      </c>
    </row>
    <row r="195" spans="1:65" s="2" customFormat="1" ht="16.5" customHeight="1">
      <c r="A195" s="36"/>
      <c r="B195" s="37"/>
      <c r="C195" s="216" t="s">
        <v>486</v>
      </c>
      <c r="D195" s="216" t="s">
        <v>192</v>
      </c>
      <c r="E195" s="217" t="s">
        <v>1365</v>
      </c>
      <c r="F195" s="218" t="s">
        <v>1366</v>
      </c>
      <c r="G195" s="219" t="s">
        <v>310</v>
      </c>
      <c r="H195" s="220">
        <v>300</v>
      </c>
      <c r="I195" s="221"/>
      <c r="J195" s="222">
        <f>ROUND(I195*H195,2)</f>
        <v>0</v>
      </c>
      <c r="K195" s="218" t="s">
        <v>19</v>
      </c>
      <c r="L195" s="223"/>
      <c r="M195" s="224" t="s">
        <v>19</v>
      </c>
      <c r="N195" s="225" t="s">
        <v>44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195</v>
      </c>
      <c r="AT195" s="191" t="s">
        <v>192</v>
      </c>
      <c r="AU195" s="191" t="s">
        <v>80</v>
      </c>
      <c r="AY195" s="19" t="s">
        <v>170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178</v>
      </c>
      <c r="BM195" s="191" t="s">
        <v>777</v>
      </c>
    </row>
    <row r="196" spans="1:65" s="2" customFormat="1" ht="19.5">
      <c r="A196" s="36"/>
      <c r="B196" s="37"/>
      <c r="C196" s="38"/>
      <c r="D196" s="195" t="s">
        <v>363</v>
      </c>
      <c r="E196" s="38"/>
      <c r="F196" s="236" t="s">
        <v>5661</v>
      </c>
      <c r="G196" s="38"/>
      <c r="H196" s="38"/>
      <c r="I196" s="237"/>
      <c r="J196" s="38"/>
      <c r="K196" s="38"/>
      <c r="L196" s="41"/>
      <c r="M196" s="238"/>
      <c r="N196" s="23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363</v>
      </c>
      <c r="AU196" s="19" t="s">
        <v>80</v>
      </c>
    </row>
    <row r="197" spans="1:65" s="2" customFormat="1" ht="16.5" customHeight="1">
      <c r="A197" s="36"/>
      <c r="B197" s="37"/>
      <c r="C197" s="216" t="s">
        <v>492</v>
      </c>
      <c r="D197" s="216" t="s">
        <v>192</v>
      </c>
      <c r="E197" s="217" t="s">
        <v>1367</v>
      </c>
      <c r="F197" s="218" t="s">
        <v>1368</v>
      </c>
      <c r="G197" s="219" t="s">
        <v>310</v>
      </c>
      <c r="H197" s="220">
        <v>400</v>
      </c>
      <c r="I197" s="221"/>
      <c r="J197" s="222">
        <f>ROUND(I197*H197,2)</f>
        <v>0</v>
      </c>
      <c r="K197" s="218" t="s">
        <v>19</v>
      </c>
      <c r="L197" s="223"/>
      <c r="M197" s="224" t="s">
        <v>19</v>
      </c>
      <c r="N197" s="225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195</v>
      </c>
      <c r="AT197" s="191" t="s">
        <v>192</v>
      </c>
      <c r="AU197" s="191" t="s">
        <v>80</v>
      </c>
      <c r="AY197" s="19" t="s">
        <v>170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178</v>
      </c>
      <c r="BM197" s="191" t="s">
        <v>785</v>
      </c>
    </row>
    <row r="198" spans="1:65" s="2" customFormat="1" ht="16.5" customHeight="1">
      <c r="A198" s="36"/>
      <c r="B198" s="37"/>
      <c r="C198" s="216" t="s">
        <v>500</v>
      </c>
      <c r="D198" s="216" t="s">
        <v>192</v>
      </c>
      <c r="E198" s="217" t="s">
        <v>1369</v>
      </c>
      <c r="F198" s="218" t="s">
        <v>1370</v>
      </c>
      <c r="G198" s="219" t="s">
        <v>310</v>
      </c>
      <c r="H198" s="220">
        <v>300</v>
      </c>
      <c r="I198" s="221"/>
      <c r="J198" s="222">
        <f>ROUND(I198*H198,2)</f>
        <v>0</v>
      </c>
      <c r="K198" s="218" t="s">
        <v>19</v>
      </c>
      <c r="L198" s="223"/>
      <c r="M198" s="224" t="s">
        <v>19</v>
      </c>
      <c r="N198" s="225" t="s">
        <v>44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195</v>
      </c>
      <c r="AT198" s="191" t="s">
        <v>192</v>
      </c>
      <c r="AU198" s="191" t="s">
        <v>80</v>
      </c>
      <c r="AY198" s="19" t="s">
        <v>170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178</v>
      </c>
      <c r="BM198" s="191" t="s">
        <v>793</v>
      </c>
    </row>
    <row r="199" spans="1:65" s="2" customFormat="1" ht="16.5" customHeight="1">
      <c r="A199" s="36"/>
      <c r="B199" s="37"/>
      <c r="C199" s="216" t="s">
        <v>505</v>
      </c>
      <c r="D199" s="216" t="s">
        <v>192</v>
      </c>
      <c r="E199" s="217" t="s">
        <v>1371</v>
      </c>
      <c r="F199" s="218" t="s">
        <v>1372</v>
      </c>
      <c r="G199" s="219" t="s">
        <v>310</v>
      </c>
      <c r="H199" s="220">
        <v>200</v>
      </c>
      <c r="I199" s="221"/>
      <c r="J199" s="222">
        <f>ROUND(I199*H199,2)</f>
        <v>0</v>
      </c>
      <c r="K199" s="218" t="s">
        <v>19</v>
      </c>
      <c r="L199" s="223"/>
      <c r="M199" s="224" t="s">
        <v>19</v>
      </c>
      <c r="N199" s="225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195</v>
      </c>
      <c r="AT199" s="191" t="s">
        <v>192</v>
      </c>
      <c r="AU199" s="191" t="s">
        <v>80</v>
      </c>
      <c r="AY199" s="19" t="s">
        <v>170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178</v>
      </c>
      <c r="BM199" s="191" t="s">
        <v>801</v>
      </c>
    </row>
    <row r="200" spans="1:65" s="2" customFormat="1" ht="16.5" customHeight="1">
      <c r="A200" s="36"/>
      <c r="B200" s="37"/>
      <c r="C200" s="216" t="s">
        <v>509</v>
      </c>
      <c r="D200" s="216" t="s">
        <v>192</v>
      </c>
      <c r="E200" s="217" t="s">
        <v>1373</v>
      </c>
      <c r="F200" s="218" t="s">
        <v>1374</v>
      </c>
      <c r="G200" s="219" t="s">
        <v>310</v>
      </c>
      <c r="H200" s="220">
        <v>200</v>
      </c>
      <c r="I200" s="221"/>
      <c r="J200" s="222">
        <f>ROUND(I200*H200,2)</f>
        <v>0</v>
      </c>
      <c r="K200" s="218" t="s">
        <v>19</v>
      </c>
      <c r="L200" s="223"/>
      <c r="M200" s="224" t="s">
        <v>19</v>
      </c>
      <c r="N200" s="225" t="s">
        <v>44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195</v>
      </c>
      <c r="AT200" s="191" t="s">
        <v>192</v>
      </c>
      <c r="AU200" s="191" t="s">
        <v>80</v>
      </c>
      <c r="AY200" s="19" t="s">
        <v>170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80</v>
      </c>
      <c r="BK200" s="192">
        <f>ROUND(I200*H200,2)</f>
        <v>0</v>
      </c>
      <c r="BL200" s="19" t="s">
        <v>178</v>
      </c>
      <c r="BM200" s="191" t="s">
        <v>812</v>
      </c>
    </row>
    <row r="201" spans="1:65" s="2" customFormat="1" ht="16.5" customHeight="1">
      <c r="A201" s="36"/>
      <c r="B201" s="37"/>
      <c r="C201" s="216" t="s">
        <v>513</v>
      </c>
      <c r="D201" s="216" t="s">
        <v>192</v>
      </c>
      <c r="E201" s="217" t="s">
        <v>5662</v>
      </c>
      <c r="F201" s="218" t="s">
        <v>5663</v>
      </c>
      <c r="G201" s="219" t="s">
        <v>310</v>
      </c>
      <c r="H201" s="220">
        <v>200</v>
      </c>
      <c r="I201" s="221"/>
      <c r="J201" s="222">
        <f>ROUND(I201*H201,2)</f>
        <v>0</v>
      </c>
      <c r="K201" s="218" t="s">
        <v>19</v>
      </c>
      <c r="L201" s="223"/>
      <c r="M201" s="224" t="s">
        <v>19</v>
      </c>
      <c r="N201" s="225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195</v>
      </c>
      <c r="AT201" s="191" t="s">
        <v>192</v>
      </c>
      <c r="AU201" s="191" t="s">
        <v>80</v>
      </c>
      <c r="AY201" s="19" t="s">
        <v>170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178</v>
      </c>
      <c r="BM201" s="191" t="s">
        <v>822</v>
      </c>
    </row>
    <row r="202" spans="1:65" s="2" customFormat="1" ht="19.5">
      <c r="A202" s="36"/>
      <c r="B202" s="37"/>
      <c r="C202" s="38"/>
      <c r="D202" s="195" t="s">
        <v>363</v>
      </c>
      <c r="E202" s="38"/>
      <c r="F202" s="236" t="s">
        <v>5644</v>
      </c>
      <c r="G202" s="38"/>
      <c r="H202" s="38"/>
      <c r="I202" s="237"/>
      <c r="J202" s="38"/>
      <c r="K202" s="38"/>
      <c r="L202" s="41"/>
      <c r="M202" s="238"/>
      <c r="N202" s="239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363</v>
      </c>
      <c r="AU202" s="19" t="s">
        <v>80</v>
      </c>
    </row>
    <row r="203" spans="1:65" s="2" customFormat="1" ht="24">
      <c r="A203" s="36"/>
      <c r="B203" s="37"/>
      <c r="C203" s="216" t="s">
        <v>523</v>
      </c>
      <c r="D203" s="216" t="s">
        <v>192</v>
      </c>
      <c r="E203" s="217" t="s">
        <v>5664</v>
      </c>
      <c r="F203" s="218" t="s">
        <v>5665</v>
      </c>
      <c r="G203" s="219" t="s">
        <v>310</v>
      </c>
      <c r="H203" s="220">
        <v>200</v>
      </c>
      <c r="I203" s="221"/>
      <c r="J203" s="222">
        <f>ROUND(I203*H203,2)</f>
        <v>0</v>
      </c>
      <c r="K203" s="218" t="s">
        <v>19</v>
      </c>
      <c r="L203" s="223"/>
      <c r="M203" s="224" t="s">
        <v>19</v>
      </c>
      <c r="N203" s="225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195</v>
      </c>
      <c r="AT203" s="191" t="s">
        <v>192</v>
      </c>
      <c r="AU203" s="191" t="s">
        <v>80</v>
      </c>
      <c r="AY203" s="19" t="s">
        <v>170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178</v>
      </c>
      <c r="BM203" s="191" t="s">
        <v>831</v>
      </c>
    </row>
    <row r="204" spans="1:65" s="2" customFormat="1" ht="19.5">
      <c r="A204" s="36"/>
      <c r="B204" s="37"/>
      <c r="C204" s="38"/>
      <c r="D204" s="195" t="s">
        <v>363</v>
      </c>
      <c r="E204" s="38"/>
      <c r="F204" s="236" t="s">
        <v>5666</v>
      </c>
      <c r="G204" s="38"/>
      <c r="H204" s="38"/>
      <c r="I204" s="237"/>
      <c r="J204" s="38"/>
      <c r="K204" s="38"/>
      <c r="L204" s="41"/>
      <c r="M204" s="238"/>
      <c r="N204" s="239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363</v>
      </c>
      <c r="AU204" s="19" t="s">
        <v>80</v>
      </c>
    </row>
    <row r="205" spans="1:65" s="2" customFormat="1" ht="16.5" customHeight="1">
      <c r="A205" s="36"/>
      <c r="B205" s="37"/>
      <c r="C205" s="216" t="s">
        <v>528</v>
      </c>
      <c r="D205" s="216" t="s">
        <v>192</v>
      </c>
      <c r="E205" s="217" t="s">
        <v>5667</v>
      </c>
      <c r="F205" s="218" t="s">
        <v>5668</v>
      </c>
      <c r="G205" s="219" t="s">
        <v>310</v>
      </c>
      <c r="H205" s="220">
        <v>20</v>
      </c>
      <c r="I205" s="221"/>
      <c r="J205" s="222">
        <f>ROUND(I205*H205,2)</f>
        <v>0</v>
      </c>
      <c r="K205" s="218" t="s">
        <v>19</v>
      </c>
      <c r="L205" s="223"/>
      <c r="M205" s="224" t="s">
        <v>19</v>
      </c>
      <c r="N205" s="225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195</v>
      </c>
      <c r="AT205" s="191" t="s">
        <v>192</v>
      </c>
      <c r="AU205" s="191" t="s">
        <v>80</v>
      </c>
      <c r="AY205" s="19" t="s">
        <v>170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178</v>
      </c>
      <c r="BM205" s="191" t="s">
        <v>839</v>
      </c>
    </row>
    <row r="206" spans="1:65" s="2" customFormat="1" ht="16.5" customHeight="1">
      <c r="A206" s="36"/>
      <c r="B206" s="37"/>
      <c r="C206" s="180" t="s">
        <v>534</v>
      </c>
      <c r="D206" s="180" t="s">
        <v>173</v>
      </c>
      <c r="E206" s="181" t="s">
        <v>5669</v>
      </c>
      <c r="F206" s="182" t="s">
        <v>1388</v>
      </c>
      <c r="G206" s="183" t="s">
        <v>1189</v>
      </c>
      <c r="H206" s="245"/>
      <c r="I206" s="185"/>
      <c r="J206" s="186">
        <f>ROUND(I206*H206,2)</f>
        <v>0</v>
      </c>
      <c r="K206" s="182" t="s">
        <v>19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178</v>
      </c>
      <c r="AT206" s="191" t="s">
        <v>173</v>
      </c>
      <c r="AU206" s="191" t="s">
        <v>80</v>
      </c>
      <c r="AY206" s="19" t="s">
        <v>170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178</v>
      </c>
      <c r="BM206" s="191" t="s">
        <v>856</v>
      </c>
    </row>
    <row r="207" spans="1:65" s="12" customFormat="1" ht="25.9" customHeight="1">
      <c r="B207" s="164"/>
      <c r="C207" s="165"/>
      <c r="D207" s="166" t="s">
        <v>72</v>
      </c>
      <c r="E207" s="167" t="s">
        <v>1190</v>
      </c>
      <c r="F207" s="167" t="s">
        <v>5670</v>
      </c>
      <c r="G207" s="165"/>
      <c r="H207" s="165"/>
      <c r="I207" s="168"/>
      <c r="J207" s="169">
        <f>BK207</f>
        <v>0</v>
      </c>
      <c r="K207" s="165"/>
      <c r="L207" s="170"/>
      <c r="M207" s="171"/>
      <c r="N207" s="172"/>
      <c r="O207" s="172"/>
      <c r="P207" s="173">
        <f>SUM(P208:P213)</f>
        <v>0</v>
      </c>
      <c r="Q207" s="172"/>
      <c r="R207" s="173">
        <f>SUM(R208:R213)</f>
        <v>0</v>
      </c>
      <c r="S207" s="172"/>
      <c r="T207" s="174">
        <f>SUM(T208:T213)</f>
        <v>0</v>
      </c>
      <c r="AR207" s="175" t="s">
        <v>80</v>
      </c>
      <c r="AT207" s="176" t="s">
        <v>72</v>
      </c>
      <c r="AU207" s="176" t="s">
        <v>73</v>
      </c>
      <c r="AY207" s="175" t="s">
        <v>170</v>
      </c>
      <c r="BK207" s="177">
        <f>SUM(BK208:BK213)</f>
        <v>0</v>
      </c>
    </row>
    <row r="208" spans="1:65" s="2" customFormat="1" ht="44.25" customHeight="1">
      <c r="A208" s="36"/>
      <c r="B208" s="37"/>
      <c r="C208" s="180" t="s">
        <v>542</v>
      </c>
      <c r="D208" s="180" t="s">
        <v>173</v>
      </c>
      <c r="E208" s="181" t="s">
        <v>5671</v>
      </c>
      <c r="F208" s="182" t="s">
        <v>5672</v>
      </c>
      <c r="G208" s="183" t="s">
        <v>421</v>
      </c>
      <c r="H208" s="184">
        <v>1</v>
      </c>
      <c r="I208" s="185"/>
      <c r="J208" s="186">
        <f t="shared" ref="J208:J213" si="20">ROUND(I208*H208,2)</f>
        <v>0</v>
      </c>
      <c r="K208" s="182" t="s">
        <v>19</v>
      </c>
      <c r="L208" s="41"/>
      <c r="M208" s="187" t="s">
        <v>19</v>
      </c>
      <c r="N208" s="188" t="s">
        <v>44</v>
      </c>
      <c r="O208" s="66"/>
      <c r="P208" s="189">
        <f t="shared" ref="P208:P213" si="21">O208*H208</f>
        <v>0</v>
      </c>
      <c r="Q208" s="189">
        <v>0</v>
      </c>
      <c r="R208" s="189">
        <f t="shared" ref="R208:R213" si="22">Q208*H208</f>
        <v>0</v>
      </c>
      <c r="S208" s="189">
        <v>0</v>
      </c>
      <c r="T208" s="190">
        <f t="shared" ref="T208:T213" si="23"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178</v>
      </c>
      <c r="AT208" s="191" t="s">
        <v>173</v>
      </c>
      <c r="AU208" s="191" t="s">
        <v>80</v>
      </c>
      <c r="AY208" s="19" t="s">
        <v>170</v>
      </c>
      <c r="BE208" s="192">
        <f t="shared" ref="BE208:BE213" si="24">IF(N208="základní",J208,0)</f>
        <v>0</v>
      </c>
      <c r="BF208" s="192">
        <f t="shared" ref="BF208:BF213" si="25">IF(N208="snížená",J208,0)</f>
        <v>0</v>
      </c>
      <c r="BG208" s="192">
        <f t="shared" ref="BG208:BG213" si="26">IF(N208="zákl. přenesená",J208,0)</f>
        <v>0</v>
      </c>
      <c r="BH208" s="192">
        <f t="shared" ref="BH208:BH213" si="27">IF(N208="sníž. přenesená",J208,0)</f>
        <v>0</v>
      </c>
      <c r="BI208" s="192">
        <f t="shared" ref="BI208:BI213" si="28">IF(N208="nulová",J208,0)</f>
        <v>0</v>
      </c>
      <c r="BJ208" s="19" t="s">
        <v>80</v>
      </c>
      <c r="BK208" s="192">
        <f t="shared" ref="BK208:BK213" si="29">ROUND(I208*H208,2)</f>
        <v>0</v>
      </c>
      <c r="BL208" s="19" t="s">
        <v>178</v>
      </c>
      <c r="BM208" s="191" t="s">
        <v>865</v>
      </c>
    </row>
    <row r="209" spans="1:65" s="2" customFormat="1" ht="16.5" customHeight="1">
      <c r="A209" s="36"/>
      <c r="B209" s="37"/>
      <c r="C209" s="216" t="s">
        <v>547</v>
      </c>
      <c r="D209" s="216" t="s">
        <v>192</v>
      </c>
      <c r="E209" s="217" t="s">
        <v>5673</v>
      </c>
      <c r="F209" s="218" t="s">
        <v>5674</v>
      </c>
      <c r="G209" s="219" t="s">
        <v>310</v>
      </c>
      <c r="H209" s="220">
        <v>140</v>
      </c>
      <c r="I209" s="221"/>
      <c r="J209" s="222">
        <f t="shared" si="20"/>
        <v>0</v>
      </c>
      <c r="K209" s="218" t="s">
        <v>19</v>
      </c>
      <c r="L209" s="223"/>
      <c r="M209" s="224" t="s">
        <v>19</v>
      </c>
      <c r="N209" s="225" t="s">
        <v>44</v>
      </c>
      <c r="O209" s="66"/>
      <c r="P209" s="189">
        <f t="shared" si="21"/>
        <v>0</v>
      </c>
      <c r="Q209" s="189">
        <v>0</v>
      </c>
      <c r="R209" s="189">
        <f t="shared" si="22"/>
        <v>0</v>
      </c>
      <c r="S209" s="189">
        <v>0</v>
      </c>
      <c r="T209" s="190">
        <f t="shared" si="2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195</v>
      </c>
      <c r="AT209" s="191" t="s">
        <v>192</v>
      </c>
      <c r="AU209" s="191" t="s">
        <v>80</v>
      </c>
      <c r="AY209" s="19" t="s">
        <v>170</v>
      </c>
      <c r="BE209" s="192">
        <f t="shared" si="24"/>
        <v>0</v>
      </c>
      <c r="BF209" s="192">
        <f t="shared" si="25"/>
        <v>0</v>
      </c>
      <c r="BG209" s="192">
        <f t="shared" si="26"/>
        <v>0</v>
      </c>
      <c r="BH209" s="192">
        <f t="shared" si="27"/>
        <v>0</v>
      </c>
      <c r="BI209" s="192">
        <f t="shared" si="28"/>
        <v>0</v>
      </c>
      <c r="BJ209" s="19" t="s">
        <v>80</v>
      </c>
      <c r="BK209" s="192">
        <f t="shared" si="29"/>
        <v>0</v>
      </c>
      <c r="BL209" s="19" t="s">
        <v>178</v>
      </c>
      <c r="BM209" s="191" t="s">
        <v>876</v>
      </c>
    </row>
    <row r="210" spans="1:65" s="2" customFormat="1" ht="16.5" customHeight="1">
      <c r="A210" s="36"/>
      <c r="B210" s="37"/>
      <c r="C210" s="216" t="s">
        <v>551</v>
      </c>
      <c r="D210" s="216" t="s">
        <v>192</v>
      </c>
      <c r="E210" s="217" t="s">
        <v>5675</v>
      </c>
      <c r="F210" s="218" t="s">
        <v>5676</v>
      </c>
      <c r="G210" s="219" t="s">
        <v>1088</v>
      </c>
      <c r="H210" s="220">
        <v>4</v>
      </c>
      <c r="I210" s="221"/>
      <c r="J210" s="222">
        <f t="shared" si="20"/>
        <v>0</v>
      </c>
      <c r="K210" s="218" t="s">
        <v>19</v>
      </c>
      <c r="L210" s="223"/>
      <c r="M210" s="224" t="s">
        <v>19</v>
      </c>
      <c r="N210" s="225" t="s">
        <v>44</v>
      </c>
      <c r="O210" s="66"/>
      <c r="P210" s="189">
        <f t="shared" si="21"/>
        <v>0</v>
      </c>
      <c r="Q210" s="189">
        <v>0</v>
      </c>
      <c r="R210" s="189">
        <f t="shared" si="22"/>
        <v>0</v>
      </c>
      <c r="S210" s="189">
        <v>0</v>
      </c>
      <c r="T210" s="190">
        <f t="shared" si="2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195</v>
      </c>
      <c r="AT210" s="191" t="s">
        <v>192</v>
      </c>
      <c r="AU210" s="191" t="s">
        <v>80</v>
      </c>
      <c r="AY210" s="19" t="s">
        <v>170</v>
      </c>
      <c r="BE210" s="192">
        <f t="shared" si="24"/>
        <v>0</v>
      </c>
      <c r="BF210" s="192">
        <f t="shared" si="25"/>
        <v>0</v>
      </c>
      <c r="BG210" s="192">
        <f t="shared" si="26"/>
        <v>0</v>
      </c>
      <c r="BH210" s="192">
        <f t="shared" si="27"/>
        <v>0</v>
      </c>
      <c r="BI210" s="192">
        <f t="shared" si="28"/>
        <v>0</v>
      </c>
      <c r="BJ210" s="19" t="s">
        <v>80</v>
      </c>
      <c r="BK210" s="192">
        <f t="shared" si="29"/>
        <v>0</v>
      </c>
      <c r="BL210" s="19" t="s">
        <v>178</v>
      </c>
      <c r="BM210" s="191" t="s">
        <v>887</v>
      </c>
    </row>
    <row r="211" spans="1:65" s="2" customFormat="1" ht="24">
      <c r="A211" s="36"/>
      <c r="B211" s="37"/>
      <c r="C211" s="180" t="s">
        <v>555</v>
      </c>
      <c r="D211" s="180" t="s">
        <v>173</v>
      </c>
      <c r="E211" s="181" t="s">
        <v>5677</v>
      </c>
      <c r="F211" s="182" t="s">
        <v>5678</v>
      </c>
      <c r="G211" s="183" t="s">
        <v>421</v>
      </c>
      <c r="H211" s="184">
        <v>1</v>
      </c>
      <c r="I211" s="185"/>
      <c r="J211" s="186">
        <f t="shared" si="20"/>
        <v>0</v>
      </c>
      <c r="K211" s="182" t="s">
        <v>19</v>
      </c>
      <c r="L211" s="41"/>
      <c r="M211" s="187" t="s">
        <v>19</v>
      </c>
      <c r="N211" s="188" t="s">
        <v>44</v>
      </c>
      <c r="O211" s="66"/>
      <c r="P211" s="189">
        <f t="shared" si="21"/>
        <v>0</v>
      </c>
      <c r="Q211" s="189">
        <v>0</v>
      </c>
      <c r="R211" s="189">
        <f t="shared" si="22"/>
        <v>0</v>
      </c>
      <c r="S211" s="189">
        <v>0</v>
      </c>
      <c r="T211" s="190">
        <f t="shared" si="2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178</v>
      </c>
      <c r="AT211" s="191" t="s">
        <v>173</v>
      </c>
      <c r="AU211" s="191" t="s">
        <v>80</v>
      </c>
      <c r="AY211" s="19" t="s">
        <v>170</v>
      </c>
      <c r="BE211" s="192">
        <f t="shared" si="24"/>
        <v>0</v>
      </c>
      <c r="BF211" s="192">
        <f t="shared" si="25"/>
        <v>0</v>
      </c>
      <c r="BG211" s="192">
        <f t="shared" si="26"/>
        <v>0</v>
      </c>
      <c r="BH211" s="192">
        <f t="shared" si="27"/>
        <v>0</v>
      </c>
      <c r="BI211" s="192">
        <f t="shared" si="28"/>
        <v>0</v>
      </c>
      <c r="BJ211" s="19" t="s">
        <v>80</v>
      </c>
      <c r="BK211" s="192">
        <f t="shared" si="29"/>
        <v>0</v>
      </c>
      <c r="BL211" s="19" t="s">
        <v>178</v>
      </c>
      <c r="BM211" s="191" t="s">
        <v>898</v>
      </c>
    </row>
    <row r="212" spans="1:65" s="2" customFormat="1" ht="16.5" customHeight="1">
      <c r="A212" s="36"/>
      <c r="B212" s="37"/>
      <c r="C212" s="180" t="s">
        <v>559</v>
      </c>
      <c r="D212" s="180" t="s">
        <v>173</v>
      </c>
      <c r="E212" s="181" t="s">
        <v>5679</v>
      </c>
      <c r="F212" s="182" t="s">
        <v>5680</v>
      </c>
      <c r="G212" s="183" t="s">
        <v>421</v>
      </c>
      <c r="H212" s="184">
        <v>1</v>
      </c>
      <c r="I212" s="185"/>
      <c r="J212" s="186">
        <f t="shared" si="20"/>
        <v>0</v>
      </c>
      <c r="K212" s="182" t="s">
        <v>19</v>
      </c>
      <c r="L212" s="41"/>
      <c r="M212" s="187" t="s">
        <v>19</v>
      </c>
      <c r="N212" s="188" t="s">
        <v>44</v>
      </c>
      <c r="O212" s="66"/>
      <c r="P212" s="189">
        <f t="shared" si="21"/>
        <v>0</v>
      </c>
      <c r="Q212" s="189">
        <v>0</v>
      </c>
      <c r="R212" s="189">
        <f t="shared" si="22"/>
        <v>0</v>
      </c>
      <c r="S212" s="189">
        <v>0</v>
      </c>
      <c r="T212" s="190">
        <f t="shared" si="2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80</v>
      </c>
      <c r="AY212" s="19" t="s">
        <v>170</v>
      </c>
      <c r="BE212" s="192">
        <f t="shared" si="24"/>
        <v>0</v>
      </c>
      <c r="BF212" s="192">
        <f t="shared" si="25"/>
        <v>0</v>
      </c>
      <c r="BG212" s="192">
        <f t="shared" si="26"/>
        <v>0</v>
      </c>
      <c r="BH212" s="192">
        <f t="shared" si="27"/>
        <v>0</v>
      </c>
      <c r="BI212" s="192">
        <f t="shared" si="28"/>
        <v>0</v>
      </c>
      <c r="BJ212" s="19" t="s">
        <v>80</v>
      </c>
      <c r="BK212" s="192">
        <f t="shared" si="29"/>
        <v>0</v>
      </c>
      <c r="BL212" s="19" t="s">
        <v>178</v>
      </c>
      <c r="BM212" s="191" t="s">
        <v>909</v>
      </c>
    </row>
    <row r="213" spans="1:65" s="2" customFormat="1" ht="16.5" customHeight="1">
      <c r="A213" s="36"/>
      <c r="B213" s="37"/>
      <c r="C213" s="180" t="s">
        <v>563</v>
      </c>
      <c r="D213" s="180" t="s">
        <v>173</v>
      </c>
      <c r="E213" s="181" t="s">
        <v>5681</v>
      </c>
      <c r="F213" s="182" t="s">
        <v>5682</v>
      </c>
      <c r="G213" s="183" t="s">
        <v>1189</v>
      </c>
      <c r="H213" s="245"/>
      <c r="I213" s="185"/>
      <c r="J213" s="186">
        <f t="shared" si="20"/>
        <v>0</v>
      </c>
      <c r="K213" s="182" t="s">
        <v>19</v>
      </c>
      <c r="L213" s="41"/>
      <c r="M213" s="187" t="s">
        <v>19</v>
      </c>
      <c r="N213" s="188" t="s">
        <v>44</v>
      </c>
      <c r="O213" s="66"/>
      <c r="P213" s="189">
        <f t="shared" si="21"/>
        <v>0</v>
      </c>
      <c r="Q213" s="189">
        <v>0</v>
      </c>
      <c r="R213" s="189">
        <f t="shared" si="22"/>
        <v>0</v>
      </c>
      <c r="S213" s="189">
        <v>0</v>
      </c>
      <c r="T213" s="190">
        <f t="shared" si="2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178</v>
      </c>
      <c r="AT213" s="191" t="s">
        <v>173</v>
      </c>
      <c r="AU213" s="191" t="s">
        <v>80</v>
      </c>
      <c r="AY213" s="19" t="s">
        <v>170</v>
      </c>
      <c r="BE213" s="192">
        <f t="shared" si="24"/>
        <v>0</v>
      </c>
      <c r="BF213" s="192">
        <f t="shared" si="25"/>
        <v>0</v>
      </c>
      <c r="BG213" s="192">
        <f t="shared" si="26"/>
        <v>0</v>
      </c>
      <c r="BH213" s="192">
        <f t="shared" si="27"/>
        <v>0</v>
      </c>
      <c r="BI213" s="192">
        <f t="shared" si="28"/>
        <v>0</v>
      </c>
      <c r="BJ213" s="19" t="s">
        <v>80</v>
      </c>
      <c r="BK213" s="192">
        <f t="shared" si="29"/>
        <v>0</v>
      </c>
      <c r="BL213" s="19" t="s">
        <v>178</v>
      </c>
      <c r="BM213" s="191" t="s">
        <v>919</v>
      </c>
    </row>
    <row r="214" spans="1:65" s="12" customFormat="1" ht="25.9" customHeight="1">
      <c r="B214" s="164"/>
      <c r="C214" s="165"/>
      <c r="D214" s="166" t="s">
        <v>72</v>
      </c>
      <c r="E214" s="167" t="s">
        <v>1198</v>
      </c>
      <c r="F214" s="167" t="s">
        <v>1389</v>
      </c>
      <c r="G214" s="165"/>
      <c r="H214" s="165"/>
      <c r="I214" s="168"/>
      <c r="J214" s="169">
        <f>BK214</f>
        <v>0</v>
      </c>
      <c r="K214" s="165"/>
      <c r="L214" s="170"/>
      <c r="M214" s="171"/>
      <c r="N214" s="172"/>
      <c r="O214" s="172"/>
      <c r="P214" s="173">
        <f>SUM(P215:P242)</f>
        <v>0</v>
      </c>
      <c r="Q214" s="172"/>
      <c r="R214" s="173">
        <f>SUM(R215:R242)</f>
        <v>0</v>
      </c>
      <c r="S214" s="172"/>
      <c r="T214" s="174">
        <f>SUM(T215:T242)</f>
        <v>0</v>
      </c>
      <c r="AR214" s="175" t="s">
        <v>80</v>
      </c>
      <c r="AT214" s="176" t="s">
        <v>72</v>
      </c>
      <c r="AU214" s="176" t="s">
        <v>73</v>
      </c>
      <c r="AY214" s="175" t="s">
        <v>170</v>
      </c>
      <c r="BK214" s="177">
        <f>SUM(BK215:BK242)</f>
        <v>0</v>
      </c>
    </row>
    <row r="215" spans="1:65" s="2" customFormat="1" ht="16.5" customHeight="1">
      <c r="A215" s="36"/>
      <c r="B215" s="37"/>
      <c r="C215" s="216" t="s">
        <v>567</v>
      </c>
      <c r="D215" s="216" t="s">
        <v>192</v>
      </c>
      <c r="E215" s="217" t="s">
        <v>1390</v>
      </c>
      <c r="F215" s="218" t="s">
        <v>1391</v>
      </c>
      <c r="G215" s="219" t="s">
        <v>1088</v>
      </c>
      <c r="H215" s="220">
        <v>79</v>
      </c>
      <c r="I215" s="221"/>
      <c r="J215" s="222">
        <f>ROUND(I215*H215,2)</f>
        <v>0</v>
      </c>
      <c r="K215" s="218" t="s">
        <v>19</v>
      </c>
      <c r="L215" s="223"/>
      <c r="M215" s="224" t="s">
        <v>19</v>
      </c>
      <c r="N215" s="225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195</v>
      </c>
      <c r="AT215" s="191" t="s">
        <v>192</v>
      </c>
      <c r="AU215" s="191" t="s">
        <v>80</v>
      </c>
      <c r="AY215" s="19" t="s">
        <v>170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178</v>
      </c>
      <c r="BM215" s="191" t="s">
        <v>927</v>
      </c>
    </row>
    <row r="216" spans="1:65" s="2" customFormat="1" ht="19.5">
      <c r="A216" s="36"/>
      <c r="B216" s="37"/>
      <c r="C216" s="38"/>
      <c r="D216" s="195" t="s">
        <v>363</v>
      </c>
      <c r="E216" s="38"/>
      <c r="F216" s="236" t="s">
        <v>5683</v>
      </c>
      <c r="G216" s="38"/>
      <c r="H216" s="38"/>
      <c r="I216" s="237"/>
      <c r="J216" s="38"/>
      <c r="K216" s="38"/>
      <c r="L216" s="41"/>
      <c r="M216" s="238"/>
      <c r="N216" s="239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363</v>
      </c>
      <c r="AU216" s="19" t="s">
        <v>80</v>
      </c>
    </row>
    <row r="217" spans="1:65" s="2" customFormat="1" ht="16.5" customHeight="1">
      <c r="A217" s="36"/>
      <c r="B217" s="37"/>
      <c r="C217" s="216" t="s">
        <v>571</v>
      </c>
      <c r="D217" s="216" t="s">
        <v>192</v>
      </c>
      <c r="E217" s="217" t="s">
        <v>5684</v>
      </c>
      <c r="F217" s="218" t="s">
        <v>1558</v>
      </c>
      <c r="G217" s="219" t="s">
        <v>1088</v>
      </c>
      <c r="H217" s="220">
        <v>131</v>
      </c>
      <c r="I217" s="221"/>
      <c r="J217" s="222">
        <f>ROUND(I217*H217,2)</f>
        <v>0</v>
      </c>
      <c r="K217" s="218" t="s">
        <v>19</v>
      </c>
      <c r="L217" s="223"/>
      <c r="M217" s="224" t="s">
        <v>19</v>
      </c>
      <c r="N217" s="225" t="s">
        <v>44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195</v>
      </c>
      <c r="AT217" s="191" t="s">
        <v>192</v>
      </c>
      <c r="AU217" s="191" t="s">
        <v>80</v>
      </c>
      <c r="AY217" s="19" t="s">
        <v>170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178</v>
      </c>
      <c r="BM217" s="191" t="s">
        <v>937</v>
      </c>
    </row>
    <row r="218" spans="1:65" s="2" customFormat="1" ht="19.5">
      <c r="A218" s="36"/>
      <c r="B218" s="37"/>
      <c r="C218" s="38"/>
      <c r="D218" s="195" t="s">
        <v>363</v>
      </c>
      <c r="E218" s="38"/>
      <c r="F218" s="236" t="s">
        <v>5683</v>
      </c>
      <c r="G218" s="38"/>
      <c r="H218" s="38"/>
      <c r="I218" s="237"/>
      <c r="J218" s="38"/>
      <c r="K218" s="38"/>
      <c r="L218" s="41"/>
      <c r="M218" s="238"/>
      <c r="N218" s="239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363</v>
      </c>
      <c r="AU218" s="19" t="s">
        <v>80</v>
      </c>
    </row>
    <row r="219" spans="1:65" s="2" customFormat="1" ht="16.5" customHeight="1">
      <c r="A219" s="36"/>
      <c r="B219" s="37"/>
      <c r="C219" s="216" t="s">
        <v>575</v>
      </c>
      <c r="D219" s="216" t="s">
        <v>192</v>
      </c>
      <c r="E219" s="217" t="s">
        <v>5685</v>
      </c>
      <c r="F219" s="218" t="s">
        <v>1560</v>
      </c>
      <c r="G219" s="219" t="s">
        <v>1088</v>
      </c>
      <c r="H219" s="220">
        <v>42</v>
      </c>
      <c r="I219" s="221"/>
      <c r="J219" s="222">
        <f>ROUND(I219*H219,2)</f>
        <v>0</v>
      </c>
      <c r="K219" s="218" t="s">
        <v>19</v>
      </c>
      <c r="L219" s="223"/>
      <c r="M219" s="224" t="s">
        <v>19</v>
      </c>
      <c r="N219" s="225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195</v>
      </c>
      <c r="AT219" s="191" t="s">
        <v>192</v>
      </c>
      <c r="AU219" s="191" t="s">
        <v>80</v>
      </c>
      <c r="AY219" s="19" t="s">
        <v>170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178</v>
      </c>
      <c r="BM219" s="191" t="s">
        <v>947</v>
      </c>
    </row>
    <row r="220" spans="1:65" s="2" customFormat="1" ht="19.5">
      <c r="A220" s="36"/>
      <c r="B220" s="37"/>
      <c r="C220" s="38"/>
      <c r="D220" s="195" t="s">
        <v>363</v>
      </c>
      <c r="E220" s="38"/>
      <c r="F220" s="236" t="s">
        <v>5683</v>
      </c>
      <c r="G220" s="38"/>
      <c r="H220" s="38"/>
      <c r="I220" s="237"/>
      <c r="J220" s="38"/>
      <c r="K220" s="38"/>
      <c r="L220" s="41"/>
      <c r="M220" s="238"/>
      <c r="N220" s="239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363</v>
      </c>
      <c r="AU220" s="19" t="s">
        <v>80</v>
      </c>
    </row>
    <row r="221" spans="1:65" s="2" customFormat="1" ht="16.5" customHeight="1">
      <c r="A221" s="36"/>
      <c r="B221" s="37"/>
      <c r="C221" s="216" t="s">
        <v>579</v>
      </c>
      <c r="D221" s="216" t="s">
        <v>192</v>
      </c>
      <c r="E221" s="217" t="s">
        <v>5686</v>
      </c>
      <c r="F221" s="218" t="s">
        <v>5687</v>
      </c>
      <c r="G221" s="219" t="s">
        <v>1088</v>
      </c>
      <c r="H221" s="220">
        <v>17</v>
      </c>
      <c r="I221" s="221"/>
      <c r="J221" s="222">
        <f>ROUND(I221*H221,2)</f>
        <v>0</v>
      </c>
      <c r="K221" s="218" t="s">
        <v>19</v>
      </c>
      <c r="L221" s="223"/>
      <c r="M221" s="224" t="s">
        <v>19</v>
      </c>
      <c r="N221" s="225" t="s">
        <v>44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195</v>
      </c>
      <c r="AT221" s="191" t="s">
        <v>192</v>
      </c>
      <c r="AU221" s="191" t="s">
        <v>80</v>
      </c>
      <c r="AY221" s="19" t="s">
        <v>170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178</v>
      </c>
      <c r="BM221" s="191" t="s">
        <v>956</v>
      </c>
    </row>
    <row r="222" spans="1:65" s="2" customFormat="1" ht="19.5">
      <c r="A222" s="36"/>
      <c r="B222" s="37"/>
      <c r="C222" s="38"/>
      <c r="D222" s="195" t="s">
        <v>363</v>
      </c>
      <c r="E222" s="38"/>
      <c r="F222" s="236" t="s">
        <v>5683</v>
      </c>
      <c r="G222" s="38"/>
      <c r="H222" s="38"/>
      <c r="I222" s="237"/>
      <c r="J222" s="38"/>
      <c r="K222" s="38"/>
      <c r="L222" s="41"/>
      <c r="M222" s="238"/>
      <c r="N222" s="239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363</v>
      </c>
      <c r="AU222" s="19" t="s">
        <v>80</v>
      </c>
    </row>
    <row r="223" spans="1:65" s="2" customFormat="1" ht="16.5" customHeight="1">
      <c r="A223" s="36"/>
      <c r="B223" s="37"/>
      <c r="C223" s="216" t="s">
        <v>583</v>
      </c>
      <c r="D223" s="216" t="s">
        <v>192</v>
      </c>
      <c r="E223" s="217" t="s">
        <v>1392</v>
      </c>
      <c r="F223" s="218" t="s">
        <v>1393</v>
      </c>
      <c r="G223" s="219" t="s">
        <v>1088</v>
      </c>
      <c r="H223" s="220">
        <v>38</v>
      </c>
      <c r="I223" s="221"/>
      <c r="J223" s="222">
        <f>ROUND(I223*H223,2)</f>
        <v>0</v>
      </c>
      <c r="K223" s="218" t="s">
        <v>19</v>
      </c>
      <c r="L223" s="223"/>
      <c r="M223" s="224" t="s">
        <v>19</v>
      </c>
      <c r="N223" s="225" t="s">
        <v>44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195</v>
      </c>
      <c r="AT223" s="191" t="s">
        <v>192</v>
      </c>
      <c r="AU223" s="191" t="s">
        <v>80</v>
      </c>
      <c r="AY223" s="19" t="s">
        <v>170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178</v>
      </c>
      <c r="BM223" s="191" t="s">
        <v>966</v>
      </c>
    </row>
    <row r="224" spans="1:65" s="2" customFormat="1" ht="19.5">
      <c r="A224" s="36"/>
      <c r="B224" s="37"/>
      <c r="C224" s="38"/>
      <c r="D224" s="195" t="s">
        <v>363</v>
      </c>
      <c r="E224" s="38"/>
      <c r="F224" s="236" t="s">
        <v>5683</v>
      </c>
      <c r="G224" s="38"/>
      <c r="H224" s="38"/>
      <c r="I224" s="237"/>
      <c r="J224" s="38"/>
      <c r="K224" s="38"/>
      <c r="L224" s="41"/>
      <c r="M224" s="238"/>
      <c r="N224" s="239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363</v>
      </c>
      <c r="AU224" s="19" t="s">
        <v>80</v>
      </c>
    </row>
    <row r="225" spans="1:65" s="2" customFormat="1" ht="16.5" customHeight="1">
      <c r="A225" s="36"/>
      <c r="B225" s="37"/>
      <c r="C225" s="216" t="s">
        <v>587</v>
      </c>
      <c r="D225" s="216" t="s">
        <v>192</v>
      </c>
      <c r="E225" s="217" t="s">
        <v>5688</v>
      </c>
      <c r="F225" s="218" t="s">
        <v>1825</v>
      </c>
      <c r="G225" s="219" t="s">
        <v>1088</v>
      </c>
      <c r="H225" s="220">
        <v>17</v>
      </c>
      <c r="I225" s="221"/>
      <c r="J225" s="222">
        <f>ROUND(I225*H225,2)</f>
        <v>0</v>
      </c>
      <c r="K225" s="218" t="s">
        <v>19</v>
      </c>
      <c r="L225" s="223"/>
      <c r="M225" s="224" t="s">
        <v>19</v>
      </c>
      <c r="N225" s="225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195</v>
      </c>
      <c r="AT225" s="191" t="s">
        <v>192</v>
      </c>
      <c r="AU225" s="191" t="s">
        <v>80</v>
      </c>
      <c r="AY225" s="19" t="s">
        <v>170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178</v>
      </c>
      <c r="BM225" s="191" t="s">
        <v>975</v>
      </c>
    </row>
    <row r="226" spans="1:65" s="2" customFormat="1" ht="19.5">
      <c r="A226" s="36"/>
      <c r="B226" s="37"/>
      <c r="C226" s="38"/>
      <c r="D226" s="195" t="s">
        <v>363</v>
      </c>
      <c r="E226" s="38"/>
      <c r="F226" s="236" t="s">
        <v>5683</v>
      </c>
      <c r="G226" s="38"/>
      <c r="H226" s="38"/>
      <c r="I226" s="237"/>
      <c r="J226" s="38"/>
      <c r="K226" s="38"/>
      <c r="L226" s="41"/>
      <c r="M226" s="238"/>
      <c r="N226" s="239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363</v>
      </c>
      <c r="AU226" s="19" t="s">
        <v>80</v>
      </c>
    </row>
    <row r="227" spans="1:65" s="2" customFormat="1" ht="16.5" customHeight="1">
      <c r="A227" s="36"/>
      <c r="B227" s="37"/>
      <c r="C227" s="216" t="s">
        <v>593</v>
      </c>
      <c r="D227" s="216" t="s">
        <v>192</v>
      </c>
      <c r="E227" s="217" t="s">
        <v>5689</v>
      </c>
      <c r="F227" s="218" t="s">
        <v>5690</v>
      </c>
      <c r="G227" s="219" t="s">
        <v>1088</v>
      </c>
      <c r="H227" s="220">
        <v>8</v>
      </c>
      <c r="I227" s="221"/>
      <c r="J227" s="222">
        <f>ROUND(I227*H227,2)</f>
        <v>0</v>
      </c>
      <c r="K227" s="218" t="s">
        <v>19</v>
      </c>
      <c r="L227" s="223"/>
      <c r="M227" s="224" t="s">
        <v>19</v>
      </c>
      <c r="N227" s="225" t="s">
        <v>44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195</v>
      </c>
      <c r="AT227" s="191" t="s">
        <v>192</v>
      </c>
      <c r="AU227" s="191" t="s">
        <v>80</v>
      </c>
      <c r="AY227" s="19" t="s">
        <v>170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178</v>
      </c>
      <c r="BM227" s="191" t="s">
        <v>983</v>
      </c>
    </row>
    <row r="228" spans="1:65" s="2" customFormat="1" ht="16.5" customHeight="1">
      <c r="A228" s="36"/>
      <c r="B228" s="37"/>
      <c r="C228" s="216" t="s">
        <v>597</v>
      </c>
      <c r="D228" s="216" t="s">
        <v>192</v>
      </c>
      <c r="E228" s="217" t="s">
        <v>5691</v>
      </c>
      <c r="F228" s="218" t="s">
        <v>5692</v>
      </c>
      <c r="G228" s="219" t="s">
        <v>1088</v>
      </c>
      <c r="H228" s="220">
        <v>15</v>
      </c>
      <c r="I228" s="221"/>
      <c r="J228" s="222">
        <f>ROUND(I228*H228,2)</f>
        <v>0</v>
      </c>
      <c r="K228" s="218" t="s">
        <v>19</v>
      </c>
      <c r="L228" s="223"/>
      <c r="M228" s="224" t="s">
        <v>19</v>
      </c>
      <c r="N228" s="225" t="s">
        <v>44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195</v>
      </c>
      <c r="AT228" s="191" t="s">
        <v>192</v>
      </c>
      <c r="AU228" s="191" t="s">
        <v>80</v>
      </c>
      <c r="AY228" s="19" t="s">
        <v>170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178</v>
      </c>
      <c r="BM228" s="191" t="s">
        <v>992</v>
      </c>
    </row>
    <row r="229" spans="1:65" s="2" customFormat="1" ht="19.5">
      <c r="A229" s="36"/>
      <c r="B229" s="37"/>
      <c r="C229" s="38"/>
      <c r="D229" s="195" t="s">
        <v>363</v>
      </c>
      <c r="E229" s="38"/>
      <c r="F229" s="236" t="s">
        <v>5683</v>
      </c>
      <c r="G229" s="38"/>
      <c r="H229" s="38"/>
      <c r="I229" s="237"/>
      <c r="J229" s="38"/>
      <c r="K229" s="38"/>
      <c r="L229" s="41"/>
      <c r="M229" s="238"/>
      <c r="N229" s="239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363</v>
      </c>
      <c r="AU229" s="19" t="s">
        <v>80</v>
      </c>
    </row>
    <row r="230" spans="1:65" s="2" customFormat="1" ht="16.5" customHeight="1">
      <c r="A230" s="36"/>
      <c r="B230" s="37"/>
      <c r="C230" s="216" t="s">
        <v>604</v>
      </c>
      <c r="D230" s="216" t="s">
        <v>192</v>
      </c>
      <c r="E230" s="217" t="s">
        <v>1396</v>
      </c>
      <c r="F230" s="218" t="s">
        <v>1397</v>
      </c>
      <c r="G230" s="219" t="s">
        <v>1088</v>
      </c>
      <c r="H230" s="220">
        <v>5</v>
      </c>
      <c r="I230" s="221"/>
      <c r="J230" s="222">
        <f>ROUND(I230*H230,2)</f>
        <v>0</v>
      </c>
      <c r="K230" s="218" t="s">
        <v>19</v>
      </c>
      <c r="L230" s="223"/>
      <c r="M230" s="224" t="s">
        <v>19</v>
      </c>
      <c r="N230" s="225" t="s">
        <v>44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195</v>
      </c>
      <c r="AT230" s="191" t="s">
        <v>192</v>
      </c>
      <c r="AU230" s="191" t="s">
        <v>80</v>
      </c>
      <c r="AY230" s="19" t="s">
        <v>170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178</v>
      </c>
      <c r="BM230" s="191" t="s">
        <v>1002</v>
      </c>
    </row>
    <row r="231" spans="1:65" s="2" customFormat="1" ht="19.5">
      <c r="A231" s="36"/>
      <c r="B231" s="37"/>
      <c r="C231" s="38"/>
      <c r="D231" s="195" t="s">
        <v>363</v>
      </c>
      <c r="E231" s="38"/>
      <c r="F231" s="236" t="s">
        <v>5683</v>
      </c>
      <c r="G231" s="38"/>
      <c r="H231" s="38"/>
      <c r="I231" s="237"/>
      <c r="J231" s="38"/>
      <c r="K231" s="38"/>
      <c r="L231" s="41"/>
      <c r="M231" s="238"/>
      <c r="N231" s="239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363</v>
      </c>
      <c r="AU231" s="19" t="s">
        <v>80</v>
      </c>
    </row>
    <row r="232" spans="1:65" s="2" customFormat="1" ht="16.5" customHeight="1">
      <c r="A232" s="36"/>
      <c r="B232" s="37"/>
      <c r="C232" s="216" t="s">
        <v>608</v>
      </c>
      <c r="D232" s="216" t="s">
        <v>192</v>
      </c>
      <c r="E232" s="217" t="s">
        <v>1400</v>
      </c>
      <c r="F232" s="218" t="s">
        <v>1401</v>
      </c>
      <c r="G232" s="219" t="s">
        <v>1088</v>
      </c>
      <c r="H232" s="220">
        <v>61</v>
      </c>
      <c r="I232" s="221"/>
      <c r="J232" s="222">
        <f>ROUND(I232*H232,2)</f>
        <v>0</v>
      </c>
      <c r="K232" s="218" t="s">
        <v>19</v>
      </c>
      <c r="L232" s="223"/>
      <c r="M232" s="224" t="s">
        <v>19</v>
      </c>
      <c r="N232" s="225" t="s">
        <v>44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195</v>
      </c>
      <c r="AT232" s="191" t="s">
        <v>192</v>
      </c>
      <c r="AU232" s="191" t="s">
        <v>80</v>
      </c>
      <c r="AY232" s="19" t="s">
        <v>170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178</v>
      </c>
      <c r="BM232" s="191" t="s">
        <v>1010</v>
      </c>
    </row>
    <row r="233" spans="1:65" s="2" customFormat="1" ht="19.5">
      <c r="A233" s="36"/>
      <c r="B233" s="37"/>
      <c r="C233" s="38"/>
      <c r="D233" s="195" t="s">
        <v>363</v>
      </c>
      <c r="E233" s="38"/>
      <c r="F233" s="236" t="s">
        <v>5683</v>
      </c>
      <c r="G233" s="38"/>
      <c r="H233" s="38"/>
      <c r="I233" s="237"/>
      <c r="J233" s="38"/>
      <c r="K233" s="38"/>
      <c r="L233" s="41"/>
      <c r="M233" s="238"/>
      <c r="N233" s="239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363</v>
      </c>
      <c r="AU233" s="19" t="s">
        <v>80</v>
      </c>
    </row>
    <row r="234" spans="1:65" s="2" customFormat="1" ht="16.5" customHeight="1">
      <c r="A234" s="36"/>
      <c r="B234" s="37"/>
      <c r="C234" s="216" t="s">
        <v>615</v>
      </c>
      <c r="D234" s="216" t="s">
        <v>192</v>
      </c>
      <c r="E234" s="217" t="s">
        <v>1402</v>
      </c>
      <c r="F234" s="218" t="s">
        <v>1403</v>
      </c>
      <c r="G234" s="219" t="s">
        <v>1088</v>
      </c>
      <c r="H234" s="220">
        <v>5</v>
      </c>
      <c r="I234" s="221"/>
      <c r="J234" s="222">
        <f>ROUND(I234*H234,2)</f>
        <v>0</v>
      </c>
      <c r="K234" s="218" t="s">
        <v>19</v>
      </c>
      <c r="L234" s="223"/>
      <c r="M234" s="224" t="s">
        <v>19</v>
      </c>
      <c r="N234" s="225" t="s">
        <v>44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195</v>
      </c>
      <c r="AT234" s="191" t="s">
        <v>192</v>
      </c>
      <c r="AU234" s="191" t="s">
        <v>80</v>
      </c>
      <c r="AY234" s="19" t="s">
        <v>170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80</v>
      </c>
      <c r="BK234" s="192">
        <f>ROUND(I234*H234,2)</f>
        <v>0</v>
      </c>
      <c r="BL234" s="19" t="s">
        <v>178</v>
      </c>
      <c r="BM234" s="191" t="s">
        <v>1022</v>
      </c>
    </row>
    <row r="235" spans="1:65" s="2" customFormat="1" ht="19.5">
      <c r="A235" s="36"/>
      <c r="B235" s="37"/>
      <c r="C235" s="38"/>
      <c r="D235" s="195" t="s">
        <v>363</v>
      </c>
      <c r="E235" s="38"/>
      <c r="F235" s="236" t="s">
        <v>5683</v>
      </c>
      <c r="G235" s="38"/>
      <c r="H235" s="38"/>
      <c r="I235" s="237"/>
      <c r="J235" s="38"/>
      <c r="K235" s="38"/>
      <c r="L235" s="41"/>
      <c r="M235" s="238"/>
      <c r="N235" s="239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363</v>
      </c>
      <c r="AU235" s="19" t="s">
        <v>80</v>
      </c>
    </row>
    <row r="236" spans="1:65" s="2" customFormat="1" ht="16.5" customHeight="1">
      <c r="A236" s="36"/>
      <c r="B236" s="37"/>
      <c r="C236" s="216" t="s">
        <v>620</v>
      </c>
      <c r="D236" s="216" t="s">
        <v>192</v>
      </c>
      <c r="E236" s="217" t="s">
        <v>1404</v>
      </c>
      <c r="F236" s="218" t="s">
        <v>1405</v>
      </c>
      <c r="G236" s="219" t="s">
        <v>1088</v>
      </c>
      <c r="H236" s="220">
        <v>42</v>
      </c>
      <c r="I236" s="221"/>
      <c r="J236" s="222">
        <f>ROUND(I236*H236,2)</f>
        <v>0</v>
      </c>
      <c r="K236" s="218" t="s">
        <v>19</v>
      </c>
      <c r="L236" s="223"/>
      <c r="M236" s="224" t="s">
        <v>19</v>
      </c>
      <c r="N236" s="225" t="s">
        <v>44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195</v>
      </c>
      <c r="AT236" s="191" t="s">
        <v>192</v>
      </c>
      <c r="AU236" s="191" t="s">
        <v>80</v>
      </c>
      <c r="AY236" s="19" t="s">
        <v>170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178</v>
      </c>
      <c r="BM236" s="191" t="s">
        <v>1033</v>
      </c>
    </row>
    <row r="237" spans="1:65" s="2" customFormat="1" ht="19.5">
      <c r="A237" s="36"/>
      <c r="B237" s="37"/>
      <c r="C237" s="38"/>
      <c r="D237" s="195" t="s">
        <v>363</v>
      </c>
      <c r="E237" s="38"/>
      <c r="F237" s="236" t="s">
        <v>5683</v>
      </c>
      <c r="G237" s="38"/>
      <c r="H237" s="38"/>
      <c r="I237" s="237"/>
      <c r="J237" s="38"/>
      <c r="K237" s="38"/>
      <c r="L237" s="41"/>
      <c r="M237" s="238"/>
      <c r="N237" s="239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363</v>
      </c>
      <c r="AU237" s="19" t="s">
        <v>80</v>
      </c>
    </row>
    <row r="238" spans="1:65" s="2" customFormat="1" ht="16.5" customHeight="1">
      <c r="A238" s="36"/>
      <c r="B238" s="37"/>
      <c r="C238" s="216" t="s">
        <v>624</v>
      </c>
      <c r="D238" s="216" t="s">
        <v>192</v>
      </c>
      <c r="E238" s="217" t="s">
        <v>5693</v>
      </c>
      <c r="F238" s="218" t="s">
        <v>5694</v>
      </c>
      <c r="G238" s="219" t="s">
        <v>1088</v>
      </c>
      <c r="H238" s="220">
        <v>9</v>
      </c>
      <c r="I238" s="221"/>
      <c r="J238" s="222">
        <f>ROUND(I238*H238,2)</f>
        <v>0</v>
      </c>
      <c r="K238" s="218" t="s">
        <v>19</v>
      </c>
      <c r="L238" s="223"/>
      <c r="M238" s="224" t="s">
        <v>19</v>
      </c>
      <c r="N238" s="225" t="s">
        <v>44</v>
      </c>
      <c r="O238" s="66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195</v>
      </c>
      <c r="AT238" s="191" t="s">
        <v>192</v>
      </c>
      <c r="AU238" s="191" t="s">
        <v>80</v>
      </c>
      <c r="AY238" s="19" t="s">
        <v>170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178</v>
      </c>
      <c r="BM238" s="191" t="s">
        <v>1047</v>
      </c>
    </row>
    <row r="239" spans="1:65" s="2" customFormat="1" ht="19.5">
      <c r="A239" s="36"/>
      <c r="B239" s="37"/>
      <c r="C239" s="38"/>
      <c r="D239" s="195" t="s">
        <v>363</v>
      </c>
      <c r="E239" s="38"/>
      <c r="F239" s="236" t="s">
        <v>5683</v>
      </c>
      <c r="G239" s="38"/>
      <c r="H239" s="38"/>
      <c r="I239" s="237"/>
      <c r="J239" s="38"/>
      <c r="K239" s="38"/>
      <c r="L239" s="41"/>
      <c r="M239" s="238"/>
      <c r="N239" s="239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363</v>
      </c>
      <c r="AU239" s="19" t="s">
        <v>80</v>
      </c>
    </row>
    <row r="240" spans="1:65" s="2" customFormat="1" ht="24">
      <c r="A240" s="36"/>
      <c r="B240" s="37"/>
      <c r="C240" s="216" t="s">
        <v>630</v>
      </c>
      <c r="D240" s="216" t="s">
        <v>192</v>
      </c>
      <c r="E240" s="217" t="s">
        <v>1406</v>
      </c>
      <c r="F240" s="218" t="s">
        <v>1407</v>
      </c>
      <c r="G240" s="219" t="s">
        <v>1088</v>
      </c>
      <c r="H240" s="220">
        <v>9</v>
      </c>
      <c r="I240" s="221"/>
      <c r="J240" s="222">
        <f>ROUND(I240*H240,2)</f>
        <v>0</v>
      </c>
      <c r="K240" s="218" t="s">
        <v>19</v>
      </c>
      <c r="L240" s="223"/>
      <c r="M240" s="224" t="s">
        <v>19</v>
      </c>
      <c r="N240" s="225" t="s">
        <v>44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195</v>
      </c>
      <c r="AT240" s="191" t="s">
        <v>192</v>
      </c>
      <c r="AU240" s="191" t="s">
        <v>80</v>
      </c>
      <c r="AY240" s="19" t="s">
        <v>170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178</v>
      </c>
      <c r="BM240" s="191" t="s">
        <v>1059</v>
      </c>
    </row>
    <row r="241" spans="1:65" s="2" customFormat="1" ht="19.5">
      <c r="A241" s="36"/>
      <c r="B241" s="37"/>
      <c r="C241" s="38"/>
      <c r="D241" s="195" t="s">
        <v>363</v>
      </c>
      <c r="E241" s="38"/>
      <c r="F241" s="236" t="s">
        <v>5683</v>
      </c>
      <c r="G241" s="38"/>
      <c r="H241" s="38"/>
      <c r="I241" s="237"/>
      <c r="J241" s="38"/>
      <c r="K241" s="38"/>
      <c r="L241" s="41"/>
      <c r="M241" s="238"/>
      <c r="N241" s="239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363</v>
      </c>
      <c r="AU241" s="19" t="s">
        <v>80</v>
      </c>
    </row>
    <row r="242" spans="1:65" s="2" customFormat="1" ht="16.5" customHeight="1">
      <c r="A242" s="36"/>
      <c r="B242" s="37"/>
      <c r="C242" s="180" t="s">
        <v>637</v>
      </c>
      <c r="D242" s="180" t="s">
        <v>173</v>
      </c>
      <c r="E242" s="181" t="s">
        <v>5695</v>
      </c>
      <c r="F242" s="182" t="s">
        <v>1409</v>
      </c>
      <c r="G242" s="183" t="s">
        <v>1189</v>
      </c>
      <c r="H242" s="245"/>
      <c r="I242" s="185"/>
      <c r="J242" s="186">
        <f>ROUND(I242*H242,2)</f>
        <v>0</v>
      </c>
      <c r="K242" s="182" t="s">
        <v>19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178</v>
      </c>
      <c r="AT242" s="191" t="s">
        <v>173</v>
      </c>
      <c r="AU242" s="191" t="s">
        <v>80</v>
      </c>
      <c r="AY242" s="19" t="s">
        <v>170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178</v>
      </c>
      <c r="BM242" s="191" t="s">
        <v>1070</v>
      </c>
    </row>
    <row r="243" spans="1:65" s="12" customFormat="1" ht="25.9" customHeight="1">
      <c r="B243" s="164"/>
      <c r="C243" s="165"/>
      <c r="D243" s="166" t="s">
        <v>72</v>
      </c>
      <c r="E243" s="167" t="s">
        <v>1225</v>
      </c>
      <c r="F243" s="167" t="s">
        <v>1410</v>
      </c>
      <c r="G243" s="165"/>
      <c r="H243" s="165"/>
      <c r="I243" s="168"/>
      <c r="J243" s="169">
        <f>BK243</f>
        <v>0</v>
      </c>
      <c r="K243" s="165"/>
      <c r="L243" s="170"/>
      <c r="M243" s="171"/>
      <c r="N243" s="172"/>
      <c r="O243" s="172"/>
      <c r="P243" s="173">
        <f>SUM(P244:P249)</f>
        <v>0</v>
      </c>
      <c r="Q243" s="172"/>
      <c r="R243" s="173">
        <f>SUM(R244:R249)</f>
        <v>0</v>
      </c>
      <c r="S243" s="172"/>
      <c r="T243" s="174">
        <f>SUM(T244:T249)</f>
        <v>0</v>
      </c>
      <c r="AR243" s="175" t="s">
        <v>80</v>
      </c>
      <c r="AT243" s="176" t="s">
        <v>72</v>
      </c>
      <c r="AU243" s="176" t="s">
        <v>73</v>
      </c>
      <c r="AY243" s="175" t="s">
        <v>170</v>
      </c>
      <c r="BK243" s="177">
        <f>SUM(BK244:BK249)</f>
        <v>0</v>
      </c>
    </row>
    <row r="244" spans="1:65" s="2" customFormat="1" ht="16.5" customHeight="1">
      <c r="A244" s="36"/>
      <c r="B244" s="37"/>
      <c r="C244" s="180" t="s">
        <v>642</v>
      </c>
      <c r="D244" s="180" t="s">
        <v>173</v>
      </c>
      <c r="E244" s="181" t="s">
        <v>5696</v>
      </c>
      <c r="F244" s="182" t="s">
        <v>5697</v>
      </c>
      <c r="G244" s="183" t="s">
        <v>421</v>
      </c>
      <c r="H244" s="184">
        <v>4</v>
      </c>
      <c r="I244" s="185"/>
      <c r="J244" s="186">
        <f t="shared" ref="J244:J249" si="30">ROUND(I244*H244,2)</f>
        <v>0</v>
      </c>
      <c r="K244" s="182" t="s">
        <v>19</v>
      </c>
      <c r="L244" s="41"/>
      <c r="M244" s="187" t="s">
        <v>19</v>
      </c>
      <c r="N244" s="188" t="s">
        <v>44</v>
      </c>
      <c r="O244" s="66"/>
      <c r="P244" s="189">
        <f t="shared" ref="P244:P249" si="31">O244*H244</f>
        <v>0</v>
      </c>
      <c r="Q244" s="189">
        <v>0</v>
      </c>
      <c r="R244" s="189">
        <f t="shared" ref="R244:R249" si="32">Q244*H244</f>
        <v>0</v>
      </c>
      <c r="S244" s="189">
        <v>0</v>
      </c>
      <c r="T244" s="190">
        <f t="shared" ref="T244:T249" si="33"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178</v>
      </c>
      <c r="AT244" s="191" t="s">
        <v>173</v>
      </c>
      <c r="AU244" s="191" t="s">
        <v>80</v>
      </c>
      <c r="AY244" s="19" t="s">
        <v>170</v>
      </c>
      <c r="BE244" s="192">
        <f t="shared" ref="BE244:BE249" si="34">IF(N244="základní",J244,0)</f>
        <v>0</v>
      </c>
      <c r="BF244" s="192">
        <f t="shared" ref="BF244:BF249" si="35">IF(N244="snížená",J244,0)</f>
        <v>0</v>
      </c>
      <c r="BG244" s="192">
        <f t="shared" ref="BG244:BG249" si="36">IF(N244="zákl. přenesená",J244,0)</f>
        <v>0</v>
      </c>
      <c r="BH244" s="192">
        <f t="shared" ref="BH244:BH249" si="37">IF(N244="sníž. přenesená",J244,0)</f>
        <v>0</v>
      </c>
      <c r="BI244" s="192">
        <f t="shared" ref="BI244:BI249" si="38">IF(N244="nulová",J244,0)</f>
        <v>0</v>
      </c>
      <c r="BJ244" s="19" t="s">
        <v>80</v>
      </c>
      <c r="BK244" s="192">
        <f t="shared" ref="BK244:BK249" si="39">ROUND(I244*H244,2)</f>
        <v>0</v>
      </c>
      <c r="BL244" s="19" t="s">
        <v>178</v>
      </c>
      <c r="BM244" s="191" t="s">
        <v>1781</v>
      </c>
    </row>
    <row r="245" spans="1:65" s="2" customFormat="1" ht="21.75" customHeight="1">
      <c r="A245" s="36"/>
      <c r="B245" s="37"/>
      <c r="C245" s="180" t="s">
        <v>648</v>
      </c>
      <c r="D245" s="180" t="s">
        <v>173</v>
      </c>
      <c r="E245" s="181" t="s">
        <v>5698</v>
      </c>
      <c r="F245" s="182" t="s">
        <v>5699</v>
      </c>
      <c r="G245" s="183" t="s">
        <v>421</v>
      </c>
      <c r="H245" s="184">
        <v>1</v>
      </c>
      <c r="I245" s="185"/>
      <c r="J245" s="186">
        <f t="shared" si="30"/>
        <v>0</v>
      </c>
      <c r="K245" s="182" t="s">
        <v>19</v>
      </c>
      <c r="L245" s="41"/>
      <c r="M245" s="187" t="s">
        <v>19</v>
      </c>
      <c r="N245" s="188" t="s">
        <v>44</v>
      </c>
      <c r="O245" s="66"/>
      <c r="P245" s="189">
        <f t="shared" si="31"/>
        <v>0</v>
      </c>
      <c r="Q245" s="189">
        <v>0</v>
      </c>
      <c r="R245" s="189">
        <f t="shared" si="32"/>
        <v>0</v>
      </c>
      <c r="S245" s="189">
        <v>0</v>
      </c>
      <c r="T245" s="190">
        <f t="shared" si="3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178</v>
      </c>
      <c r="AT245" s="191" t="s">
        <v>173</v>
      </c>
      <c r="AU245" s="191" t="s">
        <v>80</v>
      </c>
      <c r="AY245" s="19" t="s">
        <v>170</v>
      </c>
      <c r="BE245" s="192">
        <f t="shared" si="34"/>
        <v>0</v>
      </c>
      <c r="BF245" s="192">
        <f t="shared" si="35"/>
        <v>0</v>
      </c>
      <c r="BG245" s="192">
        <f t="shared" si="36"/>
        <v>0</v>
      </c>
      <c r="BH245" s="192">
        <f t="shared" si="37"/>
        <v>0</v>
      </c>
      <c r="BI245" s="192">
        <f t="shared" si="38"/>
        <v>0</v>
      </c>
      <c r="BJ245" s="19" t="s">
        <v>80</v>
      </c>
      <c r="BK245" s="192">
        <f t="shared" si="39"/>
        <v>0</v>
      </c>
      <c r="BL245" s="19" t="s">
        <v>178</v>
      </c>
      <c r="BM245" s="191" t="s">
        <v>1785</v>
      </c>
    </row>
    <row r="246" spans="1:65" s="2" customFormat="1" ht="16.5" customHeight="1">
      <c r="A246" s="36"/>
      <c r="B246" s="37"/>
      <c r="C246" s="180" t="s">
        <v>653</v>
      </c>
      <c r="D246" s="180" t="s">
        <v>173</v>
      </c>
      <c r="E246" s="181" t="s">
        <v>5700</v>
      </c>
      <c r="F246" s="182" t="s">
        <v>1412</v>
      </c>
      <c r="G246" s="183" t="s">
        <v>421</v>
      </c>
      <c r="H246" s="184">
        <v>1</v>
      </c>
      <c r="I246" s="185"/>
      <c r="J246" s="186">
        <f t="shared" si="30"/>
        <v>0</v>
      </c>
      <c r="K246" s="182" t="s">
        <v>19</v>
      </c>
      <c r="L246" s="41"/>
      <c r="M246" s="187" t="s">
        <v>19</v>
      </c>
      <c r="N246" s="188" t="s">
        <v>44</v>
      </c>
      <c r="O246" s="66"/>
      <c r="P246" s="189">
        <f t="shared" si="31"/>
        <v>0</v>
      </c>
      <c r="Q246" s="189">
        <v>0</v>
      </c>
      <c r="R246" s="189">
        <f t="shared" si="32"/>
        <v>0</v>
      </c>
      <c r="S246" s="189">
        <v>0</v>
      </c>
      <c r="T246" s="190">
        <f t="shared" si="3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178</v>
      </c>
      <c r="AT246" s="191" t="s">
        <v>173</v>
      </c>
      <c r="AU246" s="191" t="s">
        <v>80</v>
      </c>
      <c r="AY246" s="19" t="s">
        <v>170</v>
      </c>
      <c r="BE246" s="192">
        <f t="shared" si="34"/>
        <v>0</v>
      </c>
      <c r="BF246" s="192">
        <f t="shared" si="35"/>
        <v>0</v>
      </c>
      <c r="BG246" s="192">
        <f t="shared" si="36"/>
        <v>0</v>
      </c>
      <c r="BH246" s="192">
        <f t="shared" si="37"/>
        <v>0</v>
      </c>
      <c r="BI246" s="192">
        <f t="shared" si="38"/>
        <v>0</v>
      </c>
      <c r="BJ246" s="19" t="s">
        <v>80</v>
      </c>
      <c r="BK246" s="192">
        <f t="shared" si="39"/>
        <v>0</v>
      </c>
      <c r="BL246" s="19" t="s">
        <v>178</v>
      </c>
      <c r="BM246" s="191" t="s">
        <v>1789</v>
      </c>
    </row>
    <row r="247" spans="1:65" s="2" customFormat="1" ht="16.5" customHeight="1">
      <c r="A247" s="36"/>
      <c r="B247" s="37"/>
      <c r="C247" s="180" t="s">
        <v>658</v>
      </c>
      <c r="D247" s="180" t="s">
        <v>173</v>
      </c>
      <c r="E247" s="181" t="s">
        <v>5701</v>
      </c>
      <c r="F247" s="182" t="s">
        <v>1415</v>
      </c>
      <c r="G247" s="183" t="s">
        <v>421</v>
      </c>
      <c r="H247" s="184">
        <v>1</v>
      </c>
      <c r="I247" s="185"/>
      <c r="J247" s="186">
        <f t="shared" si="30"/>
        <v>0</v>
      </c>
      <c r="K247" s="182" t="s">
        <v>19</v>
      </c>
      <c r="L247" s="41"/>
      <c r="M247" s="187" t="s">
        <v>19</v>
      </c>
      <c r="N247" s="188" t="s">
        <v>44</v>
      </c>
      <c r="O247" s="66"/>
      <c r="P247" s="189">
        <f t="shared" si="31"/>
        <v>0</v>
      </c>
      <c r="Q247" s="189">
        <v>0</v>
      </c>
      <c r="R247" s="189">
        <f t="shared" si="32"/>
        <v>0</v>
      </c>
      <c r="S247" s="189">
        <v>0</v>
      </c>
      <c r="T247" s="190">
        <f t="shared" si="3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178</v>
      </c>
      <c r="AT247" s="191" t="s">
        <v>173</v>
      </c>
      <c r="AU247" s="191" t="s">
        <v>80</v>
      </c>
      <c r="AY247" s="19" t="s">
        <v>170</v>
      </c>
      <c r="BE247" s="192">
        <f t="shared" si="34"/>
        <v>0</v>
      </c>
      <c r="BF247" s="192">
        <f t="shared" si="35"/>
        <v>0</v>
      </c>
      <c r="BG247" s="192">
        <f t="shared" si="36"/>
        <v>0</v>
      </c>
      <c r="BH247" s="192">
        <f t="shared" si="37"/>
        <v>0</v>
      </c>
      <c r="BI247" s="192">
        <f t="shared" si="38"/>
        <v>0</v>
      </c>
      <c r="BJ247" s="19" t="s">
        <v>80</v>
      </c>
      <c r="BK247" s="192">
        <f t="shared" si="39"/>
        <v>0</v>
      </c>
      <c r="BL247" s="19" t="s">
        <v>178</v>
      </c>
      <c r="BM247" s="191" t="s">
        <v>1792</v>
      </c>
    </row>
    <row r="248" spans="1:65" s="2" customFormat="1" ht="16.5" customHeight="1">
      <c r="A248" s="36"/>
      <c r="B248" s="37"/>
      <c r="C248" s="180" t="s">
        <v>663</v>
      </c>
      <c r="D248" s="180" t="s">
        <v>173</v>
      </c>
      <c r="E248" s="181" t="s">
        <v>5702</v>
      </c>
      <c r="F248" s="182" t="s">
        <v>1418</v>
      </c>
      <c r="G248" s="183" t="s">
        <v>421</v>
      </c>
      <c r="H248" s="184">
        <v>1</v>
      </c>
      <c r="I248" s="185"/>
      <c r="J248" s="186">
        <f t="shared" si="30"/>
        <v>0</v>
      </c>
      <c r="K248" s="182" t="s">
        <v>19</v>
      </c>
      <c r="L248" s="41"/>
      <c r="M248" s="187" t="s">
        <v>19</v>
      </c>
      <c r="N248" s="188" t="s">
        <v>44</v>
      </c>
      <c r="O248" s="66"/>
      <c r="P248" s="189">
        <f t="shared" si="31"/>
        <v>0</v>
      </c>
      <c r="Q248" s="189">
        <v>0</v>
      </c>
      <c r="R248" s="189">
        <f t="shared" si="32"/>
        <v>0</v>
      </c>
      <c r="S248" s="189">
        <v>0</v>
      </c>
      <c r="T248" s="190">
        <f t="shared" si="3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178</v>
      </c>
      <c r="AT248" s="191" t="s">
        <v>173</v>
      </c>
      <c r="AU248" s="191" t="s">
        <v>80</v>
      </c>
      <c r="AY248" s="19" t="s">
        <v>170</v>
      </c>
      <c r="BE248" s="192">
        <f t="shared" si="34"/>
        <v>0</v>
      </c>
      <c r="BF248" s="192">
        <f t="shared" si="35"/>
        <v>0</v>
      </c>
      <c r="BG248" s="192">
        <f t="shared" si="36"/>
        <v>0</v>
      </c>
      <c r="BH248" s="192">
        <f t="shared" si="37"/>
        <v>0</v>
      </c>
      <c r="BI248" s="192">
        <f t="shared" si="38"/>
        <v>0</v>
      </c>
      <c r="BJ248" s="19" t="s">
        <v>80</v>
      </c>
      <c r="BK248" s="192">
        <f t="shared" si="39"/>
        <v>0</v>
      </c>
      <c r="BL248" s="19" t="s">
        <v>178</v>
      </c>
      <c r="BM248" s="191" t="s">
        <v>1796</v>
      </c>
    </row>
    <row r="249" spans="1:65" s="2" customFormat="1" ht="16.5" customHeight="1">
      <c r="A249" s="36"/>
      <c r="B249" s="37"/>
      <c r="C249" s="180" t="s">
        <v>669</v>
      </c>
      <c r="D249" s="180" t="s">
        <v>173</v>
      </c>
      <c r="E249" s="181" t="s">
        <v>5703</v>
      </c>
      <c r="F249" s="182" t="s">
        <v>1421</v>
      </c>
      <c r="G249" s="183" t="s">
        <v>421</v>
      </c>
      <c r="H249" s="184">
        <v>1</v>
      </c>
      <c r="I249" s="185"/>
      <c r="J249" s="186">
        <f t="shared" si="30"/>
        <v>0</v>
      </c>
      <c r="K249" s="182" t="s">
        <v>19</v>
      </c>
      <c r="L249" s="41"/>
      <c r="M249" s="187" t="s">
        <v>19</v>
      </c>
      <c r="N249" s="188" t="s">
        <v>44</v>
      </c>
      <c r="O249" s="66"/>
      <c r="P249" s="189">
        <f t="shared" si="31"/>
        <v>0</v>
      </c>
      <c r="Q249" s="189">
        <v>0</v>
      </c>
      <c r="R249" s="189">
        <f t="shared" si="32"/>
        <v>0</v>
      </c>
      <c r="S249" s="189">
        <v>0</v>
      </c>
      <c r="T249" s="190">
        <f t="shared" si="3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178</v>
      </c>
      <c r="AT249" s="191" t="s">
        <v>173</v>
      </c>
      <c r="AU249" s="191" t="s">
        <v>80</v>
      </c>
      <c r="AY249" s="19" t="s">
        <v>170</v>
      </c>
      <c r="BE249" s="192">
        <f t="shared" si="34"/>
        <v>0</v>
      </c>
      <c r="BF249" s="192">
        <f t="shared" si="35"/>
        <v>0</v>
      </c>
      <c r="BG249" s="192">
        <f t="shared" si="36"/>
        <v>0</v>
      </c>
      <c r="BH249" s="192">
        <f t="shared" si="37"/>
        <v>0</v>
      </c>
      <c r="BI249" s="192">
        <f t="shared" si="38"/>
        <v>0</v>
      </c>
      <c r="BJ249" s="19" t="s">
        <v>80</v>
      </c>
      <c r="BK249" s="192">
        <f t="shared" si="39"/>
        <v>0</v>
      </c>
      <c r="BL249" s="19" t="s">
        <v>178</v>
      </c>
      <c r="BM249" s="191" t="s">
        <v>1799</v>
      </c>
    </row>
    <row r="250" spans="1:65" s="12" customFormat="1" ht="25.9" customHeight="1">
      <c r="B250" s="164"/>
      <c r="C250" s="165"/>
      <c r="D250" s="166" t="s">
        <v>72</v>
      </c>
      <c r="E250" s="167" t="s">
        <v>1238</v>
      </c>
      <c r="F250" s="167" t="s">
        <v>1423</v>
      </c>
      <c r="G250" s="165"/>
      <c r="H250" s="165"/>
      <c r="I250" s="168"/>
      <c r="J250" s="169">
        <f>BK250</f>
        <v>0</v>
      </c>
      <c r="K250" s="165"/>
      <c r="L250" s="170"/>
      <c r="M250" s="171"/>
      <c r="N250" s="172"/>
      <c r="O250" s="172"/>
      <c r="P250" s="173">
        <f>SUM(P251:P264)</f>
        <v>0</v>
      </c>
      <c r="Q250" s="172"/>
      <c r="R250" s="173">
        <f>SUM(R251:R264)</f>
        <v>0</v>
      </c>
      <c r="S250" s="172"/>
      <c r="T250" s="174">
        <f>SUM(T251:T264)</f>
        <v>0</v>
      </c>
      <c r="AR250" s="175" t="s">
        <v>80</v>
      </c>
      <c r="AT250" s="176" t="s">
        <v>72</v>
      </c>
      <c r="AU250" s="176" t="s">
        <v>73</v>
      </c>
      <c r="AY250" s="175" t="s">
        <v>170</v>
      </c>
      <c r="BK250" s="177">
        <f>SUM(BK251:BK264)</f>
        <v>0</v>
      </c>
    </row>
    <row r="251" spans="1:65" s="2" customFormat="1" ht="16.5" customHeight="1">
      <c r="A251" s="36"/>
      <c r="B251" s="37"/>
      <c r="C251" s="180" t="s">
        <v>674</v>
      </c>
      <c r="D251" s="180" t="s">
        <v>173</v>
      </c>
      <c r="E251" s="181" t="s">
        <v>5704</v>
      </c>
      <c r="F251" s="182" t="s">
        <v>1425</v>
      </c>
      <c r="G251" s="183" t="s">
        <v>421</v>
      </c>
      <c r="H251" s="184">
        <v>1</v>
      </c>
      <c r="I251" s="185"/>
      <c r="J251" s="186">
        <f t="shared" ref="J251:J260" si="40">ROUND(I251*H251,2)</f>
        <v>0</v>
      </c>
      <c r="K251" s="182" t="s">
        <v>19</v>
      </c>
      <c r="L251" s="41"/>
      <c r="M251" s="187" t="s">
        <v>19</v>
      </c>
      <c r="N251" s="188" t="s">
        <v>44</v>
      </c>
      <c r="O251" s="66"/>
      <c r="P251" s="189">
        <f t="shared" ref="P251:P260" si="41">O251*H251</f>
        <v>0</v>
      </c>
      <c r="Q251" s="189">
        <v>0</v>
      </c>
      <c r="R251" s="189">
        <f t="shared" ref="R251:R260" si="42">Q251*H251</f>
        <v>0</v>
      </c>
      <c r="S251" s="189">
        <v>0</v>
      </c>
      <c r="T251" s="190">
        <f t="shared" ref="T251:T260" si="43"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178</v>
      </c>
      <c r="AT251" s="191" t="s">
        <v>173</v>
      </c>
      <c r="AU251" s="191" t="s">
        <v>80</v>
      </c>
      <c r="AY251" s="19" t="s">
        <v>170</v>
      </c>
      <c r="BE251" s="192">
        <f t="shared" ref="BE251:BE260" si="44">IF(N251="základní",J251,0)</f>
        <v>0</v>
      </c>
      <c r="BF251" s="192">
        <f t="shared" ref="BF251:BF260" si="45">IF(N251="snížená",J251,0)</f>
        <v>0</v>
      </c>
      <c r="BG251" s="192">
        <f t="shared" ref="BG251:BG260" si="46">IF(N251="zákl. přenesená",J251,0)</f>
        <v>0</v>
      </c>
      <c r="BH251" s="192">
        <f t="shared" ref="BH251:BH260" si="47">IF(N251="sníž. přenesená",J251,0)</f>
        <v>0</v>
      </c>
      <c r="BI251" s="192">
        <f t="shared" ref="BI251:BI260" si="48">IF(N251="nulová",J251,0)</f>
        <v>0</v>
      </c>
      <c r="BJ251" s="19" t="s">
        <v>80</v>
      </c>
      <c r="BK251" s="192">
        <f t="shared" ref="BK251:BK260" si="49">ROUND(I251*H251,2)</f>
        <v>0</v>
      </c>
      <c r="BL251" s="19" t="s">
        <v>178</v>
      </c>
      <c r="BM251" s="191" t="s">
        <v>1803</v>
      </c>
    </row>
    <row r="252" spans="1:65" s="2" customFormat="1" ht="16.5" customHeight="1">
      <c r="A252" s="36"/>
      <c r="B252" s="37"/>
      <c r="C252" s="180" t="s">
        <v>679</v>
      </c>
      <c r="D252" s="180" t="s">
        <v>173</v>
      </c>
      <c r="E252" s="181" t="s">
        <v>5705</v>
      </c>
      <c r="F252" s="182" t="s">
        <v>1427</v>
      </c>
      <c r="G252" s="183" t="s">
        <v>421</v>
      </c>
      <c r="H252" s="184">
        <v>1</v>
      </c>
      <c r="I252" s="185"/>
      <c r="J252" s="186">
        <f t="shared" si="40"/>
        <v>0</v>
      </c>
      <c r="K252" s="182" t="s">
        <v>19</v>
      </c>
      <c r="L252" s="41"/>
      <c r="M252" s="187" t="s">
        <v>19</v>
      </c>
      <c r="N252" s="188" t="s">
        <v>44</v>
      </c>
      <c r="O252" s="66"/>
      <c r="P252" s="189">
        <f t="shared" si="41"/>
        <v>0</v>
      </c>
      <c r="Q252" s="189">
        <v>0</v>
      </c>
      <c r="R252" s="189">
        <f t="shared" si="42"/>
        <v>0</v>
      </c>
      <c r="S252" s="189">
        <v>0</v>
      </c>
      <c r="T252" s="190">
        <f t="shared" si="4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178</v>
      </c>
      <c r="AT252" s="191" t="s">
        <v>173</v>
      </c>
      <c r="AU252" s="191" t="s">
        <v>80</v>
      </c>
      <c r="AY252" s="19" t="s">
        <v>170</v>
      </c>
      <c r="BE252" s="192">
        <f t="shared" si="44"/>
        <v>0</v>
      </c>
      <c r="BF252" s="192">
        <f t="shared" si="45"/>
        <v>0</v>
      </c>
      <c r="BG252" s="192">
        <f t="shared" si="46"/>
        <v>0</v>
      </c>
      <c r="BH252" s="192">
        <f t="shared" si="47"/>
        <v>0</v>
      </c>
      <c r="BI252" s="192">
        <f t="shared" si="48"/>
        <v>0</v>
      </c>
      <c r="BJ252" s="19" t="s">
        <v>80</v>
      </c>
      <c r="BK252" s="192">
        <f t="shared" si="49"/>
        <v>0</v>
      </c>
      <c r="BL252" s="19" t="s">
        <v>178</v>
      </c>
      <c r="BM252" s="191" t="s">
        <v>1807</v>
      </c>
    </row>
    <row r="253" spans="1:65" s="2" customFormat="1" ht="16.5" customHeight="1">
      <c r="A253" s="36"/>
      <c r="B253" s="37"/>
      <c r="C253" s="180" t="s">
        <v>685</v>
      </c>
      <c r="D253" s="180" t="s">
        <v>173</v>
      </c>
      <c r="E253" s="181" t="s">
        <v>5706</v>
      </c>
      <c r="F253" s="182" t="s">
        <v>1429</v>
      </c>
      <c r="G253" s="183" t="s">
        <v>421</v>
      </c>
      <c r="H253" s="184">
        <v>1</v>
      </c>
      <c r="I253" s="185"/>
      <c r="J253" s="186">
        <f t="shared" si="40"/>
        <v>0</v>
      </c>
      <c r="K253" s="182" t="s">
        <v>19</v>
      </c>
      <c r="L253" s="41"/>
      <c r="M253" s="187" t="s">
        <v>19</v>
      </c>
      <c r="N253" s="188" t="s">
        <v>44</v>
      </c>
      <c r="O253" s="66"/>
      <c r="P253" s="189">
        <f t="shared" si="41"/>
        <v>0</v>
      </c>
      <c r="Q253" s="189">
        <v>0</v>
      </c>
      <c r="R253" s="189">
        <f t="shared" si="42"/>
        <v>0</v>
      </c>
      <c r="S253" s="189">
        <v>0</v>
      </c>
      <c r="T253" s="190">
        <f t="shared" si="4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178</v>
      </c>
      <c r="AT253" s="191" t="s">
        <v>173</v>
      </c>
      <c r="AU253" s="191" t="s">
        <v>80</v>
      </c>
      <c r="AY253" s="19" t="s">
        <v>170</v>
      </c>
      <c r="BE253" s="192">
        <f t="shared" si="44"/>
        <v>0</v>
      </c>
      <c r="BF253" s="192">
        <f t="shared" si="45"/>
        <v>0</v>
      </c>
      <c r="BG253" s="192">
        <f t="shared" si="46"/>
        <v>0</v>
      </c>
      <c r="BH253" s="192">
        <f t="shared" si="47"/>
        <v>0</v>
      </c>
      <c r="BI253" s="192">
        <f t="shared" si="48"/>
        <v>0</v>
      </c>
      <c r="BJ253" s="19" t="s">
        <v>80</v>
      </c>
      <c r="BK253" s="192">
        <f t="shared" si="49"/>
        <v>0</v>
      </c>
      <c r="BL253" s="19" t="s">
        <v>178</v>
      </c>
      <c r="BM253" s="191" t="s">
        <v>1811</v>
      </c>
    </row>
    <row r="254" spans="1:65" s="2" customFormat="1" ht="16.5" customHeight="1">
      <c r="A254" s="36"/>
      <c r="B254" s="37"/>
      <c r="C254" s="180" t="s">
        <v>689</v>
      </c>
      <c r="D254" s="180" t="s">
        <v>173</v>
      </c>
      <c r="E254" s="181" t="s">
        <v>5707</v>
      </c>
      <c r="F254" s="182" t="s">
        <v>5708</v>
      </c>
      <c r="G254" s="183" t="s">
        <v>421</v>
      </c>
      <c r="H254" s="184">
        <v>1</v>
      </c>
      <c r="I254" s="185"/>
      <c r="J254" s="186">
        <f t="shared" si="40"/>
        <v>0</v>
      </c>
      <c r="K254" s="182" t="s">
        <v>19</v>
      </c>
      <c r="L254" s="41"/>
      <c r="M254" s="187" t="s">
        <v>19</v>
      </c>
      <c r="N254" s="188" t="s">
        <v>44</v>
      </c>
      <c r="O254" s="66"/>
      <c r="P254" s="189">
        <f t="shared" si="41"/>
        <v>0</v>
      </c>
      <c r="Q254" s="189">
        <v>0</v>
      </c>
      <c r="R254" s="189">
        <f t="shared" si="42"/>
        <v>0</v>
      </c>
      <c r="S254" s="189">
        <v>0</v>
      </c>
      <c r="T254" s="190">
        <f t="shared" si="4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178</v>
      </c>
      <c r="AT254" s="191" t="s">
        <v>173</v>
      </c>
      <c r="AU254" s="191" t="s">
        <v>80</v>
      </c>
      <c r="AY254" s="19" t="s">
        <v>170</v>
      </c>
      <c r="BE254" s="192">
        <f t="shared" si="44"/>
        <v>0</v>
      </c>
      <c r="BF254" s="192">
        <f t="shared" si="45"/>
        <v>0</v>
      </c>
      <c r="BG254" s="192">
        <f t="shared" si="46"/>
        <v>0</v>
      </c>
      <c r="BH254" s="192">
        <f t="shared" si="47"/>
        <v>0</v>
      </c>
      <c r="BI254" s="192">
        <f t="shared" si="48"/>
        <v>0</v>
      </c>
      <c r="BJ254" s="19" t="s">
        <v>80</v>
      </c>
      <c r="BK254" s="192">
        <f t="shared" si="49"/>
        <v>0</v>
      </c>
      <c r="BL254" s="19" t="s">
        <v>178</v>
      </c>
      <c r="BM254" s="191" t="s">
        <v>1814</v>
      </c>
    </row>
    <row r="255" spans="1:65" s="2" customFormat="1" ht="16.5" customHeight="1">
      <c r="A255" s="36"/>
      <c r="B255" s="37"/>
      <c r="C255" s="180" t="s">
        <v>695</v>
      </c>
      <c r="D255" s="180" t="s">
        <v>173</v>
      </c>
      <c r="E255" s="181" t="s">
        <v>1430</v>
      </c>
      <c r="F255" s="182" t="s">
        <v>1431</v>
      </c>
      <c r="G255" s="183" t="s">
        <v>421</v>
      </c>
      <c r="H255" s="184">
        <v>1</v>
      </c>
      <c r="I255" s="185"/>
      <c r="J255" s="186">
        <f t="shared" si="40"/>
        <v>0</v>
      </c>
      <c r="K255" s="182" t="s">
        <v>19</v>
      </c>
      <c r="L255" s="41"/>
      <c r="M255" s="187" t="s">
        <v>19</v>
      </c>
      <c r="N255" s="188" t="s">
        <v>44</v>
      </c>
      <c r="O255" s="66"/>
      <c r="P255" s="189">
        <f t="shared" si="41"/>
        <v>0</v>
      </c>
      <c r="Q255" s="189">
        <v>0</v>
      </c>
      <c r="R255" s="189">
        <f t="shared" si="42"/>
        <v>0</v>
      </c>
      <c r="S255" s="189">
        <v>0</v>
      </c>
      <c r="T255" s="190">
        <f t="shared" si="4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178</v>
      </c>
      <c r="AT255" s="191" t="s">
        <v>173</v>
      </c>
      <c r="AU255" s="191" t="s">
        <v>80</v>
      </c>
      <c r="AY255" s="19" t="s">
        <v>170</v>
      </c>
      <c r="BE255" s="192">
        <f t="shared" si="44"/>
        <v>0</v>
      </c>
      <c r="BF255" s="192">
        <f t="shared" si="45"/>
        <v>0</v>
      </c>
      <c r="BG255" s="192">
        <f t="shared" si="46"/>
        <v>0</v>
      </c>
      <c r="BH255" s="192">
        <f t="shared" si="47"/>
        <v>0</v>
      </c>
      <c r="BI255" s="192">
        <f t="shared" si="48"/>
        <v>0</v>
      </c>
      <c r="BJ255" s="19" t="s">
        <v>80</v>
      </c>
      <c r="BK255" s="192">
        <f t="shared" si="49"/>
        <v>0</v>
      </c>
      <c r="BL255" s="19" t="s">
        <v>178</v>
      </c>
      <c r="BM255" s="191" t="s">
        <v>1818</v>
      </c>
    </row>
    <row r="256" spans="1:65" s="2" customFormat="1" ht="16.5" customHeight="1">
      <c r="A256" s="36"/>
      <c r="B256" s="37"/>
      <c r="C256" s="180" t="s">
        <v>701</v>
      </c>
      <c r="D256" s="180" t="s">
        <v>173</v>
      </c>
      <c r="E256" s="181" t="s">
        <v>5709</v>
      </c>
      <c r="F256" s="182" t="s">
        <v>1433</v>
      </c>
      <c r="G256" s="183" t="s">
        <v>421</v>
      </c>
      <c r="H256" s="184">
        <v>1</v>
      </c>
      <c r="I256" s="185"/>
      <c r="J256" s="186">
        <f t="shared" si="40"/>
        <v>0</v>
      </c>
      <c r="K256" s="182" t="s">
        <v>19</v>
      </c>
      <c r="L256" s="41"/>
      <c r="M256" s="187" t="s">
        <v>19</v>
      </c>
      <c r="N256" s="188" t="s">
        <v>44</v>
      </c>
      <c r="O256" s="66"/>
      <c r="P256" s="189">
        <f t="shared" si="41"/>
        <v>0</v>
      </c>
      <c r="Q256" s="189">
        <v>0</v>
      </c>
      <c r="R256" s="189">
        <f t="shared" si="42"/>
        <v>0</v>
      </c>
      <c r="S256" s="189">
        <v>0</v>
      </c>
      <c r="T256" s="190">
        <f t="shared" si="4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178</v>
      </c>
      <c r="AT256" s="191" t="s">
        <v>173</v>
      </c>
      <c r="AU256" s="191" t="s">
        <v>80</v>
      </c>
      <c r="AY256" s="19" t="s">
        <v>170</v>
      </c>
      <c r="BE256" s="192">
        <f t="shared" si="44"/>
        <v>0</v>
      </c>
      <c r="BF256" s="192">
        <f t="shared" si="45"/>
        <v>0</v>
      </c>
      <c r="BG256" s="192">
        <f t="shared" si="46"/>
        <v>0</v>
      </c>
      <c r="BH256" s="192">
        <f t="shared" si="47"/>
        <v>0</v>
      </c>
      <c r="BI256" s="192">
        <f t="shared" si="48"/>
        <v>0</v>
      </c>
      <c r="BJ256" s="19" t="s">
        <v>80</v>
      </c>
      <c r="BK256" s="192">
        <f t="shared" si="49"/>
        <v>0</v>
      </c>
      <c r="BL256" s="19" t="s">
        <v>178</v>
      </c>
      <c r="BM256" s="191" t="s">
        <v>1822</v>
      </c>
    </row>
    <row r="257" spans="1:65" s="2" customFormat="1" ht="16.5" customHeight="1">
      <c r="A257" s="36"/>
      <c r="B257" s="37"/>
      <c r="C257" s="180" t="s">
        <v>705</v>
      </c>
      <c r="D257" s="180" t="s">
        <v>173</v>
      </c>
      <c r="E257" s="181" t="s">
        <v>5710</v>
      </c>
      <c r="F257" s="182" t="s">
        <v>5711</v>
      </c>
      <c r="G257" s="183" t="s">
        <v>421</v>
      </c>
      <c r="H257" s="184">
        <v>1</v>
      </c>
      <c r="I257" s="185"/>
      <c r="J257" s="186">
        <f t="shared" si="40"/>
        <v>0</v>
      </c>
      <c r="K257" s="182" t="s">
        <v>19</v>
      </c>
      <c r="L257" s="41"/>
      <c r="M257" s="187" t="s">
        <v>19</v>
      </c>
      <c r="N257" s="188" t="s">
        <v>44</v>
      </c>
      <c r="O257" s="66"/>
      <c r="P257" s="189">
        <f t="shared" si="41"/>
        <v>0</v>
      </c>
      <c r="Q257" s="189">
        <v>0</v>
      </c>
      <c r="R257" s="189">
        <f t="shared" si="42"/>
        <v>0</v>
      </c>
      <c r="S257" s="189">
        <v>0</v>
      </c>
      <c r="T257" s="190">
        <f t="shared" si="4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178</v>
      </c>
      <c r="AT257" s="191" t="s">
        <v>173</v>
      </c>
      <c r="AU257" s="191" t="s">
        <v>80</v>
      </c>
      <c r="AY257" s="19" t="s">
        <v>170</v>
      </c>
      <c r="BE257" s="192">
        <f t="shared" si="44"/>
        <v>0</v>
      </c>
      <c r="BF257" s="192">
        <f t="shared" si="45"/>
        <v>0</v>
      </c>
      <c r="BG257" s="192">
        <f t="shared" si="46"/>
        <v>0</v>
      </c>
      <c r="BH257" s="192">
        <f t="shared" si="47"/>
        <v>0</v>
      </c>
      <c r="BI257" s="192">
        <f t="shared" si="48"/>
        <v>0</v>
      </c>
      <c r="BJ257" s="19" t="s">
        <v>80</v>
      </c>
      <c r="BK257" s="192">
        <f t="shared" si="49"/>
        <v>0</v>
      </c>
      <c r="BL257" s="19" t="s">
        <v>178</v>
      </c>
      <c r="BM257" s="191" t="s">
        <v>1827</v>
      </c>
    </row>
    <row r="258" spans="1:65" s="2" customFormat="1" ht="16.5" customHeight="1">
      <c r="A258" s="36"/>
      <c r="B258" s="37"/>
      <c r="C258" s="180" t="s">
        <v>710</v>
      </c>
      <c r="D258" s="180" t="s">
        <v>173</v>
      </c>
      <c r="E258" s="181" t="s">
        <v>5712</v>
      </c>
      <c r="F258" s="182" t="s">
        <v>1435</v>
      </c>
      <c r="G258" s="183" t="s">
        <v>421</v>
      </c>
      <c r="H258" s="184">
        <v>1</v>
      </c>
      <c r="I258" s="185"/>
      <c r="J258" s="186">
        <f t="shared" si="40"/>
        <v>0</v>
      </c>
      <c r="K258" s="182" t="s">
        <v>19</v>
      </c>
      <c r="L258" s="41"/>
      <c r="M258" s="187" t="s">
        <v>19</v>
      </c>
      <c r="N258" s="188" t="s">
        <v>44</v>
      </c>
      <c r="O258" s="66"/>
      <c r="P258" s="189">
        <f t="shared" si="41"/>
        <v>0</v>
      </c>
      <c r="Q258" s="189">
        <v>0</v>
      </c>
      <c r="R258" s="189">
        <f t="shared" si="42"/>
        <v>0</v>
      </c>
      <c r="S258" s="189">
        <v>0</v>
      </c>
      <c r="T258" s="190">
        <f t="shared" si="4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178</v>
      </c>
      <c r="AT258" s="191" t="s">
        <v>173</v>
      </c>
      <c r="AU258" s="191" t="s">
        <v>80</v>
      </c>
      <c r="AY258" s="19" t="s">
        <v>170</v>
      </c>
      <c r="BE258" s="192">
        <f t="shared" si="44"/>
        <v>0</v>
      </c>
      <c r="BF258" s="192">
        <f t="shared" si="45"/>
        <v>0</v>
      </c>
      <c r="BG258" s="192">
        <f t="shared" si="46"/>
        <v>0</v>
      </c>
      <c r="BH258" s="192">
        <f t="shared" si="47"/>
        <v>0</v>
      </c>
      <c r="BI258" s="192">
        <f t="shared" si="48"/>
        <v>0</v>
      </c>
      <c r="BJ258" s="19" t="s">
        <v>80</v>
      </c>
      <c r="BK258" s="192">
        <f t="shared" si="49"/>
        <v>0</v>
      </c>
      <c r="BL258" s="19" t="s">
        <v>178</v>
      </c>
      <c r="BM258" s="191" t="s">
        <v>1831</v>
      </c>
    </row>
    <row r="259" spans="1:65" s="2" customFormat="1" ht="24">
      <c r="A259" s="36"/>
      <c r="B259" s="37"/>
      <c r="C259" s="180" t="s">
        <v>715</v>
      </c>
      <c r="D259" s="180" t="s">
        <v>173</v>
      </c>
      <c r="E259" s="181" t="s">
        <v>5713</v>
      </c>
      <c r="F259" s="182" t="s">
        <v>1437</v>
      </c>
      <c r="G259" s="183" t="s">
        <v>421</v>
      </c>
      <c r="H259" s="184">
        <v>1</v>
      </c>
      <c r="I259" s="185"/>
      <c r="J259" s="186">
        <f t="shared" si="40"/>
        <v>0</v>
      </c>
      <c r="K259" s="182" t="s">
        <v>19</v>
      </c>
      <c r="L259" s="41"/>
      <c r="M259" s="187" t="s">
        <v>19</v>
      </c>
      <c r="N259" s="188" t="s">
        <v>44</v>
      </c>
      <c r="O259" s="66"/>
      <c r="P259" s="189">
        <f t="shared" si="41"/>
        <v>0</v>
      </c>
      <c r="Q259" s="189">
        <v>0</v>
      </c>
      <c r="R259" s="189">
        <f t="shared" si="42"/>
        <v>0</v>
      </c>
      <c r="S259" s="189">
        <v>0</v>
      </c>
      <c r="T259" s="190">
        <f t="shared" si="4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178</v>
      </c>
      <c r="AT259" s="191" t="s">
        <v>173</v>
      </c>
      <c r="AU259" s="191" t="s">
        <v>80</v>
      </c>
      <c r="AY259" s="19" t="s">
        <v>170</v>
      </c>
      <c r="BE259" s="192">
        <f t="shared" si="44"/>
        <v>0</v>
      </c>
      <c r="BF259" s="192">
        <f t="shared" si="45"/>
        <v>0</v>
      </c>
      <c r="BG259" s="192">
        <f t="shared" si="46"/>
        <v>0</v>
      </c>
      <c r="BH259" s="192">
        <f t="shared" si="47"/>
        <v>0</v>
      </c>
      <c r="BI259" s="192">
        <f t="shared" si="48"/>
        <v>0</v>
      </c>
      <c r="BJ259" s="19" t="s">
        <v>80</v>
      </c>
      <c r="BK259" s="192">
        <f t="shared" si="49"/>
        <v>0</v>
      </c>
      <c r="BL259" s="19" t="s">
        <v>178</v>
      </c>
      <c r="BM259" s="191" t="s">
        <v>1835</v>
      </c>
    </row>
    <row r="260" spans="1:65" s="2" customFormat="1" ht="16.5" customHeight="1">
      <c r="A260" s="36"/>
      <c r="B260" s="37"/>
      <c r="C260" s="180" t="s">
        <v>719</v>
      </c>
      <c r="D260" s="180" t="s">
        <v>173</v>
      </c>
      <c r="E260" s="181" t="s">
        <v>5714</v>
      </c>
      <c r="F260" s="182" t="s">
        <v>1439</v>
      </c>
      <c r="G260" s="183" t="s">
        <v>421</v>
      </c>
      <c r="H260" s="184">
        <v>1</v>
      </c>
      <c r="I260" s="185"/>
      <c r="J260" s="186">
        <f t="shared" si="40"/>
        <v>0</v>
      </c>
      <c r="K260" s="182" t="s">
        <v>19</v>
      </c>
      <c r="L260" s="41"/>
      <c r="M260" s="187" t="s">
        <v>19</v>
      </c>
      <c r="N260" s="188" t="s">
        <v>44</v>
      </c>
      <c r="O260" s="66"/>
      <c r="P260" s="189">
        <f t="shared" si="41"/>
        <v>0</v>
      </c>
      <c r="Q260" s="189">
        <v>0</v>
      </c>
      <c r="R260" s="189">
        <f t="shared" si="42"/>
        <v>0</v>
      </c>
      <c r="S260" s="189">
        <v>0</v>
      </c>
      <c r="T260" s="190">
        <f t="shared" si="4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178</v>
      </c>
      <c r="AT260" s="191" t="s">
        <v>173</v>
      </c>
      <c r="AU260" s="191" t="s">
        <v>80</v>
      </c>
      <c r="AY260" s="19" t="s">
        <v>170</v>
      </c>
      <c r="BE260" s="192">
        <f t="shared" si="44"/>
        <v>0</v>
      </c>
      <c r="BF260" s="192">
        <f t="shared" si="45"/>
        <v>0</v>
      </c>
      <c r="BG260" s="192">
        <f t="shared" si="46"/>
        <v>0</v>
      </c>
      <c r="BH260" s="192">
        <f t="shared" si="47"/>
        <v>0</v>
      </c>
      <c r="BI260" s="192">
        <f t="shared" si="48"/>
        <v>0</v>
      </c>
      <c r="BJ260" s="19" t="s">
        <v>80</v>
      </c>
      <c r="BK260" s="192">
        <f t="shared" si="49"/>
        <v>0</v>
      </c>
      <c r="BL260" s="19" t="s">
        <v>178</v>
      </c>
      <c r="BM260" s="191" t="s">
        <v>1839</v>
      </c>
    </row>
    <row r="261" spans="1:65" s="2" customFormat="1" ht="19.5">
      <c r="A261" s="36"/>
      <c r="B261" s="37"/>
      <c r="C261" s="38"/>
      <c r="D261" s="195" t="s">
        <v>363</v>
      </c>
      <c r="E261" s="38"/>
      <c r="F261" s="236" t="s">
        <v>1134</v>
      </c>
      <c r="G261" s="38"/>
      <c r="H261" s="38"/>
      <c r="I261" s="237"/>
      <c r="J261" s="38"/>
      <c r="K261" s="38"/>
      <c r="L261" s="41"/>
      <c r="M261" s="238"/>
      <c r="N261" s="239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363</v>
      </c>
      <c r="AU261" s="19" t="s">
        <v>80</v>
      </c>
    </row>
    <row r="262" spans="1:65" s="2" customFormat="1" ht="16.5" customHeight="1">
      <c r="A262" s="36"/>
      <c r="B262" s="37"/>
      <c r="C262" s="180" t="s">
        <v>723</v>
      </c>
      <c r="D262" s="180" t="s">
        <v>173</v>
      </c>
      <c r="E262" s="181" t="s">
        <v>1440</v>
      </c>
      <c r="F262" s="182" t="s">
        <v>1441</v>
      </c>
      <c r="G262" s="183" t="s">
        <v>421</v>
      </c>
      <c r="H262" s="184">
        <v>1</v>
      </c>
      <c r="I262" s="185"/>
      <c r="J262" s="186">
        <f>ROUND(I262*H262,2)</f>
        <v>0</v>
      </c>
      <c r="K262" s="182" t="s">
        <v>19</v>
      </c>
      <c r="L262" s="41"/>
      <c r="M262" s="187" t="s">
        <v>19</v>
      </c>
      <c r="N262" s="188" t="s">
        <v>44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178</v>
      </c>
      <c r="AT262" s="191" t="s">
        <v>173</v>
      </c>
      <c r="AU262" s="191" t="s">
        <v>80</v>
      </c>
      <c r="AY262" s="19" t="s">
        <v>170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178</v>
      </c>
      <c r="BM262" s="191" t="s">
        <v>1843</v>
      </c>
    </row>
    <row r="263" spans="1:65" s="2" customFormat="1" ht="16.5" customHeight="1">
      <c r="A263" s="36"/>
      <c r="B263" s="37"/>
      <c r="C263" s="180" t="s">
        <v>727</v>
      </c>
      <c r="D263" s="180" t="s">
        <v>173</v>
      </c>
      <c r="E263" s="181" t="s">
        <v>1442</v>
      </c>
      <c r="F263" s="182" t="s">
        <v>1443</v>
      </c>
      <c r="G263" s="183" t="s">
        <v>421</v>
      </c>
      <c r="H263" s="184">
        <v>1</v>
      </c>
      <c r="I263" s="185"/>
      <c r="J263" s="186">
        <f>ROUND(I263*H263,2)</f>
        <v>0</v>
      </c>
      <c r="K263" s="182" t="s">
        <v>19</v>
      </c>
      <c r="L263" s="41"/>
      <c r="M263" s="187" t="s">
        <v>19</v>
      </c>
      <c r="N263" s="188" t="s">
        <v>44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178</v>
      </c>
      <c r="AT263" s="191" t="s">
        <v>173</v>
      </c>
      <c r="AU263" s="191" t="s">
        <v>80</v>
      </c>
      <c r="AY263" s="19" t="s">
        <v>170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80</v>
      </c>
      <c r="BK263" s="192">
        <f>ROUND(I263*H263,2)</f>
        <v>0</v>
      </c>
      <c r="BL263" s="19" t="s">
        <v>178</v>
      </c>
      <c r="BM263" s="191" t="s">
        <v>1847</v>
      </c>
    </row>
    <row r="264" spans="1:65" s="2" customFormat="1" ht="16.5" customHeight="1">
      <c r="A264" s="36"/>
      <c r="B264" s="37"/>
      <c r="C264" s="180" t="s">
        <v>731</v>
      </c>
      <c r="D264" s="180" t="s">
        <v>173</v>
      </c>
      <c r="E264" s="181" t="s">
        <v>5715</v>
      </c>
      <c r="F264" s="182" t="s">
        <v>1138</v>
      </c>
      <c r="G264" s="183" t="s">
        <v>421</v>
      </c>
      <c r="H264" s="184">
        <v>1</v>
      </c>
      <c r="I264" s="185"/>
      <c r="J264" s="186">
        <f>ROUND(I264*H264,2)</f>
        <v>0</v>
      </c>
      <c r="K264" s="182" t="s">
        <v>19</v>
      </c>
      <c r="L264" s="41"/>
      <c r="M264" s="240" t="s">
        <v>19</v>
      </c>
      <c r="N264" s="241" t="s">
        <v>44</v>
      </c>
      <c r="O264" s="242"/>
      <c r="P264" s="243">
        <f>O264*H264</f>
        <v>0</v>
      </c>
      <c r="Q264" s="243">
        <v>0</v>
      </c>
      <c r="R264" s="243">
        <f>Q264*H264</f>
        <v>0</v>
      </c>
      <c r="S264" s="243">
        <v>0</v>
      </c>
      <c r="T264" s="244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178</v>
      </c>
      <c r="AT264" s="191" t="s">
        <v>173</v>
      </c>
      <c r="AU264" s="191" t="s">
        <v>80</v>
      </c>
      <c r="AY264" s="19" t="s">
        <v>170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178</v>
      </c>
      <c r="BM264" s="191" t="s">
        <v>1851</v>
      </c>
    </row>
    <row r="265" spans="1:65" s="2" customFormat="1" ht="6.95" customHeight="1">
      <c r="A265" s="36"/>
      <c r="B265" s="49"/>
      <c r="C265" s="50"/>
      <c r="D265" s="50"/>
      <c r="E265" s="50"/>
      <c r="F265" s="50"/>
      <c r="G265" s="50"/>
      <c r="H265" s="50"/>
      <c r="I265" s="50"/>
      <c r="J265" s="50"/>
      <c r="K265" s="50"/>
      <c r="L265" s="41"/>
      <c r="M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</row>
  </sheetData>
  <sheetProtection algorithmName="SHA-512" hashValue="oRK7YJnwR9SvBBrJxRhT4IVP4SmW5987SDWfSnR/f2dNrsK/8iwF+UuPS/vFBe9lB18xmvXRw66rstZsnK/WWw==" saltValue="VYwW20t9vYxPLQMLMf4xZt05sVV/+FYXjL5VNyku/Ue38Mbs9fj71PkN176zWcT5S4k3ECHFWYTIZAxoIwR3Ug==" spinCount="100000" sheet="1" objects="1" scenarios="1" formatColumns="0" formatRows="0" autoFilter="0"/>
  <autoFilter ref="C92:K264" xr:uid="{00000000-0009-0000-0000-00000C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117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88" t="s">
        <v>1979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5716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ROUND((SUM(BE90:BE186)),  2)</f>
        <v>0</v>
      </c>
      <c r="G35" s="36"/>
      <c r="H35" s="36"/>
      <c r="I35" s="126">
        <v>0.21</v>
      </c>
      <c r="J35" s="125">
        <f>ROUND(((SUM(BE90:BE186))*I35),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ROUND((SUM(BF90:BF186)),  2)</f>
        <v>0</v>
      </c>
      <c r="G36" s="36"/>
      <c r="H36" s="36"/>
      <c r="I36" s="126">
        <v>0.15</v>
      </c>
      <c r="J36" s="125">
        <f>ROUND(((SUM(BF90:BF186))*I36),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ROUND((SUM(BG90:BG186)),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ROUND((SUM(BH90:BH186)),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ROUND((SUM(BI90:BI186)),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5" t="str">
        <f>E7</f>
        <v>ZŠ J. A. Komenského - půdní vestavba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1979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SO 02.4.8. - Slaboproud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1445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9" customFormat="1" ht="24.95" customHeight="1">
      <c r="B65" s="142"/>
      <c r="C65" s="143"/>
      <c r="D65" s="144" t="s">
        <v>5717</v>
      </c>
      <c r="E65" s="145"/>
      <c r="F65" s="145"/>
      <c r="G65" s="145"/>
      <c r="H65" s="145"/>
      <c r="I65" s="145"/>
      <c r="J65" s="146">
        <f>J127</f>
        <v>0</v>
      </c>
      <c r="K65" s="143"/>
      <c r="L65" s="147"/>
    </row>
    <row r="66" spans="1:31" s="9" customFormat="1" ht="24.95" customHeight="1">
      <c r="B66" s="142"/>
      <c r="C66" s="143"/>
      <c r="D66" s="144" t="s">
        <v>5718</v>
      </c>
      <c r="E66" s="145"/>
      <c r="F66" s="145"/>
      <c r="G66" s="145"/>
      <c r="H66" s="145"/>
      <c r="I66" s="145"/>
      <c r="J66" s="146">
        <f>J138</f>
        <v>0</v>
      </c>
      <c r="K66" s="143"/>
      <c r="L66" s="147"/>
    </row>
    <row r="67" spans="1:31" s="9" customFormat="1" ht="24.95" customHeight="1">
      <c r="B67" s="142"/>
      <c r="C67" s="143"/>
      <c r="D67" s="144" t="s">
        <v>5719</v>
      </c>
      <c r="E67" s="145"/>
      <c r="F67" s="145"/>
      <c r="G67" s="145"/>
      <c r="H67" s="145"/>
      <c r="I67" s="145"/>
      <c r="J67" s="146">
        <f>J154</f>
        <v>0</v>
      </c>
      <c r="K67" s="143"/>
      <c r="L67" s="147"/>
    </row>
    <row r="68" spans="1:31" s="9" customFormat="1" ht="24.95" customHeight="1">
      <c r="B68" s="142"/>
      <c r="C68" s="143"/>
      <c r="D68" s="144" t="s">
        <v>1449</v>
      </c>
      <c r="E68" s="145"/>
      <c r="F68" s="145"/>
      <c r="G68" s="145"/>
      <c r="H68" s="145"/>
      <c r="I68" s="145"/>
      <c r="J68" s="146">
        <f>J177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155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5" t="str">
        <f>E7</f>
        <v>ZŠ J. A. Komenského - půdní vestavba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128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5" t="s">
        <v>1979</v>
      </c>
      <c r="F80" s="397"/>
      <c r="G80" s="397"/>
      <c r="H80" s="397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1080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9" t="str">
        <f>E11</f>
        <v>SO 02.4.8. - Slaboproud</v>
      </c>
      <c r="F82" s="397"/>
      <c r="G82" s="397"/>
      <c r="H82" s="397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U Dělnického cvičiště 1100/1, 169 00 Praha 6</v>
      </c>
      <c r="G84" s="38"/>
      <c r="H84" s="38"/>
      <c r="I84" s="31" t="s">
        <v>23</v>
      </c>
      <c r="J84" s="61" t="str">
        <f>IF(J14="","",J14)</f>
        <v>20. 12. 2020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40.15" customHeight="1">
      <c r="A86" s="36"/>
      <c r="B86" s="37"/>
      <c r="C86" s="31" t="s">
        <v>25</v>
      </c>
      <c r="D86" s="38"/>
      <c r="E86" s="38"/>
      <c r="F86" s="29" t="str">
        <f>E17</f>
        <v>MČ.Praha 6, Odbor Školství</v>
      </c>
      <c r="G86" s="38"/>
      <c r="H86" s="38"/>
      <c r="I86" s="31" t="s">
        <v>31</v>
      </c>
      <c r="J86" s="34" t="str">
        <f>E23</f>
        <v>D-PLUS PROJEKTOVÁ A INŽENÝRSKÁ a.s.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156</v>
      </c>
      <c r="D89" s="156" t="s">
        <v>58</v>
      </c>
      <c r="E89" s="156" t="s">
        <v>54</v>
      </c>
      <c r="F89" s="156" t="s">
        <v>55</v>
      </c>
      <c r="G89" s="156" t="s">
        <v>157</v>
      </c>
      <c r="H89" s="156" t="s">
        <v>158</v>
      </c>
      <c r="I89" s="156" t="s">
        <v>159</v>
      </c>
      <c r="J89" s="156" t="s">
        <v>132</v>
      </c>
      <c r="K89" s="157" t="s">
        <v>160</v>
      </c>
      <c r="L89" s="158"/>
      <c r="M89" s="70" t="s">
        <v>19</v>
      </c>
      <c r="N89" s="71" t="s">
        <v>43</v>
      </c>
      <c r="O89" s="71" t="s">
        <v>161</v>
      </c>
      <c r="P89" s="71" t="s">
        <v>162</v>
      </c>
      <c r="Q89" s="71" t="s">
        <v>163</v>
      </c>
      <c r="R89" s="71" t="s">
        <v>164</v>
      </c>
      <c r="S89" s="71" t="s">
        <v>165</v>
      </c>
      <c r="T89" s="72" t="s">
        <v>166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167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P91+P127+P138+P154+P177</f>
        <v>0</v>
      </c>
      <c r="Q90" s="74"/>
      <c r="R90" s="161">
        <f>R91+R127+R138+R154+R177</f>
        <v>0</v>
      </c>
      <c r="S90" s="74"/>
      <c r="T90" s="162">
        <f>T91+T127+T138+T154+T177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133</v>
      </c>
      <c r="BK90" s="163">
        <f>BK91+BK127+BK138+BK154+BK177</f>
        <v>0</v>
      </c>
    </row>
    <row r="91" spans="1:65" s="12" customFormat="1" ht="25.9" customHeight="1">
      <c r="B91" s="164"/>
      <c r="C91" s="165"/>
      <c r="D91" s="166" t="s">
        <v>72</v>
      </c>
      <c r="E91" s="167" t="s">
        <v>1154</v>
      </c>
      <c r="F91" s="167" t="s">
        <v>1450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SUM(P92:P126)</f>
        <v>0</v>
      </c>
      <c r="Q91" s="172"/>
      <c r="R91" s="173">
        <f>SUM(R92:R126)</f>
        <v>0</v>
      </c>
      <c r="S91" s="172"/>
      <c r="T91" s="174">
        <f>SUM(T92:T126)</f>
        <v>0</v>
      </c>
      <c r="AR91" s="175" t="s">
        <v>80</v>
      </c>
      <c r="AT91" s="176" t="s">
        <v>72</v>
      </c>
      <c r="AU91" s="176" t="s">
        <v>73</v>
      </c>
      <c r="AY91" s="175" t="s">
        <v>170</v>
      </c>
      <c r="BK91" s="177">
        <f>SUM(BK92:BK126)</f>
        <v>0</v>
      </c>
    </row>
    <row r="92" spans="1:65" s="2" customFormat="1" ht="36">
      <c r="A92" s="36"/>
      <c r="B92" s="37"/>
      <c r="C92" s="216" t="s">
        <v>80</v>
      </c>
      <c r="D92" s="216" t="s">
        <v>192</v>
      </c>
      <c r="E92" s="217" t="s">
        <v>5720</v>
      </c>
      <c r="F92" s="218" t="s">
        <v>5721</v>
      </c>
      <c r="G92" s="219" t="s">
        <v>421</v>
      </c>
      <c r="H92" s="220">
        <v>1</v>
      </c>
      <c r="I92" s="221"/>
      <c r="J92" s="222">
        <f t="shared" ref="J92:J97" si="0">ROUND(I92*H92,2)</f>
        <v>0</v>
      </c>
      <c r="K92" s="218" t="s">
        <v>19</v>
      </c>
      <c r="L92" s="223"/>
      <c r="M92" s="224" t="s">
        <v>19</v>
      </c>
      <c r="N92" s="225" t="s">
        <v>44</v>
      </c>
      <c r="O92" s="66"/>
      <c r="P92" s="189">
        <f t="shared" ref="P92:P97" si="1">O92*H92</f>
        <v>0</v>
      </c>
      <c r="Q92" s="189">
        <v>0</v>
      </c>
      <c r="R92" s="189">
        <f t="shared" ref="R92:R97" si="2">Q92*H92</f>
        <v>0</v>
      </c>
      <c r="S92" s="189">
        <v>0</v>
      </c>
      <c r="T92" s="190">
        <f t="shared" ref="T92:T97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195</v>
      </c>
      <c r="AT92" s="191" t="s">
        <v>192</v>
      </c>
      <c r="AU92" s="191" t="s">
        <v>80</v>
      </c>
      <c r="AY92" s="19" t="s">
        <v>170</v>
      </c>
      <c r="BE92" s="192">
        <f t="shared" ref="BE92:BE97" si="4">IF(N92="základní",J92,0)</f>
        <v>0</v>
      </c>
      <c r="BF92" s="192">
        <f t="shared" ref="BF92:BF97" si="5">IF(N92="snížená",J92,0)</f>
        <v>0</v>
      </c>
      <c r="BG92" s="192">
        <f t="shared" ref="BG92:BG97" si="6">IF(N92="zákl. přenesená",J92,0)</f>
        <v>0</v>
      </c>
      <c r="BH92" s="192">
        <f t="shared" ref="BH92:BH97" si="7">IF(N92="sníž. přenesená",J92,0)</f>
        <v>0</v>
      </c>
      <c r="BI92" s="192">
        <f t="shared" ref="BI92:BI97" si="8">IF(N92="nulová",J92,0)</f>
        <v>0</v>
      </c>
      <c r="BJ92" s="19" t="s">
        <v>80</v>
      </c>
      <c r="BK92" s="192">
        <f t="shared" ref="BK92:BK97" si="9">ROUND(I92*H92,2)</f>
        <v>0</v>
      </c>
      <c r="BL92" s="19" t="s">
        <v>178</v>
      </c>
      <c r="BM92" s="191" t="s">
        <v>82</v>
      </c>
    </row>
    <row r="93" spans="1:65" s="2" customFormat="1" ht="48">
      <c r="A93" s="36"/>
      <c r="B93" s="37"/>
      <c r="C93" s="216" t="s">
        <v>82</v>
      </c>
      <c r="D93" s="216" t="s">
        <v>192</v>
      </c>
      <c r="E93" s="217" t="s">
        <v>5722</v>
      </c>
      <c r="F93" s="218" t="s">
        <v>5723</v>
      </c>
      <c r="G93" s="219" t="s">
        <v>1088</v>
      </c>
      <c r="H93" s="220">
        <v>1</v>
      </c>
      <c r="I93" s="221"/>
      <c r="J93" s="222">
        <f t="shared" si="0"/>
        <v>0</v>
      </c>
      <c r="K93" s="218" t="s">
        <v>19</v>
      </c>
      <c r="L93" s="223"/>
      <c r="M93" s="224" t="s">
        <v>19</v>
      </c>
      <c r="N93" s="225" t="s">
        <v>44</v>
      </c>
      <c r="O93" s="66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195</v>
      </c>
      <c r="AT93" s="191" t="s">
        <v>192</v>
      </c>
      <c r="AU93" s="191" t="s">
        <v>80</v>
      </c>
      <c r="AY93" s="19" t="s">
        <v>170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9" t="s">
        <v>80</v>
      </c>
      <c r="BK93" s="192">
        <f t="shared" si="9"/>
        <v>0</v>
      </c>
      <c r="BL93" s="19" t="s">
        <v>178</v>
      </c>
      <c r="BM93" s="191" t="s">
        <v>178</v>
      </c>
    </row>
    <row r="94" spans="1:65" s="2" customFormat="1" ht="36">
      <c r="A94" s="36"/>
      <c r="B94" s="37"/>
      <c r="C94" s="216" t="s">
        <v>171</v>
      </c>
      <c r="D94" s="216" t="s">
        <v>192</v>
      </c>
      <c r="E94" s="217" t="s">
        <v>5724</v>
      </c>
      <c r="F94" s="218" t="s">
        <v>5725</v>
      </c>
      <c r="G94" s="219" t="s">
        <v>1088</v>
      </c>
      <c r="H94" s="220">
        <v>1</v>
      </c>
      <c r="I94" s="221"/>
      <c r="J94" s="222">
        <f t="shared" si="0"/>
        <v>0</v>
      </c>
      <c r="K94" s="218" t="s">
        <v>19</v>
      </c>
      <c r="L94" s="223"/>
      <c r="M94" s="224" t="s">
        <v>19</v>
      </c>
      <c r="N94" s="225" t="s">
        <v>44</v>
      </c>
      <c r="O94" s="66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195</v>
      </c>
      <c r="AT94" s="191" t="s">
        <v>192</v>
      </c>
      <c r="AU94" s="191" t="s">
        <v>80</v>
      </c>
      <c r="AY94" s="19" t="s">
        <v>170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9" t="s">
        <v>80</v>
      </c>
      <c r="BK94" s="192">
        <f t="shared" si="9"/>
        <v>0</v>
      </c>
      <c r="BL94" s="19" t="s">
        <v>178</v>
      </c>
      <c r="BM94" s="191" t="s">
        <v>203</v>
      </c>
    </row>
    <row r="95" spans="1:65" s="2" customFormat="1" ht="16.5" customHeight="1">
      <c r="A95" s="36"/>
      <c r="B95" s="37"/>
      <c r="C95" s="216" t="s">
        <v>178</v>
      </c>
      <c r="D95" s="216" t="s">
        <v>192</v>
      </c>
      <c r="E95" s="217" t="s">
        <v>5726</v>
      </c>
      <c r="F95" s="218" t="s">
        <v>5727</v>
      </c>
      <c r="G95" s="219" t="s">
        <v>421</v>
      </c>
      <c r="H95" s="220">
        <v>1</v>
      </c>
      <c r="I95" s="221"/>
      <c r="J95" s="222">
        <f t="shared" si="0"/>
        <v>0</v>
      </c>
      <c r="K95" s="218" t="s">
        <v>19</v>
      </c>
      <c r="L95" s="223"/>
      <c r="M95" s="224" t="s">
        <v>19</v>
      </c>
      <c r="N95" s="225" t="s">
        <v>44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195</v>
      </c>
      <c r="AT95" s="191" t="s">
        <v>192</v>
      </c>
      <c r="AU95" s="191" t="s">
        <v>80</v>
      </c>
      <c r="AY95" s="19" t="s">
        <v>170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80</v>
      </c>
      <c r="BK95" s="192">
        <f t="shared" si="9"/>
        <v>0</v>
      </c>
      <c r="BL95" s="19" t="s">
        <v>178</v>
      </c>
      <c r="BM95" s="191" t="s">
        <v>195</v>
      </c>
    </row>
    <row r="96" spans="1:65" s="2" customFormat="1" ht="21.75" customHeight="1">
      <c r="A96" s="36"/>
      <c r="B96" s="37"/>
      <c r="C96" s="216" t="s">
        <v>199</v>
      </c>
      <c r="D96" s="216" t="s">
        <v>192</v>
      </c>
      <c r="E96" s="217" t="s">
        <v>5728</v>
      </c>
      <c r="F96" s="218" t="s">
        <v>5729</v>
      </c>
      <c r="G96" s="219" t="s">
        <v>421</v>
      </c>
      <c r="H96" s="220">
        <v>2</v>
      </c>
      <c r="I96" s="221"/>
      <c r="J96" s="222">
        <f t="shared" si="0"/>
        <v>0</v>
      </c>
      <c r="K96" s="218" t="s">
        <v>19</v>
      </c>
      <c r="L96" s="223"/>
      <c r="M96" s="224" t="s">
        <v>19</v>
      </c>
      <c r="N96" s="225" t="s">
        <v>44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195</v>
      </c>
      <c r="AT96" s="191" t="s">
        <v>192</v>
      </c>
      <c r="AU96" s="191" t="s">
        <v>80</v>
      </c>
      <c r="AY96" s="19" t="s">
        <v>170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80</v>
      </c>
      <c r="BK96" s="192">
        <f t="shared" si="9"/>
        <v>0</v>
      </c>
      <c r="BL96" s="19" t="s">
        <v>178</v>
      </c>
      <c r="BM96" s="191" t="s">
        <v>221</v>
      </c>
    </row>
    <row r="97" spans="1:65" s="2" customFormat="1" ht="21.75" customHeight="1">
      <c r="A97" s="36"/>
      <c r="B97" s="37"/>
      <c r="C97" s="216" t="s">
        <v>203</v>
      </c>
      <c r="D97" s="216" t="s">
        <v>192</v>
      </c>
      <c r="E97" s="217" t="s">
        <v>5730</v>
      </c>
      <c r="F97" s="218" t="s">
        <v>5731</v>
      </c>
      <c r="G97" s="219" t="s">
        <v>1088</v>
      </c>
      <c r="H97" s="220">
        <v>24</v>
      </c>
      <c r="I97" s="221"/>
      <c r="J97" s="222">
        <f t="shared" si="0"/>
        <v>0</v>
      </c>
      <c r="K97" s="218" t="s">
        <v>19</v>
      </c>
      <c r="L97" s="223"/>
      <c r="M97" s="224" t="s">
        <v>19</v>
      </c>
      <c r="N97" s="225" t="s">
        <v>44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195</v>
      </c>
      <c r="AT97" s="191" t="s">
        <v>192</v>
      </c>
      <c r="AU97" s="191" t="s">
        <v>80</v>
      </c>
      <c r="AY97" s="19" t="s">
        <v>170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80</v>
      </c>
      <c r="BK97" s="192">
        <f t="shared" si="9"/>
        <v>0</v>
      </c>
      <c r="BL97" s="19" t="s">
        <v>178</v>
      </c>
      <c r="BM97" s="191" t="s">
        <v>233</v>
      </c>
    </row>
    <row r="98" spans="1:65" s="2" customFormat="1" ht="19.5">
      <c r="A98" s="36"/>
      <c r="B98" s="37"/>
      <c r="C98" s="38"/>
      <c r="D98" s="195" t="s">
        <v>363</v>
      </c>
      <c r="E98" s="38"/>
      <c r="F98" s="236" t="s">
        <v>5732</v>
      </c>
      <c r="G98" s="38"/>
      <c r="H98" s="38"/>
      <c r="I98" s="237"/>
      <c r="J98" s="38"/>
      <c r="K98" s="38"/>
      <c r="L98" s="41"/>
      <c r="M98" s="238"/>
      <c r="N98" s="23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363</v>
      </c>
      <c r="AU98" s="19" t="s">
        <v>80</v>
      </c>
    </row>
    <row r="99" spans="1:65" s="2" customFormat="1" ht="21.75" customHeight="1">
      <c r="A99" s="36"/>
      <c r="B99" s="37"/>
      <c r="C99" s="216" t="s">
        <v>207</v>
      </c>
      <c r="D99" s="216" t="s">
        <v>192</v>
      </c>
      <c r="E99" s="217" t="s">
        <v>5733</v>
      </c>
      <c r="F99" s="218" t="s">
        <v>5734</v>
      </c>
      <c r="G99" s="219" t="s">
        <v>1088</v>
      </c>
      <c r="H99" s="220">
        <v>5</v>
      </c>
      <c r="I99" s="221"/>
      <c r="J99" s="222">
        <f>ROUND(I99*H99,2)</f>
        <v>0</v>
      </c>
      <c r="K99" s="218" t="s">
        <v>19</v>
      </c>
      <c r="L99" s="223"/>
      <c r="M99" s="224" t="s">
        <v>19</v>
      </c>
      <c r="N99" s="225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195</v>
      </c>
      <c r="AT99" s="191" t="s">
        <v>192</v>
      </c>
      <c r="AU99" s="191" t="s">
        <v>80</v>
      </c>
      <c r="AY99" s="19" t="s">
        <v>170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178</v>
      </c>
      <c r="BM99" s="191" t="s">
        <v>248</v>
      </c>
    </row>
    <row r="100" spans="1:65" s="2" customFormat="1" ht="19.5">
      <c r="A100" s="36"/>
      <c r="B100" s="37"/>
      <c r="C100" s="38"/>
      <c r="D100" s="195" t="s">
        <v>363</v>
      </c>
      <c r="E100" s="38"/>
      <c r="F100" s="236" t="s">
        <v>5732</v>
      </c>
      <c r="G100" s="38"/>
      <c r="H100" s="38"/>
      <c r="I100" s="237"/>
      <c r="J100" s="38"/>
      <c r="K100" s="38"/>
      <c r="L100" s="41"/>
      <c r="M100" s="238"/>
      <c r="N100" s="23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363</v>
      </c>
      <c r="AU100" s="19" t="s">
        <v>80</v>
      </c>
    </row>
    <row r="101" spans="1:65" s="2" customFormat="1" ht="21.75" customHeight="1">
      <c r="A101" s="36"/>
      <c r="B101" s="37"/>
      <c r="C101" s="216" t="s">
        <v>195</v>
      </c>
      <c r="D101" s="216" t="s">
        <v>192</v>
      </c>
      <c r="E101" s="217" t="s">
        <v>5735</v>
      </c>
      <c r="F101" s="218" t="s">
        <v>5736</v>
      </c>
      <c r="G101" s="219" t="s">
        <v>1088</v>
      </c>
      <c r="H101" s="220">
        <v>3</v>
      </c>
      <c r="I101" s="221"/>
      <c r="J101" s="222">
        <f>ROUND(I101*H101,2)</f>
        <v>0</v>
      </c>
      <c r="K101" s="218" t="s">
        <v>19</v>
      </c>
      <c r="L101" s="223"/>
      <c r="M101" s="224" t="s">
        <v>19</v>
      </c>
      <c r="N101" s="225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80</v>
      </c>
      <c r="AY101" s="19" t="s">
        <v>170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178</v>
      </c>
      <c r="BM101" s="191" t="s">
        <v>261</v>
      </c>
    </row>
    <row r="102" spans="1:65" s="2" customFormat="1" ht="19.5">
      <c r="A102" s="36"/>
      <c r="B102" s="37"/>
      <c r="C102" s="38"/>
      <c r="D102" s="195" t="s">
        <v>363</v>
      </c>
      <c r="E102" s="38"/>
      <c r="F102" s="236" t="s">
        <v>5732</v>
      </c>
      <c r="G102" s="38"/>
      <c r="H102" s="38"/>
      <c r="I102" s="237"/>
      <c r="J102" s="38"/>
      <c r="K102" s="38"/>
      <c r="L102" s="41"/>
      <c r="M102" s="238"/>
      <c r="N102" s="23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363</v>
      </c>
      <c r="AU102" s="19" t="s">
        <v>80</v>
      </c>
    </row>
    <row r="103" spans="1:65" s="2" customFormat="1" ht="21.75" customHeight="1">
      <c r="A103" s="36"/>
      <c r="B103" s="37"/>
      <c r="C103" s="216" t="s">
        <v>214</v>
      </c>
      <c r="D103" s="216" t="s">
        <v>192</v>
      </c>
      <c r="E103" s="217" t="s">
        <v>5737</v>
      </c>
      <c r="F103" s="218" t="s">
        <v>5738</v>
      </c>
      <c r="G103" s="219" t="s">
        <v>1088</v>
      </c>
      <c r="H103" s="220">
        <v>15</v>
      </c>
      <c r="I103" s="221"/>
      <c r="J103" s="222">
        <f>ROUND(I103*H103,2)</f>
        <v>0</v>
      </c>
      <c r="K103" s="218" t="s">
        <v>19</v>
      </c>
      <c r="L103" s="223"/>
      <c r="M103" s="224" t="s">
        <v>19</v>
      </c>
      <c r="N103" s="225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195</v>
      </c>
      <c r="AT103" s="191" t="s">
        <v>192</v>
      </c>
      <c r="AU103" s="191" t="s">
        <v>80</v>
      </c>
      <c r="AY103" s="19" t="s">
        <v>170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178</v>
      </c>
      <c r="BM103" s="191" t="s">
        <v>272</v>
      </c>
    </row>
    <row r="104" spans="1:65" s="2" customFormat="1" ht="19.5">
      <c r="A104" s="36"/>
      <c r="B104" s="37"/>
      <c r="C104" s="38"/>
      <c r="D104" s="195" t="s">
        <v>363</v>
      </c>
      <c r="E104" s="38"/>
      <c r="F104" s="236" t="s">
        <v>5732</v>
      </c>
      <c r="G104" s="38"/>
      <c r="H104" s="38"/>
      <c r="I104" s="237"/>
      <c r="J104" s="38"/>
      <c r="K104" s="38"/>
      <c r="L104" s="41"/>
      <c r="M104" s="238"/>
      <c r="N104" s="23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363</v>
      </c>
      <c r="AU104" s="19" t="s">
        <v>80</v>
      </c>
    </row>
    <row r="105" spans="1:65" s="2" customFormat="1" ht="24">
      <c r="A105" s="36"/>
      <c r="B105" s="37"/>
      <c r="C105" s="216" t="s">
        <v>221</v>
      </c>
      <c r="D105" s="216" t="s">
        <v>192</v>
      </c>
      <c r="E105" s="217" t="s">
        <v>5739</v>
      </c>
      <c r="F105" s="218" t="s">
        <v>5740</v>
      </c>
      <c r="G105" s="219" t="s">
        <v>1088</v>
      </c>
      <c r="H105" s="220">
        <v>80</v>
      </c>
      <c r="I105" s="221"/>
      <c r="J105" s="222">
        <f>ROUND(I105*H105,2)</f>
        <v>0</v>
      </c>
      <c r="K105" s="218" t="s">
        <v>19</v>
      </c>
      <c r="L105" s="223"/>
      <c r="M105" s="224" t="s">
        <v>19</v>
      </c>
      <c r="N105" s="225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195</v>
      </c>
      <c r="AT105" s="191" t="s">
        <v>192</v>
      </c>
      <c r="AU105" s="191" t="s">
        <v>80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178</v>
      </c>
      <c r="BM105" s="191" t="s">
        <v>281</v>
      </c>
    </row>
    <row r="106" spans="1:65" s="2" customFormat="1" ht="19.5">
      <c r="A106" s="36"/>
      <c r="B106" s="37"/>
      <c r="C106" s="38"/>
      <c r="D106" s="195" t="s">
        <v>363</v>
      </c>
      <c r="E106" s="38"/>
      <c r="F106" s="236" t="s">
        <v>5732</v>
      </c>
      <c r="G106" s="38"/>
      <c r="H106" s="38"/>
      <c r="I106" s="237"/>
      <c r="J106" s="38"/>
      <c r="K106" s="38"/>
      <c r="L106" s="41"/>
      <c r="M106" s="238"/>
      <c r="N106" s="23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363</v>
      </c>
      <c r="AU106" s="19" t="s">
        <v>80</v>
      </c>
    </row>
    <row r="107" spans="1:65" s="2" customFormat="1" ht="16.5" customHeight="1">
      <c r="A107" s="36"/>
      <c r="B107" s="37"/>
      <c r="C107" s="216" t="s">
        <v>227</v>
      </c>
      <c r="D107" s="216" t="s">
        <v>192</v>
      </c>
      <c r="E107" s="217" t="s">
        <v>5741</v>
      </c>
      <c r="F107" s="218" t="s">
        <v>5742</v>
      </c>
      <c r="G107" s="219" t="s">
        <v>310</v>
      </c>
      <c r="H107" s="220">
        <v>9150</v>
      </c>
      <c r="I107" s="221"/>
      <c r="J107" s="222">
        <f>ROUND(I107*H107,2)</f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80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178</v>
      </c>
      <c r="BM107" s="191" t="s">
        <v>292</v>
      </c>
    </row>
    <row r="108" spans="1:65" s="2" customFormat="1" ht="19.5">
      <c r="A108" s="36"/>
      <c r="B108" s="37"/>
      <c r="C108" s="38"/>
      <c r="D108" s="195" t="s">
        <v>363</v>
      </c>
      <c r="E108" s="38"/>
      <c r="F108" s="236" t="s">
        <v>5743</v>
      </c>
      <c r="G108" s="38"/>
      <c r="H108" s="38"/>
      <c r="I108" s="237"/>
      <c r="J108" s="38"/>
      <c r="K108" s="38"/>
      <c r="L108" s="41"/>
      <c r="M108" s="238"/>
      <c r="N108" s="23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363</v>
      </c>
      <c r="AU108" s="19" t="s">
        <v>80</v>
      </c>
    </row>
    <row r="109" spans="1:65" s="2" customFormat="1" ht="16.5" customHeight="1">
      <c r="A109" s="36"/>
      <c r="B109" s="37"/>
      <c r="C109" s="216" t="s">
        <v>233</v>
      </c>
      <c r="D109" s="216" t="s">
        <v>192</v>
      </c>
      <c r="E109" s="217" t="s">
        <v>5744</v>
      </c>
      <c r="F109" s="218" t="s">
        <v>5745</v>
      </c>
      <c r="G109" s="219" t="s">
        <v>310</v>
      </c>
      <c r="H109" s="220">
        <v>120</v>
      </c>
      <c r="I109" s="221"/>
      <c r="J109" s="222">
        <f>ROUND(I109*H109,2)</f>
        <v>0</v>
      </c>
      <c r="K109" s="218" t="s">
        <v>19</v>
      </c>
      <c r="L109" s="223"/>
      <c r="M109" s="224" t="s">
        <v>19</v>
      </c>
      <c r="N109" s="225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80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307</v>
      </c>
    </row>
    <row r="110" spans="1:65" s="2" customFormat="1" ht="19.5">
      <c r="A110" s="36"/>
      <c r="B110" s="37"/>
      <c r="C110" s="38"/>
      <c r="D110" s="195" t="s">
        <v>363</v>
      </c>
      <c r="E110" s="38"/>
      <c r="F110" s="236" t="s">
        <v>5619</v>
      </c>
      <c r="G110" s="38"/>
      <c r="H110" s="38"/>
      <c r="I110" s="237"/>
      <c r="J110" s="38"/>
      <c r="K110" s="38"/>
      <c r="L110" s="41"/>
      <c r="M110" s="238"/>
      <c r="N110" s="23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363</v>
      </c>
      <c r="AU110" s="19" t="s">
        <v>80</v>
      </c>
    </row>
    <row r="111" spans="1:65" s="2" customFormat="1" ht="21.75" customHeight="1">
      <c r="A111" s="36"/>
      <c r="B111" s="37"/>
      <c r="C111" s="216" t="s">
        <v>243</v>
      </c>
      <c r="D111" s="216" t="s">
        <v>192</v>
      </c>
      <c r="E111" s="217" t="s">
        <v>5746</v>
      </c>
      <c r="F111" s="218" t="s">
        <v>1509</v>
      </c>
      <c r="G111" s="219" t="s">
        <v>310</v>
      </c>
      <c r="H111" s="220">
        <v>2600</v>
      </c>
      <c r="I111" s="221"/>
      <c r="J111" s="222">
        <f>ROUND(I111*H111,2)</f>
        <v>0</v>
      </c>
      <c r="K111" s="218" t="s">
        <v>19</v>
      </c>
      <c r="L111" s="223"/>
      <c r="M111" s="224" t="s">
        <v>19</v>
      </c>
      <c r="N111" s="225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195</v>
      </c>
      <c r="AT111" s="191" t="s">
        <v>192</v>
      </c>
      <c r="AU111" s="191" t="s">
        <v>80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178</v>
      </c>
      <c r="BM111" s="191" t="s">
        <v>318</v>
      </c>
    </row>
    <row r="112" spans="1:65" s="2" customFormat="1" ht="19.5">
      <c r="A112" s="36"/>
      <c r="B112" s="37"/>
      <c r="C112" s="38"/>
      <c r="D112" s="195" t="s">
        <v>363</v>
      </c>
      <c r="E112" s="38"/>
      <c r="F112" s="236" t="s">
        <v>5747</v>
      </c>
      <c r="G112" s="38"/>
      <c r="H112" s="38"/>
      <c r="I112" s="237"/>
      <c r="J112" s="38"/>
      <c r="K112" s="38"/>
      <c r="L112" s="41"/>
      <c r="M112" s="238"/>
      <c r="N112" s="23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363</v>
      </c>
      <c r="AU112" s="19" t="s">
        <v>80</v>
      </c>
    </row>
    <row r="113" spans="1:65" s="2" customFormat="1" ht="24">
      <c r="A113" s="36"/>
      <c r="B113" s="37"/>
      <c r="C113" s="216" t="s">
        <v>248</v>
      </c>
      <c r="D113" s="216" t="s">
        <v>192</v>
      </c>
      <c r="E113" s="217" t="s">
        <v>5748</v>
      </c>
      <c r="F113" s="218" t="s">
        <v>5749</v>
      </c>
      <c r="G113" s="219" t="s">
        <v>310</v>
      </c>
      <c r="H113" s="220">
        <v>150</v>
      </c>
      <c r="I113" s="221"/>
      <c r="J113" s="222">
        <f>ROUND(I113*H113,2)</f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80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328</v>
      </c>
    </row>
    <row r="114" spans="1:65" s="2" customFormat="1" ht="19.5">
      <c r="A114" s="36"/>
      <c r="B114" s="37"/>
      <c r="C114" s="38"/>
      <c r="D114" s="195" t="s">
        <v>363</v>
      </c>
      <c r="E114" s="38"/>
      <c r="F114" s="236" t="s">
        <v>5750</v>
      </c>
      <c r="G114" s="38"/>
      <c r="H114" s="38"/>
      <c r="I114" s="237"/>
      <c r="J114" s="38"/>
      <c r="K114" s="38"/>
      <c r="L114" s="41"/>
      <c r="M114" s="238"/>
      <c r="N114" s="23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363</v>
      </c>
      <c r="AU114" s="19" t="s">
        <v>80</v>
      </c>
    </row>
    <row r="115" spans="1:65" s="2" customFormat="1" ht="16.5" customHeight="1">
      <c r="A115" s="36"/>
      <c r="B115" s="37"/>
      <c r="C115" s="216" t="s">
        <v>8</v>
      </c>
      <c r="D115" s="216" t="s">
        <v>192</v>
      </c>
      <c r="E115" s="217" t="s">
        <v>5751</v>
      </c>
      <c r="F115" s="218" t="s">
        <v>5752</v>
      </c>
      <c r="G115" s="219" t="s">
        <v>310</v>
      </c>
      <c r="H115" s="220">
        <v>20</v>
      </c>
      <c r="I115" s="221"/>
      <c r="J115" s="222">
        <f>ROUND(I115*H115,2)</f>
        <v>0</v>
      </c>
      <c r="K115" s="218" t="s">
        <v>19</v>
      </c>
      <c r="L115" s="223"/>
      <c r="M115" s="224" t="s">
        <v>19</v>
      </c>
      <c r="N115" s="225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80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178</v>
      </c>
      <c r="BM115" s="191" t="s">
        <v>338</v>
      </c>
    </row>
    <row r="116" spans="1:65" s="2" customFormat="1" ht="16.5" customHeight="1">
      <c r="A116" s="36"/>
      <c r="B116" s="37"/>
      <c r="C116" s="216" t="s">
        <v>261</v>
      </c>
      <c r="D116" s="216" t="s">
        <v>192</v>
      </c>
      <c r="E116" s="217" t="s">
        <v>5753</v>
      </c>
      <c r="F116" s="218" t="s">
        <v>5754</v>
      </c>
      <c r="G116" s="219" t="s">
        <v>310</v>
      </c>
      <c r="H116" s="220">
        <v>20</v>
      </c>
      <c r="I116" s="221"/>
      <c r="J116" s="222">
        <f>ROUND(I116*H116,2)</f>
        <v>0</v>
      </c>
      <c r="K116" s="218" t="s">
        <v>19</v>
      </c>
      <c r="L116" s="223"/>
      <c r="M116" s="224" t="s">
        <v>19</v>
      </c>
      <c r="N116" s="225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80</v>
      </c>
      <c r="AY116" s="19" t="s">
        <v>170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178</v>
      </c>
      <c r="BM116" s="191" t="s">
        <v>346</v>
      </c>
    </row>
    <row r="117" spans="1:65" s="2" customFormat="1" ht="16.5" customHeight="1">
      <c r="A117" s="36"/>
      <c r="B117" s="37"/>
      <c r="C117" s="216" t="s">
        <v>266</v>
      </c>
      <c r="D117" s="216" t="s">
        <v>192</v>
      </c>
      <c r="E117" s="217" t="s">
        <v>5755</v>
      </c>
      <c r="F117" s="218" t="s">
        <v>5756</v>
      </c>
      <c r="G117" s="219" t="s">
        <v>310</v>
      </c>
      <c r="H117" s="220">
        <v>120</v>
      </c>
      <c r="I117" s="221"/>
      <c r="J117" s="222">
        <f>ROUND(I117*H117,2)</f>
        <v>0</v>
      </c>
      <c r="K117" s="218" t="s">
        <v>19</v>
      </c>
      <c r="L117" s="223"/>
      <c r="M117" s="224" t="s">
        <v>19</v>
      </c>
      <c r="N117" s="225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195</v>
      </c>
      <c r="AT117" s="191" t="s">
        <v>192</v>
      </c>
      <c r="AU117" s="191" t="s">
        <v>80</v>
      </c>
      <c r="AY117" s="19" t="s">
        <v>170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178</v>
      </c>
      <c r="BM117" s="191" t="s">
        <v>354</v>
      </c>
    </row>
    <row r="118" spans="1:65" s="2" customFormat="1" ht="19.5">
      <c r="A118" s="36"/>
      <c r="B118" s="37"/>
      <c r="C118" s="38"/>
      <c r="D118" s="195" t="s">
        <v>363</v>
      </c>
      <c r="E118" s="38"/>
      <c r="F118" s="236" t="s">
        <v>5757</v>
      </c>
      <c r="G118" s="38"/>
      <c r="H118" s="38"/>
      <c r="I118" s="237"/>
      <c r="J118" s="38"/>
      <c r="K118" s="38"/>
      <c r="L118" s="41"/>
      <c r="M118" s="238"/>
      <c r="N118" s="23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363</v>
      </c>
      <c r="AU118" s="19" t="s">
        <v>80</v>
      </c>
    </row>
    <row r="119" spans="1:65" s="2" customFormat="1" ht="36">
      <c r="A119" s="36"/>
      <c r="B119" s="37"/>
      <c r="C119" s="216" t="s">
        <v>272</v>
      </c>
      <c r="D119" s="216" t="s">
        <v>192</v>
      </c>
      <c r="E119" s="217" t="s">
        <v>5758</v>
      </c>
      <c r="F119" s="218" t="s">
        <v>5759</v>
      </c>
      <c r="G119" s="219" t="s">
        <v>421</v>
      </c>
      <c r="H119" s="220">
        <v>4</v>
      </c>
      <c r="I119" s="221"/>
      <c r="J119" s="222">
        <f t="shared" ref="J119:J126" si="10">ROUND(I119*H119,2)</f>
        <v>0</v>
      </c>
      <c r="K119" s="218" t="s">
        <v>19</v>
      </c>
      <c r="L119" s="223"/>
      <c r="M119" s="224" t="s">
        <v>19</v>
      </c>
      <c r="N119" s="225" t="s">
        <v>44</v>
      </c>
      <c r="O119" s="66"/>
      <c r="P119" s="189">
        <f t="shared" ref="P119:P126" si="11">O119*H119</f>
        <v>0</v>
      </c>
      <c r="Q119" s="189">
        <v>0</v>
      </c>
      <c r="R119" s="189">
        <f t="shared" ref="R119:R126" si="12">Q119*H119</f>
        <v>0</v>
      </c>
      <c r="S119" s="189">
        <v>0</v>
      </c>
      <c r="T119" s="190">
        <f t="shared" ref="T119:T126" si="13"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195</v>
      </c>
      <c r="AT119" s="191" t="s">
        <v>192</v>
      </c>
      <c r="AU119" s="191" t="s">
        <v>80</v>
      </c>
      <c r="AY119" s="19" t="s">
        <v>170</v>
      </c>
      <c r="BE119" s="192">
        <f t="shared" ref="BE119:BE126" si="14">IF(N119="základní",J119,0)</f>
        <v>0</v>
      </c>
      <c r="BF119" s="192">
        <f t="shared" ref="BF119:BF126" si="15">IF(N119="snížená",J119,0)</f>
        <v>0</v>
      </c>
      <c r="BG119" s="192">
        <f t="shared" ref="BG119:BG126" si="16">IF(N119="zákl. přenesená",J119,0)</f>
        <v>0</v>
      </c>
      <c r="BH119" s="192">
        <f t="shared" ref="BH119:BH126" si="17">IF(N119="sníž. přenesená",J119,0)</f>
        <v>0</v>
      </c>
      <c r="BI119" s="192">
        <f t="shared" ref="BI119:BI126" si="18">IF(N119="nulová",J119,0)</f>
        <v>0</v>
      </c>
      <c r="BJ119" s="19" t="s">
        <v>80</v>
      </c>
      <c r="BK119" s="192">
        <f t="shared" ref="BK119:BK126" si="19">ROUND(I119*H119,2)</f>
        <v>0</v>
      </c>
      <c r="BL119" s="19" t="s">
        <v>178</v>
      </c>
      <c r="BM119" s="191" t="s">
        <v>366</v>
      </c>
    </row>
    <row r="120" spans="1:65" s="2" customFormat="1" ht="24">
      <c r="A120" s="36"/>
      <c r="B120" s="37"/>
      <c r="C120" s="216" t="s">
        <v>277</v>
      </c>
      <c r="D120" s="216" t="s">
        <v>192</v>
      </c>
      <c r="E120" s="217" t="s">
        <v>5760</v>
      </c>
      <c r="F120" s="218" t="s">
        <v>5761</v>
      </c>
      <c r="G120" s="219" t="s">
        <v>421</v>
      </c>
      <c r="H120" s="220">
        <v>1</v>
      </c>
      <c r="I120" s="221"/>
      <c r="J120" s="222">
        <f t="shared" si="10"/>
        <v>0</v>
      </c>
      <c r="K120" s="218" t="s">
        <v>19</v>
      </c>
      <c r="L120" s="223"/>
      <c r="M120" s="224" t="s">
        <v>19</v>
      </c>
      <c r="N120" s="225" t="s">
        <v>44</v>
      </c>
      <c r="O120" s="66"/>
      <c r="P120" s="189">
        <f t="shared" si="11"/>
        <v>0</v>
      </c>
      <c r="Q120" s="189">
        <v>0</v>
      </c>
      <c r="R120" s="189">
        <f t="shared" si="12"/>
        <v>0</v>
      </c>
      <c r="S120" s="189">
        <v>0</v>
      </c>
      <c r="T120" s="190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195</v>
      </c>
      <c r="AT120" s="191" t="s">
        <v>192</v>
      </c>
      <c r="AU120" s="191" t="s">
        <v>80</v>
      </c>
      <c r="AY120" s="19" t="s">
        <v>170</v>
      </c>
      <c r="BE120" s="192">
        <f t="shared" si="14"/>
        <v>0</v>
      </c>
      <c r="BF120" s="192">
        <f t="shared" si="15"/>
        <v>0</v>
      </c>
      <c r="BG120" s="192">
        <f t="shared" si="16"/>
        <v>0</v>
      </c>
      <c r="BH120" s="192">
        <f t="shared" si="17"/>
        <v>0</v>
      </c>
      <c r="BI120" s="192">
        <f t="shared" si="18"/>
        <v>0</v>
      </c>
      <c r="BJ120" s="19" t="s">
        <v>80</v>
      </c>
      <c r="BK120" s="192">
        <f t="shared" si="19"/>
        <v>0</v>
      </c>
      <c r="BL120" s="19" t="s">
        <v>178</v>
      </c>
      <c r="BM120" s="191" t="s">
        <v>378</v>
      </c>
    </row>
    <row r="121" spans="1:65" s="2" customFormat="1" ht="16.5" customHeight="1">
      <c r="A121" s="36"/>
      <c r="B121" s="37"/>
      <c r="C121" s="216" t="s">
        <v>281</v>
      </c>
      <c r="D121" s="216" t="s">
        <v>192</v>
      </c>
      <c r="E121" s="217" t="s">
        <v>5762</v>
      </c>
      <c r="F121" s="218" t="s">
        <v>1458</v>
      </c>
      <c r="G121" s="219" t="s">
        <v>421</v>
      </c>
      <c r="H121" s="220">
        <v>1</v>
      </c>
      <c r="I121" s="221"/>
      <c r="J121" s="222">
        <f t="shared" si="10"/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 t="shared" si="11"/>
        <v>0</v>
      </c>
      <c r="Q121" s="189">
        <v>0</v>
      </c>
      <c r="R121" s="189">
        <f t="shared" si="12"/>
        <v>0</v>
      </c>
      <c r="S121" s="189">
        <v>0</v>
      </c>
      <c r="T121" s="190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80</v>
      </c>
      <c r="AY121" s="19" t="s">
        <v>170</v>
      </c>
      <c r="BE121" s="192">
        <f t="shared" si="14"/>
        <v>0</v>
      </c>
      <c r="BF121" s="192">
        <f t="shared" si="15"/>
        <v>0</v>
      </c>
      <c r="BG121" s="192">
        <f t="shared" si="16"/>
        <v>0</v>
      </c>
      <c r="BH121" s="192">
        <f t="shared" si="17"/>
        <v>0</v>
      </c>
      <c r="BI121" s="192">
        <f t="shared" si="18"/>
        <v>0</v>
      </c>
      <c r="BJ121" s="19" t="s">
        <v>80</v>
      </c>
      <c r="BK121" s="192">
        <f t="shared" si="19"/>
        <v>0</v>
      </c>
      <c r="BL121" s="19" t="s">
        <v>178</v>
      </c>
      <c r="BM121" s="191" t="s">
        <v>390</v>
      </c>
    </row>
    <row r="122" spans="1:65" s="2" customFormat="1" ht="16.5" customHeight="1">
      <c r="A122" s="36"/>
      <c r="B122" s="37"/>
      <c r="C122" s="216" t="s">
        <v>7</v>
      </c>
      <c r="D122" s="216" t="s">
        <v>192</v>
      </c>
      <c r="E122" s="217" t="s">
        <v>5763</v>
      </c>
      <c r="F122" s="218" t="s">
        <v>5764</v>
      </c>
      <c r="G122" s="219" t="s">
        <v>421</v>
      </c>
      <c r="H122" s="220">
        <v>1</v>
      </c>
      <c r="I122" s="221"/>
      <c r="J122" s="222">
        <f t="shared" si="10"/>
        <v>0</v>
      </c>
      <c r="K122" s="218" t="s">
        <v>19</v>
      </c>
      <c r="L122" s="223"/>
      <c r="M122" s="224" t="s">
        <v>19</v>
      </c>
      <c r="N122" s="225" t="s">
        <v>44</v>
      </c>
      <c r="O122" s="66"/>
      <c r="P122" s="189">
        <f t="shared" si="11"/>
        <v>0</v>
      </c>
      <c r="Q122" s="189">
        <v>0</v>
      </c>
      <c r="R122" s="189">
        <f t="shared" si="12"/>
        <v>0</v>
      </c>
      <c r="S122" s="189">
        <v>0</v>
      </c>
      <c r="T122" s="190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195</v>
      </c>
      <c r="AT122" s="191" t="s">
        <v>192</v>
      </c>
      <c r="AU122" s="191" t="s">
        <v>80</v>
      </c>
      <c r="AY122" s="19" t="s">
        <v>170</v>
      </c>
      <c r="BE122" s="192">
        <f t="shared" si="14"/>
        <v>0</v>
      </c>
      <c r="BF122" s="192">
        <f t="shared" si="15"/>
        <v>0</v>
      </c>
      <c r="BG122" s="192">
        <f t="shared" si="16"/>
        <v>0</v>
      </c>
      <c r="BH122" s="192">
        <f t="shared" si="17"/>
        <v>0</v>
      </c>
      <c r="BI122" s="192">
        <f t="shared" si="18"/>
        <v>0</v>
      </c>
      <c r="BJ122" s="19" t="s">
        <v>80</v>
      </c>
      <c r="BK122" s="192">
        <f t="shared" si="19"/>
        <v>0</v>
      </c>
      <c r="BL122" s="19" t="s">
        <v>178</v>
      </c>
      <c r="BM122" s="191" t="s">
        <v>400</v>
      </c>
    </row>
    <row r="123" spans="1:65" s="2" customFormat="1" ht="16.5" customHeight="1">
      <c r="A123" s="36"/>
      <c r="B123" s="37"/>
      <c r="C123" s="216" t="s">
        <v>292</v>
      </c>
      <c r="D123" s="216" t="s">
        <v>192</v>
      </c>
      <c r="E123" s="217" t="s">
        <v>5765</v>
      </c>
      <c r="F123" s="218" t="s">
        <v>5766</v>
      </c>
      <c r="G123" s="219" t="s">
        <v>421</v>
      </c>
      <c r="H123" s="220">
        <v>1</v>
      </c>
      <c r="I123" s="221"/>
      <c r="J123" s="222">
        <f t="shared" si="10"/>
        <v>0</v>
      </c>
      <c r="K123" s="218" t="s">
        <v>19</v>
      </c>
      <c r="L123" s="223"/>
      <c r="M123" s="224" t="s">
        <v>19</v>
      </c>
      <c r="N123" s="225" t="s">
        <v>44</v>
      </c>
      <c r="O123" s="66"/>
      <c r="P123" s="189">
        <f t="shared" si="11"/>
        <v>0</v>
      </c>
      <c r="Q123" s="189">
        <v>0</v>
      </c>
      <c r="R123" s="189">
        <f t="shared" si="12"/>
        <v>0</v>
      </c>
      <c r="S123" s="189">
        <v>0</v>
      </c>
      <c r="T123" s="190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195</v>
      </c>
      <c r="AT123" s="191" t="s">
        <v>192</v>
      </c>
      <c r="AU123" s="191" t="s">
        <v>80</v>
      </c>
      <c r="AY123" s="19" t="s">
        <v>170</v>
      </c>
      <c r="BE123" s="192">
        <f t="shared" si="14"/>
        <v>0</v>
      </c>
      <c r="BF123" s="192">
        <f t="shared" si="15"/>
        <v>0</v>
      </c>
      <c r="BG123" s="192">
        <f t="shared" si="16"/>
        <v>0</v>
      </c>
      <c r="BH123" s="192">
        <f t="shared" si="17"/>
        <v>0</v>
      </c>
      <c r="BI123" s="192">
        <f t="shared" si="18"/>
        <v>0</v>
      </c>
      <c r="BJ123" s="19" t="s">
        <v>80</v>
      </c>
      <c r="BK123" s="192">
        <f t="shared" si="19"/>
        <v>0</v>
      </c>
      <c r="BL123" s="19" t="s">
        <v>178</v>
      </c>
      <c r="BM123" s="191" t="s">
        <v>413</v>
      </c>
    </row>
    <row r="124" spans="1:65" s="2" customFormat="1" ht="16.5" customHeight="1">
      <c r="A124" s="36"/>
      <c r="B124" s="37"/>
      <c r="C124" s="216" t="s">
        <v>303</v>
      </c>
      <c r="D124" s="216" t="s">
        <v>192</v>
      </c>
      <c r="E124" s="217" t="s">
        <v>5767</v>
      </c>
      <c r="F124" s="218" t="s">
        <v>5768</v>
      </c>
      <c r="G124" s="219" t="s">
        <v>421</v>
      </c>
      <c r="H124" s="220">
        <v>1</v>
      </c>
      <c r="I124" s="221"/>
      <c r="J124" s="222">
        <f t="shared" si="10"/>
        <v>0</v>
      </c>
      <c r="K124" s="218" t="s">
        <v>19</v>
      </c>
      <c r="L124" s="223"/>
      <c r="M124" s="224" t="s">
        <v>19</v>
      </c>
      <c r="N124" s="225" t="s">
        <v>44</v>
      </c>
      <c r="O124" s="66"/>
      <c r="P124" s="189">
        <f t="shared" si="11"/>
        <v>0</v>
      </c>
      <c r="Q124" s="189">
        <v>0</v>
      </c>
      <c r="R124" s="189">
        <f t="shared" si="12"/>
        <v>0</v>
      </c>
      <c r="S124" s="189">
        <v>0</v>
      </c>
      <c r="T124" s="190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195</v>
      </c>
      <c r="AT124" s="191" t="s">
        <v>192</v>
      </c>
      <c r="AU124" s="191" t="s">
        <v>80</v>
      </c>
      <c r="AY124" s="19" t="s">
        <v>170</v>
      </c>
      <c r="BE124" s="192">
        <f t="shared" si="14"/>
        <v>0</v>
      </c>
      <c r="BF124" s="192">
        <f t="shared" si="15"/>
        <v>0</v>
      </c>
      <c r="BG124" s="192">
        <f t="shared" si="16"/>
        <v>0</v>
      </c>
      <c r="BH124" s="192">
        <f t="shared" si="17"/>
        <v>0</v>
      </c>
      <c r="BI124" s="192">
        <f t="shared" si="18"/>
        <v>0</v>
      </c>
      <c r="BJ124" s="19" t="s">
        <v>80</v>
      </c>
      <c r="BK124" s="192">
        <f t="shared" si="19"/>
        <v>0</v>
      </c>
      <c r="BL124" s="19" t="s">
        <v>178</v>
      </c>
      <c r="BM124" s="191" t="s">
        <v>423</v>
      </c>
    </row>
    <row r="125" spans="1:65" s="2" customFormat="1" ht="16.5" customHeight="1">
      <c r="A125" s="36"/>
      <c r="B125" s="37"/>
      <c r="C125" s="216" t="s">
        <v>307</v>
      </c>
      <c r="D125" s="216" t="s">
        <v>192</v>
      </c>
      <c r="E125" s="217" t="s">
        <v>5769</v>
      </c>
      <c r="F125" s="218" t="s">
        <v>5770</v>
      </c>
      <c r="G125" s="219" t="s">
        <v>421</v>
      </c>
      <c r="H125" s="220">
        <v>1</v>
      </c>
      <c r="I125" s="221"/>
      <c r="J125" s="222">
        <f t="shared" si="10"/>
        <v>0</v>
      </c>
      <c r="K125" s="218" t="s">
        <v>19</v>
      </c>
      <c r="L125" s="223"/>
      <c r="M125" s="224" t="s">
        <v>19</v>
      </c>
      <c r="N125" s="225" t="s">
        <v>44</v>
      </c>
      <c r="O125" s="66"/>
      <c r="P125" s="189">
        <f t="shared" si="11"/>
        <v>0</v>
      </c>
      <c r="Q125" s="189">
        <v>0</v>
      </c>
      <c r="R125" s="189">
        <f t="shared" si="12"/>
        <v>0</v>
      </c>
      <c r="S125" s="189">
        <v>0</v>
      </c>
      <c r="T125" s="190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80</v>
      </c>
      <c r="AY125" s="19" t="s">
        <v>170</v>
      </c>
      <c r="BE125" s="192">
        <f t="shared" si="14"/>
        <v>0</v>
      </c>
      <c r="BF125" s="192">
        <f t="shared" si="15"/>
        <v>0</v>
      </c>
      <c r="BG125" s="192">
        <f t="shared" si="16"/>
        <v>0</v>
      </c>
      <c r="BH125" s="192">
        <f t="shared" si="17"/>
        <v>0</v>
      </c>
      <c r="BI125" s="192">
        <f t="shared" si="18"/>
        <v>0</v>
      </c>
      <c r="BJ125" s="19" t="s">
        <v>80</v>
      </c>
      <c r="BK125" s="192">
        <f t="shared" si="19"/>
        <v>0</v>
      </c>
      <c r="BL125" s="19" t="s">
        <v>178</v>
      </c>
      <c r="BM125" s="191" t="s">
        <v>433</v>
      </c>
    </row>
    <row r="126" spans="1:65" s="2" customFormat="1" ht="16.5" customHeight="1">
      <c r="A126" s="36"/>
      <c r="B126" s="37"/>
      <c r="C126" s="180" t="s">
        <v>313</v>
      </c>
      <c r="D126" s="180" t="s">
        <v>173</v>
      </c>
      <c r="E126" s="181" t="s">
        <v>5771</v>
      </c>
      <c r="F126" s="182" t="s">
        <v>1460</v>
      </c>
      <c r="G126" s="183" t="s">
        <v>421</v>
      </c>
      <c r="H126" s="184">
        <v>1</v>
      </c>
      <c r="I126" s="185"/>
      <c r="J126" s="186">
        <f t="shared" si="10"/>
        <v>0</v>
      </c>
      <c r="K126" s="182" t="s">
        <v>19</v>
      </c>
      <c r="L126" s="41"/>
      <c r="M126" s="187" t="s">
        <v>19</v>
      </c>
      <c r="N126" s="188" t="s">
        <v>44</v>
      </c>
      <c r="O126" s="66"/>
      <c r="P126" s="189">
        <f t="shared" si="11"/>
        <v>0</v>
      </c>
      <c r="Q126" s="189">
        <v>0</v>
      </c>
      <c r="R126" s="189">
        <f t="shared" si="12"/>
        <v>0</v>
      </c>
      <c r="S126" s="189">
        <v>0</v>
      </c>
      <c r="T126" s="190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178</v>
      </c>
      <c r="AT126" s="191" t="s">
        <v>173</v>
      </c>
      <c r="AU126" s="191" t="s">
        <v>80</v>
      </c>
      <c r="AY126" s="19" t="s">
        <v>170</v>
      </c>
      <c r="BE126" s="192">
        <f t="shared" si="14"/>
        <v>0</v>
      </c>
      <c r="BF126" s="192">
        <f t="shared" si="15"/>
        <v>0</v>
      </c>
      <c r="BG126" s="192">
        <f t="shared" si="16"/>
        <v>0</v>
      </c>
      <c r="BH126" s="192">
        <f t="shared" si="17"/>
        <v>0</v>
      </c>
      <c r="BI126" s="192">
        <f t="shared" si="18"/>
        <v>0</v>
      </c>
      <c r="BJ126" s="19" t="s">
        <v>80</v>
      </c>
      <c r="BK126" s="192">
        <f t="shared" si="19"/>
        <v>0</v>
      </c>
      <c r="BL126" s="19" t="s">
        <v>178</v>
      </c>
      <c r="BM126" s="191" t="s">
        <v>443</v>
      </c>
    </row>
    <row r="127" spans="1:65" s="12" customFormat="1" ht="25.9" customHeight="1">
      <c r="B127" s="164"/>
      <c r="C127" s="165"/>
      <c r="D127" s="166" t="s">
        <v>72</v>
      </c>
      <c r="E127" s="167" t="s">
        <v>1156</v>
      </c>
      <c r="F127" s="167" t="s">
        <v>5772</v>
      </c>
      <c r="G127" s="165"/>
      <c r="H127" s="165"/>
      <c r="I127" s="168"/>
      <c r="J127" s="169">
        <f>BK127</f>
        <v>0</v>
      </c>
      <c r="K127" s="165"/>
      <c r="L127" s="170"/>
      <c r="M127" s="171"/>
      <c r="N127" s="172"/>
      <c r="O127" s="172"/>
      <c r="P127" s="173">
        <f>SUM(P128:P137)</f>
        <v>0</v>
      </c>
      <c r="Q127" s="172"/>
      <c r="R127" s="173">
        <f>SUM(R128:R137)</f>
        <v>0</v>
      </c>
      <c r="S127" s="172"/>
      <c r="T127" s="174">
        <f>SUM(T128:T137)</f>
        <v>0</v>
      </c>
      <c r="AR127" s="175" t="s">
        <v>80</v>
      </c>
      <c r="AT127" s="176" t="s">
        <v>72</v>
      </c>
      <c r="AU127" s="176" t="s">
        <v>73</v>
      </c>
      <c r="AY127" s="175" t="s">
        <v>170</v>
      </c>
      <c r="BK127" s="177">
        <f>SUM(BK128:BK137)</f>
        <v>0</v>
      </c>
    </row>
    <row r="128" spans="1:65" s="2" customFormat="1" ht="16.5" customHeight="1">
      <c r="A128" s="36"/>
      <c r="B128" s="37"/>
      <c r="C128" s="216" t="s">
        <v>318</v>
      </c>
      <c r="D128" s="216" t="s">
        <v>192</v>
      </c>
      <c r="E128" s="217" t="s">
        <v>5773</v>
      </c>
      <c r="F128" s="218" t="s">
        <v>5774</v>
      </c>
      <c r="G128" s="219" t="s">
        <v>421</v>
      </c>
      <c r="H128" s="220">
        <v>1</v>
      </c>
      <c r="I128" s="221"/>
      <c r="J128" s="222">
        <f t="shared" ref="J128:J137" si="20">ROUND(I128*H128,2)</f>
        <v>0</v>
      </c>
      <c r="K128" s="218" t="s">
        <v>19</v>
      </c>
      <c r="L128" s="223"/>
      <c r="M128" s="224" t="s">
        <v>19</v>
      </c>
      <c r="N128" s="225" t="s">
        <v>44</v>
      </c>
      <c r="O128" s="66"/>
      <c r="P128" s="189">
        <f t="shared" ref="P128:P137" si="21">O128*H128</f>
        <v>0</v>
      </c>
      <c r="Q128" s="189">
        <v>0</v>
      </c>
      <c r="R128" s="189">
        <f t="shared" ref="R128:R137" si="22">Q128*H128</f>
        <v>0</v>
      </c>
      <c r="S128" s="189">
        <v>0</v>
      </c>
      <c r="T128" s="190">
        <f t="shared" ref="T128:T137" si="23"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195</v>
      </c>
      <c r="AT128" s="191" t="s">
        <v>192</v>
      </c>
      <c r="AU128" s="191" t="s">
        <v>80</v>
      </c>
      <c r="AY128" s="19" t="s">
        <v>170</v>
      </c>
      <c r="BE128" s="192">
        <f t="shared" ref="BE128:BE137" si="24">IF(N128="základní",J128,0)</f>
        <v>0</v>
      </c>
      <c r="BF128" s="192">
        <f t="shared" ref="BF128:BF137" si="25">IF(N128="snížená",J128,0)</f>
        <v>0</v>
      </c>
      <c r="BG128" s="192">
        <f t="shared" ref="BG128:BG137" si="26">IF(N128="zákl. přenesená",J128,0)</f>
        <v>0</v>
      </c>
      <c r="BH128" s="192">
        <f t="shared" ref="BH128:BH137" si="27">IF(N128="sníž. přenesená",J128,0)</f>
        <v>0</v>
      </c>
      <c r="BI128" s="192">
        <f t="shared" ref="BI128:BI137" si="28">IF(N128="nulová",J128,0)</f>
        <v>0</v>
      </c>
      <c r="BJ128" s="19" t="s">
        <v>80</v>
      </c>
      <c r="BK128" s="192">
        <f t="shared" ref="BK128:BK137" si="29">ROUND(I128*H128,2)</f>
        <v>0</v>
      </c>
      <c r="BL128" s="19" t="s">
        <v>178</v>
      </c>
      <c r="BM128" s="191" t="s">
        <v>452</v>
      </c>
    </row>
    <row r="129" spans="1:65" s="2" customFormat="1" ht="16.5" customHeight="1">
      <c r="A129" s="36"/>
      <c r="B129" s="37"/>
      <c r="C129" s="216" t="s">
        <v>323</v>
      </c>
      <c r="D129" s="216" t="s">
        <v>192</v>
      </c>
      <c r="E129" s="217" t="s">
        <v>5775</v>
      </c>
      <c r="F129" s="218" t="s">
        <v>5776</v>
      </c>
      <c r="G129" s="219" t="s">
        <v>421</v>
      </c>
      <c r="H129" s="220">
        <v>1</v>
      </c>
      <c r="I129" s="221"/>
      <c r="J129" s="222">
        <f t="shared" si="20"/>
        <v>0</v>
      </c>
      <c r="K129" s="218" t="s">
        <v>19</v>
      </c>
      <c r="L129" s="223"/>
      <c r="M129" s="224" t="s">
        <v>19</v>
      </c>
      <c r="N129" s="225" t="s">
        <v>44</v>
      </c>
      <c r="O129" s="66"/>
      <c r="P129" s="189">
        <f t="shared" si="21"/>
        <v>0</v>
      </c>
      <c r="Q129" s="189">
        <v>0</v>
      </c>
      <c r="R129" s="189">
        <f t="shared" si="22"/>
        <v>0</v>
      </c>
      <c r="S129" s="189">
        <v>0</v>
      </c>
      <c r="T129" s="190">
        <f t="shared" si="2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195</v>
      </c>
      <c r="AT129" s="191" t="s">
        <v>192</v>
      </c>
      <c r="AU129" s="191" t="s">
        <v>80</v>
      </c>
      <c r="AY129" s="19" t="s">
        <v>170</v>
      </c>
      <c r="BE129" s="192">
        <f t="shared" si="24"/>
        <v>0</v>
      </c>
      <c r="BF129" s="192">
        <f t="shared" si="25"/>
        <v>0</v>
      </c>
      <c r="BG129" s="192">
        <f t="shared" si="26"/>
        <v>0</v>
      </c>
      <c r="BH129" s="192">
        <f t="shared" si="27"/>
        <v>0</v>
      </c>
      <c r="BI129" s="192">
        <f t="shared" si="28"/>
        <v>0</v>
      </c>
      <c r="BJ129" s="19" t="s">
        <v>80</v>
      </c>
      <c r="BK129" s="192">
        <f t="shared" si="29"/>
        <v>0</v>
      </c>
      <c r="BL129" s="19" t="s">
        <v>178</v>
      </c>
      <c r="BM129" s="191" t="s">
        <v>461</v>
      </c>
    </row>
    <row r="130" spans="1:65" s="2" customFormat="1" ht="16.5" customHeight="1">
      <c r="A130" s="36"/>
      <c r="B130" s="37"/>
      <c r="C130" s="216" t="s">
        <v>328</v>
      </c>
      <c r="D130" s="216" t="s">
        <v>192</v>
      </c>
      <c r="E130" s="217" t="s">
        <v>5777</v>
      </c>
      <c r="F130" s="218" t="s">
        <v>5778</v>
      </c>
      <c r="G130" s="219" t="s">
        <v>421</v>
      </c>
      <c r="H130" s="220">
        <v>1</v>
      </c>
      <c r="I130" s="221"/>
      <c r="J130" s="222">
        <f t="shared" si="20"/>
        <v>0</v>
      </c>
      <c r="K130" s="218" t="s">
        <v>19</v>
      </c>
      <c r="L130" s="223"/>
      <c r="M130" s="224" t="s">
        <v>19</v>
      </c>
      <c r="N130" s="225" t="s">
        <v>44</v>
      </c>
      <c r="O130" s="66"/>
      <c r="P130" s="189">
        <f t="shared" si="21"/>
        <v>0</v>
      </c>
      <c r="Q130" s="189">
        <v>0</v>
      </c>
      <c r="R130" s="189">
        <f t="shared" si="22"/>
        <v>0</v>
      </c>
      <c r="S130" s="189">
        <v>0</v>
      </c>
      <c r="T130" s="190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195</v>
      </c>
      <c r="AT130" s="191" t="s">
        <v>192</v>
      </c>
      <c r="AU130" s="191" t="s">
        <v>80</v>
      </c>
      <c r="AY130" s="19" t="s">
        <v>170</v>
      </c>
      <c r="BE130" s="192">
        <f t="shared" si="24"/>
        <v>0</v>
      </c>
      <c r="BF130" s="192">
        <f t="shared" si="25"/>
        <v>0</v>
      </c>
      <c r="BG130" s="192">
        <f t="shared" si="26"/>
        <v>0</v>
      </c>
      <c r="BH130" s="192">
        <f t="shared" si="27"/>
        <v>0</v>
      </c>
      <c r="BI130" s="192">
        <f t="shared" si="28"/>
        <v>0</v>
      </c>
      <c r="BJ130" s="19" t="s">
        <v>80</v>
      </c>
      <c r="BK130" s="192">
        <f t="shared" si="29"/>
        <v>0</v>
      </c>
      <c r="BL130" s="19" t="s">
        <v>178</v>
      </c>
      <c r="BM130" s="191" t="s">
        <v>473</v>
      </c>
    </row>
    <row r="131" spans="1:65" s="2" customFormat="1" ht="16.5" customHeight="1">
      <c r="A131" s="36"/>
      <c r="B131" s="37"/>
      <c r="C131" s="216" t="s">
        <v>333</v>
      </c>
      <c r="D131" s="216" t="s">
        <v>192</v>
      </c>
      <c r="E131" s="217" t="s">
        <v>5779</v>
      </c>
      <c r="F131" s="218" t="s">
        <v>5780</v>
      </c>
      <c r="G131" s="219" t="s">
        <v>421</v>
      </c>
      <c r="H131" s="220">
        <v>6</v>
      </c>
      <c r="I131" s="221"/>
      <c r="J131" s="222">
        <f t="shared" si="20"/>
        <v>0</v>
      </c>
      <c r="K131" s="218" t="s">
        <v>19</v>
      </c>
      <c r="L131" s="223"/>
      <c r="M131" s="224" t="s">
        <v>19</v>
      </c>
      <c r="N131" s="225" t="s">
        <v>44</v>
      </c>
      <c r="O131" s="66"/>
      <c r="P131" s="189">
        <f t="shared" si="21"/>
        <v>0</v>
      </c>
      <c r="Q131" s="189">
        <v>0</v>
      </c>
      <c r="R131" s="189">
        <f t="shared" si="22"/>
        <v>0</v>
      </c>
      <c r="S131" s="189">
        <v>0</v>
      </c>
      <c r="T131" s="190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195</v>
      </c>
      <c r="AT131" s="191" t="s">
        <v>192</v>
      </c>
      <c r="AU131" s="191" t="s">
        <v>80</v>
      </c>
      <c r="AY131" s="19" t="s">
        <v>170</v>
      </c>
      <c r="BE131" s="192">
        <f t="shared" si="24"/>
        <v>0</v>
      </c>
      <c r="BF131" s="192">
        <f t="shared" si="25"/>
        <v>0</v>
      </c>
      <c r="BG131" s="192">
        <f t="shared" si="26"/>
        <v>0</v>
      </c>
      <c r="BH131" s="192">
        <f t="shared" si="27"/>
        <v>0</v>
      </c>
      <c r="BI131" s="192">
        <f t="shared" si="28"/>
        <v>0</v>
      </c>
      <c r="BJ131" s="19" t="s">
        <v>80</v>
      </c>
      <c r="BK131" s="192">
        <f t="shared" si="29"/>
        <v>0</v>
      </c>
      <c r="BL131" s="19" t="s">
        <v>178</v>
      </c>
      <c r="BM131" s="191" t="s">
        <v>481</v>
      </c>
    </row>
    <row r="132" spans="1:65" s="2" customFormat="1" ht="16.5" customHeight="1">
      <c r="A132" s="36"/>
      <c r="B132" s="37"/>
      <c r="C132" s="216" t="s">
        <v>338</v>
      </c>
      <c r="D132" s="216" t="s">
        <v>192</v>
      </c>
      <c r="E132" s="217" t="s">
        <v>5781</v>
      </c>
      <c r="F132" s="218" t="s">
        <v>5782</v>
      </c>
      <c r="G132" s="219" t="s">
        <v>421</v>
      </c>
      <c r="H132" s="220">
        <v>1</v>
      </c>
      <c r="I132" s="221"/>
      <c r="J132" s="222">
        <f t="shared" si="20"/>
        <v>0</v>
      </c>
      <c r="K132" s="218" t="s">
        <v>19</v>
      </c>
      <c r="L132" s="223"/>
      <c r="M132" s="224" t="s">
        <v>19</v>
      </c>
      <c r="N132" s="225" t="s">
        <v>44</v>
      </c>
      <c r="O132" s="66"/>
      <c r="P132" s="189">
        <f t="shared" si="21"/>
        <v>0</v>
      </c>
      <c r="Q132" s="189">
        <v>0</v>
      </c>
      <c r="R132" s="189">
        <f t="shared" si="22"/>
        <v>0</v>
      </c>
      <c r="S132" s="189">
        <v>0</v>
      </c>
      <c r="T132" s="190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195</v>
      </c>
      <c r="AT132" s="191" t="s">
        <v>192</v>
      </c>
      <c r="AU132" s="191" t="s">
        <v>80</v>
      </c>
      <c r="AY132" s="19" t="s">
        <v>170</v>
      </c>
      <c r="BE132" s="192">
        <f t="shared" si="24"/>
        <v>0</v>
      </c>
      <c r="BF132" s="192">
        <f t="shared" si="25"/>
        <v>0</v>
      </c>
      <c r="BG132" s="192">
        <f t="shared" si="26"/>
        <v>0</v>
      </c>
      <c r="BH132" s="192">
        <f t="shared" si="27"/>
        <v>0</v>
      </c>
      <c r="BI132" s="192">
        <f t="shared" si="28"/>
        <v>0</v>
      </c>
      <c r="BJ132" s="19" t="s">
        <v>80</v>
      </c>
      <c r="BK132" s="192">
        <f t="shared" si="29"/>
        <v>0</v>
      </c>
      <c r="BL132" s="19" t="s">
        <v>178</v>
      </c>
      <c r="BM132" s="191" t="s">
        <v>492</v>
      </c>
    </row>
    <row r="133" spans="1:65" s="2" customFormat="1" ht="16.5" customHeight="1">
      <c r="A133" s="36"/>
      <c r="B133" s="37"/>
      <c r="C133" s="216" t="s">
        <v>342</v>
      </c>
      <c r="D133" s="216" t="s">
        <v>192</v>
      </c>
      <c r="E133" s="217" t="s">
        <v>5783</v>
      </c>
      <c r="F133" s="218" t="s">
        <v>5784</v>
      </c>
      <c r="G133" s="219" t="s">
        <v>310</v>
      </c>
      <c r="H133" s="220">
        <v>300</v>
      </c>
      <c r="I133" s="221"/>
      <c r="J133" s="222">
        <f t="shared" si="20"/>
        <v>0</v>
      </c>
      <c r="K133" s="218" t="s">
        <v>19</v>
      </c>
      <c r="L133" s="223"/>
      <c r="M133" s="224" t="s">
        <v>19</v>
      </c>
      <c r="N133" s="225" t="s">
        <v>44</v>
      </c>
      <c r="O133" s="66"/>
      <c r="P133" s="189">
        <f t="shared" si="21"/>
        <v>0</v>
      </c>
      <c r="Q133" s="189">
        <v>0</v>
      </c>
      <c r="R133" s="189">
        <f t="shared" si="22"/>
        <v>0</v>
      </c>
      <c r="S133" s="189">
        <v>0</v>
      </c>
      <c r="T133" s="190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195</v>
      </c>
      <c r="AT133" s="191" t="s">
        <v>192</v>
      </c>
      <c r="AU133" s="191" t="s">
        <v>80</v>
      </c>
      <c r="AY133" s="19" t="s">
        <v>170</v>
      </c>
      <c r="BE133" s="192">
        <f t="shared" si="24"/>
        <v>0</v>
      </c>
      <c r="BF133" s="192">
        <f t="shared" si="25"/>
        <v>0</v>
      </c>
      <c r="BG133" s="192">
        <f t="shared" si="26"/>
        <v>0</v>
      </c>
      <c r="BH133" s="192">
        <f t="shared" si="27"/>
        <v>0</v>
      </c>
      <c r="BI133" s="192">
        <f t="shared" si="28"/>
        <v>0</v>
      </c>
      <c r="BJ133" s="19" t="s">
        <v>80</v>
      </c>
      <c r="BK133" s="192">
        <f t="shared" si="29"/>
        <v>0</v>
      </c>
      <c r="BL133" s="19" t="s">
        <v>178</v>
      </c>
      <c r="BM133" s="191" t="s">
        <v>505</v>
      </c>
    </row>
    <row r="134" spans="1:65" s="2" customFormat="1" ht="21.75" customHeight="1">
      <c r="A134" s="36"/>
      <c r="B134" s="37"/>
      <c r="C134" s="216" t="s">
        <v>346</v>
      </c>
      <c r="D134" s="216" t="s">
        <v>192</v>
      </c>
      <c r="E134" s="217" t="s">
        <v>1495</v>
      </c>
      <c r="F134" s="218" t="s">
        <v>1496</v>
      </c>
      <c r="G134" s="219" t="s">
        <v>310</v>
      </c>
      <c r="H134" s="220">
        <v>250</v>
      </c>
      <c r="I134" s="221"/>
      <c r="J134" s="222">
        <f t="shared" si="20"/>
        <v>0</v>
      </c>
      <c r="K134" s="218" t="s">
        <v>19</v>
      </c>
      <c r="L134" s="223"/>
      <c r="M134" s="224" t="s">
        <v>19</v>
      </c>
      <c r="N134" s="225" t="s">
        <v>44</v>
      </c>
      <c r="O134" s="66"/>
      <c r="P134" s="189">
        <f t="shared" si="21"/>
        <v>0</v>
      </c>
      <c r="Q134" s="189">
        <v>0</v>
      </c>
      <c r="R134" s="189">
        <f t="shared" si="22"/>
        <v>0</v>
      </c>
      <c r="S134" s="189">
        <v>0</v>
      </c>
      <c r="T134" s="190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195</v>
      </c>
      <c r="AT134" s="191" t="s">
        <v>192</v>
      </c>
      <c r="AU134" s="191" t="s">
        <v>80</v>
      </c>
      <c r="AY134" s="19" t="s">
        <v>170</v>
      </c>
      <c r="BE134" s="192">
        <f t="shared" si="24"/>
        <v>0</v>
      </c>
      <c r="BF134" s="192">
        <f t="shared" si="25"/>
        <v>0</v>
      </c>
      <c r="BG134" s="192">
        <f t="shared" si="26"/>
        <v>0</v>
      </c>
      <c r="BH134" s="192">
        <f t="shared" si="27"/>
        <v>0</v>
      </c>
      <c r="BI134" s="192">
        <f t="shared" si="28"/>
        <v>0</v>
      </c>
      <c r="BJ134" s="19" t="s">
        <v>80</v>
      </c>
      <c r="BK134" s="192">
        <f t="shared" si="29"/>
        <v>0</v>
      </c>
      <c r="BL134" s="19" t="s">
        <v>178</v>
      </c>
      <c r="BM134" s="191" t="s">
        <v>513</v>
      </c>
    </row>
    <row r="135" spans="1:65" s="2" customFormat="1" ht="24">
      <c r="A135" s="36"/>
      <c r="B135" s="37"/>
      <c r="C135" s="216" t="s">
        <v>350</v>
      </c>
      <c r="D135" s="216" t="s">
        <v>192</v>
      </c>
      <c r="E135" s="217" t="s">
        <v>5748</v>
      </c>
      <c r="F135" s="218" t="s">
        <v>5749</v>
      </c>
      <c r="G135" s="219" t="s">
        <v>310</v>
      </c>
      <c r="H135" s="220">
        <v>80</v>
      </c>
      <c r="I135" s="221"/>
      <c r="J135" s="222">
        <f t="shared" si="20"/>
        <v>0</v>
      </c>
      <c r="K135" s="218" t="s">
        <v>19</v>
      </c>
      <c r="L135" s="223"/>
      <c r="M135" s="224" t="s">
        <v>19</v>
      </c>
      <c r="N135" s="225" t="s">
        <v>44</v>
      </c>
      <c r="O135" s="66"/>
      <c r="P135" s="189">
        <f t="shared" si="21"/>
        <v>0</v>
      </c>
      <c r="Q135" s="189">
        <v>0</v>
      </c>
      <c r="R135" s="189">
        <f t="shared" si="22"/>
        <v>0</v>
      </c>
      <c r="S135" s="189">
        <v>0</v>
      </c>
      <c r="T135" s="190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195</v>
      </c>
      <c r="AT135" s="191" t="s">
        <v>192</v>
      </c>
      <c r="AU135" s="191" t="s">
        <v>80</v>
      </c>
      <c r="AY135" s="19" t="s">
        <v>170</v>
      </c>
      <c r="BE135" s="192">
        <f t="shared" si="24"/>
        <v>0</v>
      </c>
      <c r="BF135" s="192">
        <f t="shared" si="25"/>
        <v>0</v>
      </c>
      <c r="BG135" s="192">
        <f t="shared" si="26"/>
        <v>0</v>
      </c>
      <c r="BH135" s="192">
        <f t="shared" si="27"/>
        <v>0</v>
      </c>
      <c r="BI135" s="192">
        <f t="shared" si="28"/>
        <v>0</v>
      </c>
      <c r="BJ135" s="19" t="s">
        <v>80</v>
      </c>
      <c r="BK135" s="192">
        <f t="shared" si="29"/>
        <v>0</v>
      </c>
      <c r="BL135" s="19" t="s">
        <v>178</v>
      </c>
      <c r="BM135" s="191" t="s">
        <v>528</v>
      </c>
    </row>
    <row r="136" spans="1:65" s="2" customFormat="1" ht="16.5" customHeight="1">
      <c r="A136" s="36"/>
      <c r="B136" s="37"/>
      <c r="C136" s="216" t="s">
        <v>354</v>
      </c>
      <c r="D136" s="216" t="s">
        <v>192</v>
      </c>
      <c r="E136" s="217" t="s">
        <v>5785</v>
      </c>
      <c r="F136" s="218" t="s">
        <v>1458</v>
      </c>
      <c r="G136" s="219" t="s">
        <v>421</v>
      </c>
      <c r="H136" s="220">
        <v>1</v>
      </c>
      <c r="I136" s="221"/>
      <c r="J136" s="222">
        <f t="shared" si="20"/>
        <v>0</v>
      </c>
      <c r="K136" s="218" t="s">
        <v>19</v>
      </c>
      <c r="L136" s="223"/>
      <c r="M136" s="224" t="s">
        <v>19</v>
      </c>
      <c r="N136" s="225" t="s">
        <v>44</v>
      </c>
      <c r="O136" s="66"/>
      <c r="P136" s="189">
        <f t="shared" si="21"/>
        <v>0</v>
      </c>
      <c r="Q136" s="189">
        <v>0</v>
      </c>
      <c r="R136" s="189">
        <f t="shared" si="22"/>
        <v>0</v>
      </c>
      <c r="S136" s="189">
        <v>0</v>
      </c>
      <c r="T136" s="190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195</v>
      </c>
      <c r="AT136" s="191" t="s">
        <v>192</v>
      </c>
      <c r="AU136" s="191" t="s">
        <v>80</v>
      </c>
      <c r="AY136" s="19" t="s">
        <v>170</v>
      </c>
      <c r="BE136" s="192">
        <f t="shared" si="24"/>
        <v>0</v>
      </c>
      <c r="BF136" s="192">
        <f t="shared" si="25"/>
        <v>0</v>
      </c>
      <c r="BG136" s="192">
        <f t="shared" si="26"/>
        <v>0</v>
      </c>
      <c r="BH136" s="192">
        <f t="shared" si="27"/>
        <v>0</v>
      </c>
      <c r="BI136" s="192">
        <f t="shared" si="28"/>
        <v>0</v>
      </c>
      <c r="BJ136" s="19" t="s">
        <v>80</v>
      </c>
      <c r="BK136" s="192">
        <f t="shared" si="29"/>
        <v>0</v>
      </c>
      <c r="BL136" s="19" t="s">
        <v>178</v>
      </c>
      <c r="BM136" s="191" t="s">
        <v>542</v>
      </c>
    </row>
    <row r="137" spans="1:65" s="2" customFormat="1" ht="16.5" customHeight="1">
      <c r="A137" s="36"/>
      <c r="B137" s="37"/>
      <c r="C137" s="180" t="s">
        <v>359</v>
      </c>
      <c r="D137" s="180" t="s">
        <v>173</v>
      </c>
      <c r="E137" s="181" t="s">
        <v>5786</v>
      </c>
      <c r="F137" s="182" t="s">
        <v>5787</v>
      </c>
      <c r="G137" s="183" t="s">
        <v>421</v>
      </c>
      <c r="H137" s="184">
        <v>1</v>
      </c>
      <c r="I137" s="185"/>
      <c r="J137" s="186">
        <f t="shared" si="20"/>
        <v>0</v>
      </c>
      <c r="K137" s="182" t="s">
        <v>19</v>
      </c>
      <c r="L137" s="41"/>
      <c r="M137" s="187" t="s">
        <v>19</v>
      </c>
      <c r="N137" s="188" t="s">
        <v>44</v>
      </c>
      <c r="O137" s="66"/>
      <c r="P137" s="189">
        <f t="shared" si="21"/>
        <v>0</v>
      </c>
      <c r="Q137" s="189">
        <v>0</v>
      </c>
      <c r="R137" s="189">
        <f t="shared" si="22"/>
        <v>0</v>
      </c>
      <c r="S137" s="189">
        <v>0</v>
      </c>
      <c r="T137" s="190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80</v>
      </c>
      <c r="AY137" s="19" t="s">
        <v>170</v>
      </c>
      <c r="BE137" s="192">
        <f t="shared" si="24"/>
        <v>0</v>
      </c>
      <c r="BF137" s="192">
        <f t="shared" si="25"/>
        <v>0</v>
      </c>
      <c r="BG137" s="192">
        <f t="shared" si="26"/>
        <v>0</v>
      </c>
      <c r="BH137" s="192">
        <f t="shared" si="27"/>
        <v>0</v>
      </c>
      <c r="BI137" s="192">
        <f t="shared" si="28"/>
        <v>0</v>
      </c>
      <c r="BJ137" s="19" t="s">
        <v>80</v>
      </c>
      <c r="BK137" s="192">
        <f t="shared" si="29"/>
        <v>0</v>
      </c>
      <c r="BL137" s="19" t="s">
        <v>178</v>
      </c>
      <c r="BM137" s="191" t="s">
        <v>551</v>
      </c>
    </row>
    <row r="138" spans="1:65" s="12" customFormat="1" ht="25.9" customHeight="1">
      <c r="B138" s="164"/>
      <c r="C138" s="165"/>
      <c r="D138" s="166" t="s">
        <v>72</v>
      </c>
      <c r="E138" s="167" t="s">
        <v>1168</v>
      </c>
      <c r="F138" s="167" t="s">
        <v>1500</v>
      </c>
      <c r="G138" s="165"/>
      <c r="H138" s="165"/>
      <c r="I138" s="168"/>
      <c r="J138" s="169">
        <f>BK138</f>
        <v>0</v>
      </c>
      <c r="K138" s="165"/>
      <c r="L138" s="170"/>
      <c r="M138" s="171"/>
      <c r="N138" s="172"/>
      <c r="O138" s="172"/>
      <c r="P138" s="173">
        <f>SUM(P139:P153)</f>
        <v>0</v>
      </c>
      <c r="Q138" s="172"/>
      <c r="R138" s="173">
        <f>SUM(R139:R153)</f>
        <v>0</v>
      </c>
      <c r="S138" s="172"/>
      <c r="T138" s="174">
        <f>SUM(T139:T153)</f>
        <v>0</v>
      </c>
      <c r="AR138" s="175" t="s">
        <v>80</v>
      </c>
      <c r="AT138" s="176" t="s">
        <v>72</v>
      </c>
      <c r="AU138" s="176" t="s">
        <v>73</v>
      </c>
      <c r="AY138" s="175" t="s">
        <v>170</v>
      </c>
      <c r="BK138" s="177">
        <f>SUM(BK139:BK153)</f>
        <v>0</v>
      </c>
    </row>
    <row r="139" spans="1:65" s="2" customFormat="1" ht="55.5" customHeight="1">
      <c r="A139" s="36"/>
      <c r="B139" s="37"/>
      <c r="C139" s="216" t="s">
        <v>366</v>
      </c>
      <c r="D139" s="216" t="s">
        <v>192</v>
      </c>
      <c r="E139" s="217" t="s">
        <v>5788</v>
      </c>
      <c r="F139" s="218" t="s">
        <v>5789</v>
      </c>
      <c r="G139" s="219" t="s">
        <v>421</v>
      </c>
      <c r="H139" s="220">
        <v>1</v>
      </c>
      <c r="I139" s="221"/>
      <c r="J139" s="222">
        <f>ROUND(I139*H139,2)</f>
        <v>0</v>
      </c>
      <c r="K139" s="218" t="s">
        <v>19</v>
      </c>
      <c r="L139" s="223"/>
      <c r="M139" s="224" t="s">
        <v>19</v>
      </c>
      <c r="N139" s="225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195</v>
      </c>
      <c r="AT139" s="191" t="s">
        <v>192</v>
      </c>
      <c r="AU139" s="191" t="s">
        <v>80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178</v>
      </c>
      <c r="BM139" s="191" t="s">
        <v>559</v>
      </c>
    </row>
    <row r="140" spans="1:65" s="2" customFormat="1" ht="16.5" customHeight="1">
      <c r="A140" s="36"/>
      <c r="B140" s="37"/>
      <c r="C140" s="216" t="s">
        <v>371</v>
      </c>
      <c r="D140" s="216" t="s">
        <v>192</v>
      </c>
      <c r="E140" s="217" t="s">
        <v>5790</v>
      </c>
      <c r="F140" s="218" t="s">
        <v>5791</v>
      </c>
      <c r="G140" s="219" t="s">
        <v>1088</v>
      </c>
      <c r="H140" s="220">
        <v>1</v>
      </c>
      <c r="I140" s="221"/>
      <c r="J140" s="222">
        <f>ROUND(I140*H140,2)</f>
        <v>0</v>
      </c>
      <c r="K140" s="218" t="s">
        <v>19</v>
      </c>
      <c r="L140" s="223"/>
      <c r="M140" s="224" t="s">
        <v>19</v>
      </c>
      <c r="N140" s="225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195</v>
      </c>
      <c r="AT140" s="191" t="s">
        <v>192</v>
      </c>
      <c r="AU140" s="191" t="s">
        <v>80</v>
      </c>
      <c r="AY140" s="19" t="s">
        <v>170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178</v>
      </c>
      <c r="BM140" s="191" t="s">
        <v>567</v>
      </c>
    </row>
    <row r="141" spans="1:65" s="2" customFormat="1" ht="16.5" customHeight="1">
      <c r="A141" s="36"/>
      <c r="B141" s="37"/>
      <c r="C141" s="216" t="s">
        <v>378</v>
      </c>
      <c r="D141" s="216" t="s">
        <v>192</v>
      </c>
      <c r="E141" s="217" t="s">
        <v>5792</v>
      </c>
      <c r="F141" s="218" t="s">
        <v>5793</v>
      </c>
      <c r="G141" s="219" t="s">
        <v>1088</v>
      </c>
      <c r="H141" s="220">
        <v>67</v>
      </c>
      <c r="I141" s="221"/>
      <c r="J141" s="222">
        <f>ROUND(I141*H141,2)</f>
        <v>0</v>
      </c>
      <c r="K141" s="218" t="s">
        <v>19</v>
      </c>
      <c r="L141" s="223"/>
      <c r="M141" s="224" t="s">
        <v>19</v>
      </c>
      <c r="N141" s="225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195</v>
      </c>
      <c r="AT141" s="191" t="s">
        <v>192</v>
      </c>
      <c r="AU141" s="191" t="s">
        <v>80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575</v>
      </c>
    </row>
    <row r="142" spans="1:65" s="2" customFormat="1" ht="19.5">
      <c r="A142" s="36"/>
      <c r="B142" s="37"/>
      <c r="C142" s="38"/>
      <c r="D142" s="195" t="s">
        <v>363</v>
      </c>
      <c r="E142" s="38"/>
      <c r="F142" s="236" t="s">
        <v>5732</v>
      </c>
      <c r="G142" s="38"/>
      <c r="H142" s="38"/>
      <c r="I142" s="237"/>
      <c r="J142" s="38"/>
      <c r="K142" s="38"/>
      <c r="L142" s="41"/>
      <c r="M142" s="238"/>
      <c r="N142" s="23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363</v>
      </c>
      <c r="AU142" s="19" t="s">
        <v>80</v>
      </c>
    </row>
    <row r="143" spans="1:65" s="2" customFormat="1" ht="16.5" customHeight="1">
      <c r="A143" s="36"/>
      <c r="B143" s="37"/>
      <c r="C143" s="216" t="s">
        <v>385</v>
      </c>
      <c r="D143" s="216" t="s">
        <v>192</v>
      </c>
      <c r="E143" s="217" t="s">
        <v>5794</v>
      </c>
      <c r="F143" s="218" t="s">
        <v>1502</v>
      </c>
      <c r="G143" s="219" t="s">
        <v>1088</v>
      </c>
      <c r="H143" s="220">
        <v>9</v>
      </c>
      <c r="I143" s="221"/>
      <c r="J143" s="222">
        <f>ROUND(I143*H143,2)</f>
        <v>0</v>
      </c>
      <c r="K143" s="218" t="s">
        <v>19</v>
      </c>
      <c r="L143" s="223"/>
      <c r="M143" s="224" t="s">
        <v>19</v>
      </c>
      <c r="N143" s="225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195</v>
      </c>
      <c r="AT143" s="191" t="s">
        <v>192</v>
      </c>
      <c r="AU143" s="191" t="s">
        <v>80</v>
      </c>
      <c r="AY143" s="19" t="s">
        <v>170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178</v>
      </c>
      <c r="BM143" s="191" t="s">
        <v>583</v>
      </c>
    </row>
    <row r="144" spans="1:65" s="2" customFormat="1" ht="19.5">
      <c r="A144" s="36"/>
      <c r="B144" s="37"/>
      <c r="C144" s="38"/>
      <c r="D144" s="195" t="s">
        <v>363</v>
      </c>
      <c r="E144" s="38"/>
      <c r="F144" s="236" t="s">
        <v>5732</v>
      </c>
      <c r="G144" s="38"/>
      <c r="H144" s="38"/>
      <c r="I144" s="237"/>
      <c r="J144" s="38"/>
      <c r="K144" s="38"/>
      <c r="L144" s="41"/>
      <c r="M144" s="238"/>
      <c r="N144" s="239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363</v>
      </c>
      <c r="AU144" s="19" t="s">
        <v>80</v>
      </c>
    </row>
    <row r="145" spans="1:65" s="2" customFormat="1" ht="16.5" customHeight="1">
      <c r="A145" s="36"/>
      <c r="B145" s="37"/>
      <c r="C145" s="216" t="s">
        <v>390</v>
      </c>
      <c r="D145" s="216" t="s">
        <v>192</v>
      </c>
      <c r="E145" s="217" t="s">
        <v>5795</v>
      </c>
      <c r="F145" s="218" t="s">
        <v>1504</v>
      </c>
      <c r="G145" s="219" t="s">
        <v>310</v>
      </c>
      <c r="H145" s="220">
        <v>1800</v>
      </c>
      <c r="I145" s="221"/>
      <c r="J145" s="222">
        <f>ROUND(I145*H145,2)</f>
        <v>0</v>
      </c>
      <c r="K145" s="218" t="s">
        <v>19</v>
      </c>
      <c r="L145" s="223"/>
      <c r="M145" s="224" t="s">
        <v>19</v>
      </c>
      <c r="N145" s="225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195</v>
      </c>
      <c r="AT145" s="191" t="s">
        <v>192</v>
      </c>
      <c r="AU145" s="191" t="s">
        <v>80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178</v>
      </c>
      <c r="BM145" s="191" t="s">
        <v>593</v>
      </c>
    </row>
    <row r="146" spans="1:65" s="2" customFormat="1" ht="19.5">
      <c r="A146" s="36"/>
      <c r="B146" s="37"/>
      <c r="C146" s="38"/>
      <c r="D146" s="195" t="s">
        <v>363</v>
      </c>
      <c r="E146" s="38"/>
      <c r="F146" s="236" t="s">
        <v>5796</v>
      </c>
      <c r="G146" s="38"/>
      <c r="H146" s="38"/>
      <c r="I146" s="237"/>
      <c r="J146" s="38"/>
      <c r="K146" s="38"/>
      <c r="L146" s="41"/>
      <c r="M146" s="238"/>
      <c r="N146" s="23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363</v>
      </c>
      <c r="AU146" s="19" t="s">
        <v>80</v>
      </c>
    </row>
    <row r="147" spans="1:65" s="2" customFormat="1" ht="16.5" customHeight="1">
      <c r="A147" s="36"/>
      <c r="B147" s="37"/>
      <c r="C147" s="216" t="s">
        <v>395</v>
      </c>
      <c r="D147" s="216" t="s">
        <v>192</v>
      </c>
      <c r="E147" s="217" t="s">
        <v>5797</v>
      </c>
      <c r="F147" s="218" t="s">
        <v>5798</v>
      </c>
      <c r="G147" s="219" t="s">
        <v>310</v>
      </c>
      <c r="H147" s="220">
        <v>25</v>
      </c>
      <c r="I147" s="221"/>
      <c r="J147" s="222">
        <f>ROUND(I147*H147,2)</f>
        <v>0</v>
      </c>
      <c r="K147" s="218" t="s">
        <v>19</v>
      </c>
      <c r="L147" s="223"/>
      <c r="M147" s="224" t="s">
        <v>19</v>
      </c>
      <c r="N147" s="225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195</v>
      </c>
      <c r="AT147" s="191" t="s">
        <v>192</v>
      </c>
      <c r="AU147" s="191" t="s">
        <v>80</v>
      </c>
      <c r="AY147" s="19" t="s">
        <v>170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178</v>
      </c>
      <c r="BM147" s="191" t="s">
        <v>604</v>
      </c>
    </row>
    <row r="148" spans="1:65" s="2" customFormat="1" ht="19.5">
      <c r="A148" s="36"/>
      <c r="B148" s="37"/>
      <c r="C148" s="38"/>
      <c r="D148" s="195" t="s">
        <v>363</v>
      </c>
      <c r="E148" s="38"/>
      <c r="F148" s="236" t="s">
        <v>5658</v>
      </c>
      <c r="G148" s="38"/>
      <c r="H148" s="38"/>
      <c r="I148" s="237"/>
      <c r="J148" s="38"/>
      <c r="K148" s="38"/>
      <c r="L148" s="41"/>
      <c r="M148" s="238"/>
      <c r="N148" s="239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363</v>
      </c>
      <c r="AU148" s="19" t="s">
        <v>80</v>
      </c>
    </row>
    <row r="149" spans="1:65" s="2" customFormat="1" ht="16.5" customHeight="1">
      <c r="A149" s="36"/>
      <c r="B149" s="37"/>
      <c r="C149" s="216" t="s">
        <v>400</v>
      </c>
      <c r="D149" s="216" t="s">
        <v>192</v>
      </c>
      <c r="E149" s="217" t="s">
        <v>5799</v>
      </c>
      <c r="F149" s="218" t="s">
        <v>1507</v>
      </c>
      <c r="G149" s="219" t="s">
        <v>1088</v>
      </c>
      <c r="H149" s="220">
        <v>2400</v>
      </c>
      <c r="I149" s="221"/>
      <c r="J149" s="222">
        <f>ROUND(I149*H149,2)</f>
        <v>0</v>
      </c>
      <c r="K149" s="218" t="s">
        <v>19</v>
      </c>
      <c r="L149" s="223"/>
      <c r="M149" s="224" t="s">
        <v>19</v>
      </c>
      <c r="N149" s="225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195</v>
      </c>
      <c r="AT149" s="191" t="s">
        <v>192</v>
      </c>
      <c r="AU149" s="191" t="s">
        <v>80</v>
      </c>
      <c r="AY149" s="19" t="s">
        <v>170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178</v>
      </c>
      <c r="BM149" s="191" t="s">
        <v>615</v>
      </c>
    </row>
    <row r="150" spans="1:65" s="2" customFormat="1" ht="19.5">
      <c r="A150" s="36"/>
      <c r="B150" s="37"/>
      <c r="C150" s="38"/>
      <c r="D150" s="195" t="s">
        <v>363</v>
      </c>
      <c r="E150" s="38"/>
      <c r="F150" s="236" t="s">
        <v>5800</v>
      </c>
      <c r="G150" s="38"/>
      <c r="H150" s="38"/>
      <c r="I150" s="237"/>
      <c r="J150" s="38"/>
      <c r="K150" s="38"/>
      <c r="L150" s="41"/>
      <c r="M150" s="238"/>
      <c r="N150" s="23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363</v>
      </c>
      <c r="AU150" s="19" t="s">
        <v>80</v>
      </c>
    </row>
    <row r="151" spans="1:65" s="2" customFormat="1" ht="21.75" customHeight="1">
      <c r="A151" s="36"/>
      <c r="B151" s="37"/>
      <c r="C151" s="216" t="s">
        <v>407</v>
      </c>
      <c r="D151" s="216" t="s">
        <v>192</v>
      </c>
      <c r="E151" s="217" t="s">
        <v>5801</v>
      </c>
      <c r="F151" s="218" t="s">
        <v>1509</v>
      </c>
      <c r="G151" s="219" t="s">
        <v>1088</v>
      </c>
      <c r="H151" s="220">
        <v>800</v>
      </c>
      <c r="I151" s="221"/>
      <c r="J151" s="222">
        <f>ROUND(I151*H151,2)</f>
        <v>0</v>
      </c>
      <c r="K151" s="218" t="s">
        <v>19</v>
      </c>
      <c r="L151" s="223"/>
      <c r="M151" s="224" t="s">
        <v>19</v>
      </c>
      <c r="N151" s="225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195</v>
      </c>
      <c r="AT151" s="191" t="s">
        <v>192</v>
      </c>
      <c r="AU151" s="191" t="s">
        <v>80</v>
      </c>
      <c r="AY151" s="19" t="s">
        <v>170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178</v>
      </c>
      <c r="BM151" s="191" t="s">
        <v>624</v>
      </c>
    </row>
    <row r="152" spans="1:65" s="2" customFormat="1" ht="16.5" customHeight="1">
      <c r="A152" s="36"/>
      <c r="B152" s="37"/>
      <c r="C152" s="216" t="s">
        <v>413</v>
      </c>
      <c r="D152" s="216" t="s">
        <v>192</v>
      </c>
      <c r="E152" s="217" t="s">
        <v>5802</v>
      </c>
      <c r="F152" s="218" t="s">
        <v>1458</v>
      </c>
      <c r="G152" s="219" t="s">
        <v>421</v>
      </c>
      <c r="H152" s="220">
        <v>1</v>
      </c>
      <c r="I152" s="221"/>
      <c r="J152" s="222">
        <f>ROUND(I152*H152,2)</f>
        <v>0</v>
      </c>
      <c r="K152" s="218" t="s">
        <v>19</v>
      </c>
      <c r="L152" s="223"/>
      <c r="M152" s="224" t="s">
        <v>19</v>
      </c>
      <c r="N152" s="225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195</v>
      </c>
      <c r="AT152" s="191" t="s">
        <v>192</v>
      </c>
      <c r="AU152" s="191" t="s">
        <v>80</v>
      </c>
      <c r="AY152" s="19" t="s">
        <v>170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178</v>
      </c>
      <c r="BM152" s="191" t="s">
        <v>637</v>
      </c>
    </row>
    <row r="153" spans="1:65" s="2" customFormat="1" ht="16.5" customHeight="1">
      <c r="A153" s="36"/>
      <c r="B153" s="37"/>
      <c r="C153" s="180" t="s">
        <v>418</v>
      </c>
      <c r="D153" s="180" t="s">
        <v>173</v>
      </c>
      <c r="E153" s="181" t="s">
        <v>5803</v>
      </c>
      <c r="F153" s="182" t="s">
        <v>1512</v>
      </c>
      <c r="G153" s="183" t="s">
        <v>421</v>
      </c>
      <c r="H153" s="184">
        <v>1</v>
      </c>
      <c r="I153" s="185"/>
      <c r="J153" s="186">
        <f>ROUND(I153*H153,2)</f>
        <v>0</v>
      </c>
      <c r="K153" s="182" t="s">
        <v>19</v>
      </c>
      <c r="L153" s="41"/>
      <c r="M153" s="187" t="s">
        <v>19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80</v>
      </c>
      <c r="AY153" s="19" t="s">
        <v>170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178</v>
      </c>
      <c r="BM153" s="191" t="s">
        <v>648</v>
      </c>
    </row>
    <row r="154" spans="1:65" s="12" customFormat="1" ht="25.9" customHeight="1">
      <c r="B154" s="164"/>
      <c r="C154" s="165"/>
      <c r="D154" s="166" t="s">
        <v>72</v>
      </c>
      <c r="E154" s="167" t="s">
        <v>1174</v>
      </c>
      <c r="F154" s="167" t="s">
        <v>5804</v>
      </c>
      <c r="G154" s="165"/>
      <c r="H154" s="165"/>
      <c r="I154" s="168"/>
      <c r="J154" s="169">
        <f>BK154</f>
        <v>0</v>
      </c>
      <c r="K154" s="165"/>
      <c r="L154" s="170"/>
      <c r="M154" s="171"/>
      <c r="N154" s="172"/>
      <c r="O154" s="172"/>
      <c r="P154" s="173">
        <f>SUM(P155:P176)</f>
        <v>0</v>
      </c>
      <c r="Q154" s="172"/>
      <c r="R154" s="173">
        <f>SUM(R155:R176)</f>
        <v>0</v>
      </c>
      <c r="S154" s="172"/>
      <c r="T154" s="174">
        <f>SUM(T155:T176)</f>
        <v>0</v>
      </c>
      <c r="AR154" s="175" t="s">
        <v>80</v>
      </c>
      <c r="AT154" s="176" t="s">
        <v>72</v>
      </c>
      <c r="AU154" s="176" t="s">
        <v>73</v>
      </c>
      <c r="AY154" s="175" t="s">
        <v>170</v>
      </c>
      <c r="BK154" s="177">
        <f>SUM(BK155:BK176)</f>
        <v>0</v>
      </c>
    </row>
    <row r="155" spans="1:65" s="2" customFormat="1" ht="24">
      <c r="A155" s="36"/>
      <c r="B155" s="37"/>
      <c r="C155" s="216" t="s">
        <v>423</v>
      </c>
      <c r="D155" s="216" t="s">
        <v>192</v>
      </c>
      <c r="E155" s="217" t="s">
        <v>5805</v>
      </c>
      <c r="F155" s="218" t="s">
        <v>5806</v>
      </c>
      <c r="G155" s="219" t="s">
        <v>421</v>
      </c>
      <c r="H155" s="220">
        <v>1</v>
      </c>
      <c r="I155" s="221"/>
      <c r="J155" s="222">
        <f>ROUND(I155*H155,2)</f>
        <v>0</v>
      </c>
      <c r="K155" s="218" t="s">
        <v>19</v>
      </c>
      <c r="L155" s="223"/>
      <c r="M155" s="224" t="s">
        <v>19</v>
      </c>
      <c r="N155" s="225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195</v>
      </c>
      <c r="AT155" s="191" t="s">
        <v>192</v>
      </c>
      <c r="AU155" s="191" t="s">
        <v>80</v>
      </c>
      <c r="AY155" s="19" t="s">
        <v>170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178</v>
      </c>
      <c r="BM155" s="191" t="s">
        <v>658</v>
      </c>
    </row>
    <row r="156" spans="1:65" s="2" customFormat="1" ht="24">
      <c r="A156" s="36"/>
      <c r="B156" s="37"/>
      <c r="C156" s="216" t="s">
        <v>428</v>
      </c>
      <c r="D156" s="216" t="s">
        <v>192</v>
      </c>
      <c r="E156" s="217" t="s">
        <v>5807</v>
      </c>
      <c r="F156" s="218" t="s">
        <v>5808</v>
      </c>
      <c r="G156" s="219" t="s">
        <v>421</v>
      </c>
      <c r="H156" s="220">
        <v>1</v>
      </c>
      <c r="I156" s="221"/>
      <c r="J156" s="222">
        <f>ROUND(I156*H156,2)</f>
        <v>0</v>
      </c>
      <c r="K156" s="218" t="s">
        <v>19</v>
      </c>
      <c r="L156" s="223"/>
      <c r="M156" s="224" t="s">
        <v>19</v>
      </c>
      <c r="N156" s="225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195</v>
      </c>
      <c r="AT156" s="191" t="s">
        <v>192</v>
      </c>
      <c r="AU156" s="191" t="s">
        <v>80</v>
      </c>
      <c r="AY156" s="19" t="s">
        <v>170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178</v>
      </c>
      <c r="BM156" s="191" t="s">
        <v>669</v>
      </c>
    </row>
    <row r="157" spans="1:65" s="2" customFormat="1" ht="16.5" customHeight="1">
      <c r="A157" s="36"/>
      <c r="B157" s="37"/>
      <c r="C157" s="216" t="s">
        <v>433</v>
      </c>
      <c r="D157" s="216" t="s">
        <v>192</v>
      </c>
      <c r="E157" s="217" t="s">
        <v>5809</v>
      </c>
      <c r="F157" s="218" t="s">
        <v>5810</v>
      </c>
      <c r="G157" s="219" t="s">
        <v>421</v>
      </c>
      <c r="H157" s="220">
        <v>6</v>
      </c>
      <c r="I157" s="221"/>
      <c r="J157" s="222">
        <f>ROUND(I157*H157,2)</f>
        <v>0</v>
      </c>
      <c r="K157" s="218" t="s">
        <v>19</v>
      </c>
      <c r="L157" s="223"/>
      <c r="M157" s="224" t="s">
        <v>19</v>
      </c>
      <c r="N157" s="225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195</v>
      </c>
      <c r="AT157" s="191" t="s">
        <v>192</v>
      </c>
      <c r="AU157" s="191" t="s">
        <v>80</v>
      </c>
      <c r="AY157" s="19" t="s">
        <v>170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178</v>
      </c>
      <c r="BM157" s="191" t="s">
        <v>679</v>
      </c>
    </row>
    <row r="158" spans="1:65" s="2" customFormat="1" ht="19.5">
      <c r="A158" s="36"/>
      <c r="B158" s="37"/>
      <c r="C158" s="38"/>
      <c r="D158" s="195" t="s">
        <v>363</v>
      </c>
      <c r="E158" s="38"/>
      <c r="F158" s="236" t="s">
        <v>5732</v>
      </c>
      <c r="G158" s="38"/>
      <c r="H158" s="38"/>
      <c r="I158" s="237"/>
      <c r="J158" s="38"/>
      <c r="K158" s="38"/>
      <c r="L158" s="41"/>
      <c r="M158" s="238"/>
      <c r="N158" s="23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363</v>
      </c>
      <c r="AU158" s="19" t="s">
        <v>80</v>
      </c>
    </row>
    <row r="159" spans="1:65" s="2" customFormat="1" ht="16.5" customHeight="1">
      <c r="A159" s="36"/>
      <c r="B159" s="37"/>
      <c r="C159" s="216" t="s">
        <v>438</v>
      </c>
      <c r="D159" s="216" t="s">
        <v>192</v>
      </c>
      <c r="E159" s="217" t="s">
        <v>5811</v>
      </c>
      <c r="F159" s="218" t="s">
        <v>5812</v>
      </c>
      <c r="G159" s="219" t="s">
        <v>421</v>
      </c>
      <c r="H159" s="220">
        <v>12</v>
      </c>
      <c r="I159" s="221"/>
      <c r="J159" s="222">
        <f>ROUND(I159*H159,2)</f>
        <v>0</v>
      </c>
      <c r="K159" s="218" t="s">
        <v>19</v>
      </c>
      <c r="L159" s="223"/>
      <c r="M159" s="224" t="s">
        <v>19</v>
      </c>
      <c r="N159" s="225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195</v>
      </c>
      <c r="AT159" s="191" t="s">
        <v>192</v>
      </c>
      <c r="AU159" s="191" t="s">
        <v>80</v>
      </c>
      <c r="AY159" s="19" t="s">
        <v>170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178</v>
      </c>
      <c r="BM159" s="191" t="s">
        <v>689</v>
      </c>
    </row>
    <row r="160" spans="1:65" s="2" customFormat="1" ht="19.5">
      <c r="A160" s="36"/>
      <c r="B160" s="37"/>
      <c r="C160" s="38"/>
      <c r="D160" s="195" t="s">
        <v>363</v>
      </c>
      <c r="E160" s="38"/>
      <c r="F160" s="236" t="s">
        <v>5732</v>
      </c>
      <c r="G160" s="38"/>
      <c r="H160" s="38"/>
      <c r="I160" s="237"/>
      <c r="J160" s="38"/>
      <c r="K160" s="38"/>
      <c r="L160" s="41"/>
      <c r="M160" s="238"/>
      <c r="N160" s="239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363</v>
      </c>
      <c r="AU160" s="19" t="s">
        <v>80</v>
      </c>
    </row>
    <row r="161" spans="1:65" s="2" customFormat="1" ht="21.75" customHeight="1">
      <c r="A161" s="36"/>
      <c r="B161" s="37"/>
      <c r="C161" s="216" t="s">
        <v>443</v>
      </c>
      <c r="D161" s="216" t="s">
        <v>192</v>
      </c>
      <c r="E161" s="217" t="s">
        <v>5813</v>
      </c>
      <c r="F161" s="218" t="s">
        <v>5814</v>
      </c>
      <c r="G161" s="219" t="s">
        <v>421</v>
      </c>
      <c r="H161" s="220">
        <v>5</v>
      </c>
      <c r="I161" s="221"/>
      <c r="J161" s="222">
        <f>ROUND(I161*H161,2)</f>
        <v>0</v>
      </c>
      <c r="K161" s="218" t="s">
        <v>19</v>
      </c>
      <c r="L161" s="223"/>
      <c r="M161" s="224" t="s">
        <v>19</v>
      </c>
      <c r="N161" s="225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195</v>
      </c>
      <c r="AT161" s="191" t="s">
        <v>192</v>
      </c>
      <c r="AU161" s="191" t="s">
        <v>80</v>
      </c>
      <c r="AY161" s="19" t="s">
        <v>170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178</v>
      </c>
      <c r="BM161" s="191" t="s">
        <v>701</v>
      </c>
    </row>
    <row r="162" spans="1:65" s="2" customFormat="1" ht="19.5">
      <c r="A162" s="36"/>
      <c r="B162" s="37"/>
      <c r="C162" s="38"/>
      <c r="D162" s="195" t="s">
        <v>363</v>
      </c>
      <c r="E162" s="38"/>
      <c r="F162" s="236" t="s">
        <v>5732</v>
      </c>
      <c r="G162" s="38"/>
      <c r="H162" s="38"/>
      <c r="I162" s="237"/>
      <c r="J162" s="38"/>
      <c r="K162" s="38"/>
      <c r="L162" s="41"/>
      <c r="M162" s="238"/>
      <c r="N162" s="23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363</v>
      </c>
      <c r="AU162" s="19" t="s">
        <v>80</v>
      </c>
    </row>
    <row r="163" spans="1:65" s="2" customFormat="1" ht="16.5" customHeight="1">
      <c r="A163" s="36"/>
      <c r="B163" s="37"/>
      <c r="C163" s="216" t="s">
        <v>448</v>
      </c>
      <c r="D163" s="216" t="s">
        <v>192</v>
      </c>
      <c r="E163" s="217" t="s">
        <v>5815</v>
      </c>
      <c r="F163" s="218" t="s">
        <v>5816</v>
      </c>
      <c r="G163" s="219" t="s">
        <v>310</v>
      </c>
      <c r="H163" s="220">
        <v>350</v>
      </c>
      <c r="I163" s="221"/>
      <c r="J163" s="222">
        <f>ROUND(I163*H163,2)</f>
        <v>0</v>
      </c>
      <c r="K163" s="218" t="s">
        <v>19</v>
      </c>
      <c r="L163" s="223"/>
      <c r="M163" s="224" t="s">
        <v>19</v>
      </c>
      <c r="N163" s="225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195</v>
      </c>
      <c r="AT163" s="191" t="s">
        <v>192</v>
      </c>
      <c r="AU163" s="191" t="s">
        <v>80</v>
      </c>
      <c r="AY163" s="19" t="s">
        <v>170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178</v>
      </c>
      <c r="BM163" s="191" t="s">
        <v>710</v>
      </c>
    </row>
    <row r="164" spans="1:65" s="2" customFormat="1" ht="19.5">
      <c r="A164" s="36"/>
      <c r="B164" s="37"/>
      <c r="C164" s="38"/>
      <c r="D164" s="195" t="s">
        <v>363</v>
      </c>
      <c r="E164" s="38"/>
      <c r="F164" s="236" t="s">
        <v>5817</v>
      </c>
      <c r="G164" s="38"/>
      <c r="H164" s="38"/>
      <c r="I164" s="237"/>
      <c r="J164" s="38"/>
      <c r="K164" s="38"/>
      <c r="L164" s="41"/>
      <c r="M164" s="238"/>
      <c r="N164" s="23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363</v>
      </c>
      <c r="AU164" s="19" t="s">
        <v>80</v>
      </c>
    </row>
    <row r="165" spans="1:65" s="2" customFormat="1" ht="16.5" customHeight="1">
      <c r="A165" s="36"/>
      <c r="B165" s="37"/>
      <c r="C165" s="216" t="s">
        <v>452</v>
      </c>
      <c r="D165" s="216" t="s">
        <v>192</v>
      </c>
      <c r="E165" s="217" t="s">
        <v>5818</v>
      </c>
      <c r="F165" s="218" t="s">
        <v>5819</v>
      </c>
      <c r="G165" s="219" t="s">
        <v>310</v>
      </c>
      <c r="H165" s="220">
        <v>10</v>
      </c>
      <c r="I165" s="221"/>
      <c r="J165" s="222">
        <f>ROUND(I165*H165,2)</f>
        <v>0</v>
      </c>
      <c r="K165" s="218" t="s">
        <v>19</v>
      </c>
      <c r="L165" s="223"/>
      <c r="M165" s="224" t="s">
        <v>19</v>
      </c>
      <c r="N165" s="225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195</v>
      </c>
      <c r="AT165" s="191" t="s">
        <v>192</v>
      </c>
      <c r="AU165" s="191" t="s">
        <v>80</v>
      </c>
      <c r="AY165" s="19" t="s">
        <v>170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178</v>
      </c>
      <c r="BM165" s="191" t="s">
        <v>719</v>
      </c>
    </row>
    <row r="166" spans="1:65" s="2" customFormat="1" ht="19.5">
      <c r="A166" s="36"/>
      <c r="B166" s="37"/>
      <c r="C166" s="38"/>
      <c r="D166" s="195" t="s">
        <v>363</v>
      </c>
      <c r="E166" s="38"/>
      <c r="F166" s="236" t="s">
        <v>5658</v>
      </c>
      <c r="G166" s="38"/>
      <c r="H166" s="38"/>
      <c r="I166" s="237"/>
      <c r="J166" s="38"/>
      <c r="K166" s="38"/>
      <c r="L166" s="41"/>
      <c r="M166" s="238"/>
      <c r="N166" s="23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363</v>
      </c>
      <c r="AU166" s="19" t="s">
        <v>80</v>
      </c>
    </row>
    <row r="167" spans="1:65" s="2" customFormat="1" ht="16.5" customHeight="1">
      <c r="A167" s="36"/>
      <c r="B167" s="37"/>
      <c r="C167" s="216" t="s">
        <v>457</v>
      </c>
      <c r="D167" s="216" t="s">
        <v>192</v>
      </c>
      <c r="E167" s="217" t="s">
        <v>5820</v>
      </c>
      <c r="F167" s="218" t="s">
        <v>5821</v>
      </c>
      <c r="G167" s="219" t="s">
        <v>310</v>
      </c>
      <c r="H167" s="220">
        <v>250</v>
      </c>
      <c r="I167" s="221"/>
      <c r="J167" s="222">
        <f>ROUND(I167*H167,2)</f>
        <v>0</v>
      </c>
      <c r="K167" s="218" t="s">
        <v>19</v>
      </c>
      <c r="L167" s="223"/>
      <c r="M167" s="224" t="s">
        <v>19</v>
      </c>
      <c r="N167" s="225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195</v>
      </c>
      <c r="AT167" s="191" t="s">
        <v>192</v>
      </c>
      <c r="AU167" s="191" t="s">
        <v>80</v>
      </c>
      <c r="AY167" s="19" t="s">
        <v>170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178</v>
      </c>
      <c r="BM167" s="191" t="s">
        <v>727</v>
      </c>
    </row>
    <row r="168" spans="1:65" s="2" customFormat="1" ht="19.5">
      <c r="A168" s="36"/>
      <c r="B168" s="37"/>
      <c r="C168" s="38"/>
      <c r="D168" s="195" t="s">
        <v>363</v>
      </c>
      <c r="E168" s="38"/>
      <c r="F168" s="236" t="s">
        <v>5822</v>
      </c>
      <c r="G168" s="38"/>
      <c r="H168" s="38"/>
      <c r="I168" s="237"/>
      <c r="J168" s="38"/>
      <c r="K168" s="38"/>
      <c r="L168" s="41"/>
      <c r="M168" s="238"/>
      <c r="N168" s="239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363</v>
      </c>
      <c r="AU168" s="19" t="s">
        <v>80</v>
      </c>
    </row>
    <row r="169" spans="1:65" s="2" customFormat="1" ht="16.5" customHeight="1">
      <c r="A169" s="36"/>
      <c r="B169" s="37"/>
      <c r="C169" s="216" t="s">
        <v>461</v>
      </c>
      <c r="D169" s="216" t="s">
        <v>192</v>
      </c>
      <c r="E169" s="217" t="s">
        <v>5823</v>
      </c>
      <c r="F169" s="218" t="s">
        <v>5824</v>
      </c>
      <c r="G169" s="219" t="s">
        <v>1088</v>
      </c>
      <c r="H169" s="220">
        <v>300</v>
      </c>
      <c r="I169" s="221"/>
      <c r="J169" s="222">
        <f>ROUND(I169*H169,2)</f>
        <v>0</v>
      </c>
      <c r="K169" s="218" t="s">
        <v>19</v>
      </c>
      <c r="L169" s="223"/>
      <c r="M169" s="224" t="s">
        <v>19</v>
      </c>
      <c r="N169" s="225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195</v>
      </c>
      <c r="AT169" s="191" t="s">
        <v>192</v>
      </c>
      <c r="AU169" s="191" t="s">
        <v>80</v>
      </c>
      <c r="AY169" s="19" t="s">
        <v>170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178</v>
      </c>
      <c r="BM169" s="191" t="s">
        <v>735</v>
      </c>
    </row>
    <row r="170" spans="1:65" s="2" customFormat="1" ht="19.5">
      <c r="A170" s="36"/>
      <c r="B170" s="37"/>
      <c r="C170" s="38"/>
      <c r="D170" s="195" t="s">
        <v>363</v>
      </c>
      <c r="E170" s="38"/>
      <c r="F170" s="236" t="s">
        <v>5825</v>
      </c>
      <c r="G170" s="38"/>
      <c r="H170" s="38"/>
      <c r="I170" s="237"/>
      <c r="J170" s="38"/>
      <c r="K170" s="38"/>
      <c r="L170" s="41"/>
      <c r="M170" s="238"/>
      <c r="N170" s="239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363</v>
      </c>
      <c r="AU170" s="19" t="s">
        <v>80</v>
      </c>
    </row>
    <row r="171" spans="1:65" s="2" customFormat="1" ht="21.75" customHeight="1">
      <c r="A171" s="36"/>
      <c r="B171" s="37"/>
      <c r="C171" s="216" t="s">
        <v>466</v>
      </c>
      <c r="D171" s="216" t="s">
        <v>192</v>
      </c>
      <c r="E171" s="217" t="s">
        <v>5746</v>
      </c>
      <c r="F171" s="218" t="s">
        <v>1509</v>
      </c>
      <c r="G171" s="219" t="s">
        <v>310</v>
      </c>
      <c r="H171" s="220">
        <v>400</v>
      </c>
      <c r="I171" s="221"/>
      <c r="J171" s="222">
        <f>ROUND(I171*H171,2)</f>
        <v>0</v>
      </c>
      <c r="K171" s="218" t="s">
        <v>19</v>
      </c>
      <c r="L171" s="223"/>
      <c r="M171" s="224" t="s">
        <v>19</v>
      </c>
      <c r="N171" s="225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195</v>
      </c>
      <c r="AT171" s="191" t="s">
        <v>192</v>
      </c>
      <c r="AU171" s="191" t="s">
        <v>80</v>
      </c>
      <c r="AY171" s="19" t="s">
        <v>170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178</v>
      </c>
      <c r="BM171" s="191" t="s">
        <v>743</v>
      </c>
    </row>
    <row r="172" spans="1:65" s="2" customFormat="1" ht="19.5">
      <c r="A172" s="36"/>
      <c r="B172" s="37"/>
      <c r="C172" s="38"/>
      <c r="D172" s="195" t="s">
        <v>363</v>
      </c>
      <c r="E172" s="38"/>
      <c r="F172" s="236" t="s">
        <v>5826</v>
      </c>
      <c r="G172" s="38"/>
      <c r="H172" s="38"/>
      <c r="I172" s="237"/>
      <c r="J172" s="38"/>
      <c r="K172" s="38"/>
      <c r="L172" s="41"/>
      <c r="M172" s="238"/>
      <c r="N172" s="239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363</v>
      </c>
      <c r="AU172" s="19" t="s">
        <v>80</v>
      </c>
    </row>
    <row r="173" spans="1:65" s="2" customFormat="1" ht="24">
      <c r="A173" s="36"/>
      <c r="B173" s="37"/>
      <c r="C173" s="216" t="s">
        <v>473</v>
      </c>
      <c r="D173" s="216" t="s">
        <v>192</v>
      </c>
      <c r="E173" s="217" t="s">
        <v>5748</v>
      </c>
      <c r="F173" s="218" t="s">
        <v>5749</v>
      </c>
      <c r="G173" s="219" t="s">
        <v>310</v>
      </c>
      <c r="H173" s="220">
        <v>40</v>
      </c>
      <c r="I173" s="221"/>
      <c r="J173" s="222">
        <f>ROUND(I173*H173,2)</f>
        <v>0</v>
      </c>
      <c r="K173" s="218" t="s">
        <v>19</v>
      </c>
      <c r="L173" s="223"/>
      <c r="M173" s="224" t="s">
        <v>19</v>
      </c>
      <c r="N173" s="225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195</v>
      </c>
      <c r="AT173" s="191" t="s">
        <v>192</v>
      </c>
      <c r="AU173" s="191" t="s">
        <v>80</v>
      </c>
      <c r="AY173" s="19" t="s">
        <v>170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178</v>
      </c>
      <c r="BM173" s="191" t="s">
        <v>751</v>
      </c>
    </row>
    <row r="174" spans="1:65" s="2" customFormat="1" ht="19.5">
      <c r="A174" s="36"/>
      <c r="B174" s="37"/>
      <c r="C174" s="38"/>
      <c r="D174" s="195" t="s">
        <v>363</v>
      </c>
      <c r="E174" s="38"/>
      <c r="F174" s="236" t="s">
        <v>5827</v>
      </c>
      <c r="G174" s="38"/>
      <c r="H174" s="38"/>
      <c r="I174" s="237"/>
      <c r="J174" s="38"/>
      <c r="K174" s="38"/>
      <c r="L174" s="41"/>
      <c r="M174" s="238"/>
      <c r="N174" s="239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363</v>
      </c>
      <c r="AU174" s="19" t="s">
        <v>80</v>
      </c>
    </row>
    <row r="175" spans="1:65" s="2" customFormat="1" ht="21.75" customHeight="1">
      <c r="A175" s="36"/>
      <c r="B175" s="37"/>
      <c r="C175" s="216" t="s">
        <v>477</v>
      </c>
      <c r="D175" s="216" t="s">
        <v>192</v>
      </c>
      <c r="E175" s="217" t="s">
        <v>5828</v>
      </c>
      <c r="F175" s="218" t="s">
        <v>5829</v>
      </c>
      <c r="G175" s="219" t="s">
        <v>421</v>
      </c>
      <c r="H175" s="220">
        <v>1</v>
      </c>
      <c r="I175" s="221"/>
      <c r="J175" s="222">
        <f>ROUND(I175*H175,2)</f>
        <v>0</v>
      </c>
      <c r="K175" s="218" t="s">
        <v>19</v>
      </c>
      <c r="L175" s="223"/>
      <c r="M175" s="224" t="s">
        <v>19</v>
      </c>
      <c r="N175" s="225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195</v>
      </c>
      <c r="AT175" s="191" t="s">
        <v>192</v>
      </c>
      <c r="AU175" s="191" t="s">
        <v>80</v>
      </c>
      <c r="AY175" s="19" t="s">
        <v>170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178</v>
      </c>
      <c r="BM175" s="191" t="s">
        <v>760</v>
      </c>
    </row>
    <row r="176" spans="1:65" s="2" customFormat="1" ht="16.5" customHeight="1">
      <c r="A176" s="36"/>
      <c r="B176" s="37"/>
      <c r="C176" s="180" t="s">
        <v>481</v>
      </c>
      <c r="D176" s="180" t="s">
        <v>173</v>
      </c>
      <c r="E176" s="181" t="s">
        <v>5830</v>
      </c>
      <c r="F176" s="182" t="s">
        <v>5831</v>
      </c>
      <c r="G176" s="183" t="s">
        <v>421</v>
      </c>
      <c r="H176" s="184">
        <v>1</v>
      </c>
      <c r="I176" s="185"/>
      <c r="J176" s="186">
        <f>ROUND(I176*H176,2)</f>
        <v>0</v>
      </c>
      <c r="K176" s="182" t="s">
        <v>19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178</v>
      </c>
      <c r="AT176" s="191" t="s">
        <v>173</v>
      </c>
      <c r="AU176" s="191" t="s">
        <v>80</v>
      </c>
      <c r="AY176" s="19" t="s">
        <v>170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178</v>
      </c>
      <c r="BM176" s="191" t="s">
        <v>769</v>
      </c>
    </row>
    <row r="177" spans="1:65" s="12" customFormat="1" ht="25.9" customHeight="1">
      <c r="B177" s="164"/>
      <c r="C177" s="165"/>
      <c r="D177" s="166" t="s">
        <v>72</v>
      </c>
      <c r="E177" s="167" t="s">
        <v>1190</v>
      </c>
      <c r="F177" s="167" t="s">
        <v>1250</v>
      </c>
      <c r="G177" s="165"/>
      <c r="H177" s="165"/>
      <c r="I177" s="168"/>
      <c r="J177" s="169">
        <f>BK177</f>
        <v>0</v>
      </c>
      <c r="K177" s="165"/>
      <c r="L177" s="170"/>
      <c r="M177" s="171"/>
      <c r="N177" s="172"/>
      <c r="O177" s="172"/>
      <c r="P177" s="173">
        <f>SUM(P178:P186)</f>
        <v>0</v>
      </c>
      <c r="Q177" s="172"/>
      <c r="R177" s="173">
        <f>SUM(R178:R186)</f>
        <v>0</v>
      </c>
      <c r="S177" s="172"/>
      <c r="T177" s="174">
        <f>SUM(T178:T186)</f>
        <v>0</v>
      </c>
      <c r="AR177" s="175" t="s">
        <v>80</v>
      </c>
      <c r="AT177" s="176" t="s">
        <v>72</v>
      </c>
      <c r="AU177" s="176" t="s">
        <v>73</v>
      </c>
      <c r="AY177" s="175" t="s">
        <v>170</v>
      </c>
      <c r="BK177" s="177">
        <f>SUM(BK178:BK186)</f>
        <v>0</v>
      </c>
    </row>
    <row r="178" spans="1:65" s="2" customFormat="1" ht="16.5" customHeight="1">
      <c r="A178" s="36"/>
      <c r="B178" s="37"/>
      <c r="C178" s="180" t="s">
        <v>486</v>
      </c>
      <c r="D178" s="180" t="s">
        <v>173</v>
      </c>
      <c r="E178" s="181" t="s">
        <v>5832</v>
      </c>
      <c r="F178" s="182" t="s">
        <v>1439</v>
      </c>
      <c r="G178" s="183" t="s">
        <v>421</v>
      </c>
      <c r="H178" s="184">
        <v>1</v>
      </c>
      <c r="I178" s="185"/>
      <c r="J178" s="186">
        <f>ROUND(I178*H178,2)</f>
        <v>0</v>
      </c>
      <c r="K178" s="182" t="s">
        <v>19</v>
      </c>
      <c r="L178" s="41"/>
      <c r="M178" s="187" t="s">
        <v>19</v>
      </c>
      <c r="N178" s="188" t="s">
        <v>44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178</v>
      </c>
      <c r="AT178" s="191" t="s">
        <v>173</v>
      </c>
      <c r="AU178" s="191" t="s">
        <v>80</v>
      </c>
      <c r="AY178" s="19" t="s">
        <v>170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178</v>
      </c>
      <c r="BM178" s="191" t="s">
        <v>777</v>
      </c>
    </row>
    <row r="179" spans="1:65" s="2" customFormat="1" ht="19.5">
      <c r="A179" s="36"/>
      <c r="B179" s="37"/>
      <c r="C179" s="38"/>
      <c r="D179" s="195" t="s">
        <v>363</v>
      </c>
      <c r="E179" s="38"/>
      <c r="F179" s="236" t="s">
        <v>1134</v>
      </c>
      <c r="G179" s="38"/>
      <c r="H179" s="38"/>
      <c r="I179" s="237"/>
      <c r="J179" s="38"/>
      <c r="K179" s="38"/>
      <c r="L179" s="41"/>
      <c r="M179" s="238"/>
      <c r="N179" s="239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363</v>
      </c>
      <c r="AU179" s="19" t="s">
        <v>80</v>
      </c>
    </row>
    <row r="180" spans="1:65" s="2" customFormat="1" ht="16.5" customHeight="1">
      <c r="A180" s="36"/>
      <c r="B180" s="37"/>
      <c r="C180" s="180" t="s">
        <v>492</v>
      </c>
      <c r="D180" s="180" t="s">
        <v>173</v>
      </c>
      <c r="E180" s="181" t="s">
        <v>5833</v>
      </c>
      <c r="F180" s="182" t="s">
        <v>1515</v>
      </c>
      <c r="G180" s="183" t="s">
        <v>421</v>
      </c>
      <c r="H180" s="184">
        <v>1</v>
      </c>
      <c r="I180" s="185"/>
      <c r="J180" s="186">
        <f t="shared" ref="J180:J186" si="30">ROUND(I180*H180,2)</f>
        <v>0</v>
      </c>
      <c r="K180" s="182" t="s">
        <v>19</v>
      </c>
      <c r="L180" s="41"/>
      <c r="M180" s="187" t="s">
        <v>19</v>
      </c>
      <c r="N180" s="188" t="s">
        <v>44</v>
      </c>
      <c r="O180" s="66"/>
      <c r="P180" s="189">
        <f t="shared" ref="P180:P186" si="31">O180*H180</f>
        <v>0</v>
      </c>
      <c r="Q180" s="189">
        <v>0</v>
      </c>
      <c r="R180" s="189">
        <f t="shared" ref="R180:R186" si="32">Q180*H180</f>
        <v>0</v>
      </c>
      <c r="S180" s="189">
        <v>0</v>
      </c>
      <c r="T180" s="190">
        <f t="shared" ref="T180:T186" si="33"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80</v>
      </c>
      <c r="AY180" s="19" t="s">
        <v>170</v>
      </c>
      <c r="BE180" s="192">
        <f t="shared" ref="BE180:BE186" si="34">IF(N180="základní",J180,0)</f>
        <v>0</v>
      </c>
      <c r="BF180" s="192">
        <f t="shared" ref="BF180:BF186" si="35">IF(N180="snížená",J180,0)</f>
        <v>0</v>
      </c>
      <c r="BG180" s="192">
        <f t="shared" ref="BG180:BG186" si="36">IF(N180="zákl. přenesená",J180,0)</f>
        <v>0</v>
      </c>
      <c r="BH180" s="192">
        <f t="shared" ref="BH180:BH186" si="37">IF(N180="sníž. přenesená",J180,0)</f>
        <v>0</v>
      </c>
      <c r="BI180" s="192">
        <f t="shared" ref="BI180:BI186" si="38">IF(N180="nulová",J180,0)</f>
        <v>0</v>
      </c>
      <c r="BJ180" s="19" t="s">
        <v>80</v>
      </c>
      <c r="BK180" s="192">
        <f t="shared" ref="BK180:BK186" si="39">ROUND(I180*H180,2)</f>
        <v>0</v>
      </c>
      <c r="BL180" s="19" t="s">
        <v>178</v>
      </c>
      <c r="BM180" s="191" t="s">
        <v>785</v>
      </c>
    </row>
    <row r="181" spans="1:65" s="2" customFormat="1" ht="24">
      <c r="A181" s="36"/>
      <c r="B181" s="37"/>
      <c r="C181" s="180" t="s">
        <v>500</v>
      </c>
      <c r="D181" s="180" t="s">
        <v>173</v>
      </c>
      <c r="E181" s="181" t="s">
        <v>5834</v>
      </c>
      <c r="F181" s="182" t="s">
        <v>1517</v>
      </c>
      <c r="G181" s="183" t="s">
        <v>421</v>
      </c>
      <c r="H181" s="184">
        <v>1</v>
      </c>
      <c r="I181" s="185"/>
      <c r="J181" s="186">
        <f t="shared" si="30"/>
        <v>0</v>
      </c>
      <c r="K181" s="182" t="s">
        <v>19</v>
      </c>
      <c r="L181" s="41"/>
      <c r="M181" s="187" t="s">
        <v>19</v>
      </c>
      <c r="N181" s="188" t="s">
        <v>44</v>
      </c>
      <c r="O181" s="66"/>
      <c r="P181" s="189">
        <f t="shared" si="31"/>
        <v>0</v>
      </c>
      <c r="Q181" s="189">
        <v>0</v>
      </c>
      <c r="R181" s="189">
        <f t="shared" si="32"/>
        <v>0</v>
      </c>
      <c r="S181" s="189">
        <v>0</v>
      </c>
      <c r="T181" s="190">
        <f t="shared" si="3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178</v>
      </c>
      <c r="AT181" s="191" t="s">
        <v>173</v>
      </c>
      <c r="AU181" s="191" t="s">
        <v>80</v>
      </c>
      <c r="AY181" s="19" t="s">
        <v>170</v>
      </c>
      <c r="BE181" s="192">
        <f t="shared" si="34"/>
        <v>0</v>
      </c>
      <c r="BF181" s="192">
        <f t="shared" si="35"/>
        <v>0</v>
      </c>
      <c r="BG181" s="192">
        <f t="shared" si="36"/>
        <v>0</v>
      </c>
      <c r="BH181" s="192">
        <f t="shared" si="37"/>
        <v>0</v>
      </c>
      <c r="BI181" s="192">
        <f t="shared" si="38"/>
        <v>0</v>
      </c>
      <c r="BJ181" s="19" t="s">
        <v>80</v>
      </c>
      <c r="BK181" s="192">
        <f t="shared" si="39"/>
        <v>0</v>
      </c>
      <c r="BL181" s="19" t="s">
        <v>178</v>
      </c>
      <c r="BM181" s="191" t="s">
        <v>793</v>
      </c>
    </row>
    <row r="182" spans="1:65" s="2" customFormat="1" ht="16.5" customHeight="1">
      <c r="A182" s="36"/>
      <c r="B182" s="37"/>
      <c r="C182" s="180" t="s">
        <v>505</v>
      </c>
      <c r="D182" s="180" t="s">
        <v>173</v>
      </c>
      <c r="E182" s="181" t="s">
        <v>5835</v>
      </c>
      <c r="F182" s="182" t="s">
        <v>5836</v>
      </c>
      <c r="G182" s="183" t="s">
        <v>421</v>
      </c>
      <c r="H182" s="184">
        <v>1</v>
      </c>
      <c r="I182" s="185"/>
      <c r="J182" s="186">
        <f t="shared" si="30"/>
        <v>0</v>
      </c>
      <c r="K182" s="182" t="s">
        <v>19</v>
      </c>
      <c r="L182" s="41"/>
      <c r="M182" s="187" t="s">
        <v>19</v>
      </c>
      <c r="N182" s="188" t="s">
        <v>44</v>
      </c>
      <c r="O182" s="66"/>
      <c r="P182" s="189">
        <f t="shared" si="31"/>
        <v>0</v>
      </c>
      <c r="Q182" s="189">
        <v>0</v>
      </c>
      <c r="R182" s="189">
        <f t="shared" si="32"/>
        <v>0</v>
      </c>
      <c r="S182" s="189">
        <v>0</v>
      </c>
      <c r="T182" s="190">
        <f t="shared" si="3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178</v>
      </c>
      <c r="AT182" s="191" t="s">
        <v>173</v>
      </c>
      <c r="AU182" s="191" t="s">
        <v>80</v>
      </c>
      <c r="AY182" s="19" t="s">
        <v>170</v>
      </c>
      <c r="BE182" s="192">
        <f t="shared" si="34"/>
        <v>0</v>
      </c>
      <c r="BF182" s="192">
        <f t="shared" si="35"/>
        <v>0</v>
      </c>
      <c r="BG182" s="192">
        <f t="shared" si="36"/>
        <v>0</v>
      </c>
      <c r="BH182" s="192">
        <f t="shared" si="37"/>
        <v>0</v>
      </c>
      <c r="BI182" s="192">
        <f t="shared" si="38"/>
        <v>0</v>
      </c>
      <c r="BJ182" s="19" t="s">
        <v>80</v>
      </c>
      <c r="BK182" s="192">
        <f t="shared" si="39"/>
        <v>0</v>
      </c>
      <c r="BL182" s="19" t="s">
        <v>178</v>
      </c>
      <c r="BM182" s="191" t="s">
        <v>801</v>
      </c>
    </row>
    <row r="183" spans="1:65" s="2" customFormat="1" ht="16.5" customHeight="1">
      <c r="A183" s="36"/>
      <c r="B183" s="37"/>
      <c r="C183" s="180" t="s">
        <v>509</v>
      </c>
      <c r="D183" s="180" t="s">
        <v>173</v>
      </c>
      <c r="E183" s="181" t="s">
        <v>5837</v>
      </c>
      <c r="F183" s="182" t="s">
        <v>1521</v>
      </c>
      <c r="G183" s="183" t="s">
        <v>421</v>
      </c>
      <c r="H183" s="184">
        <v>1</v>
      </c>
      <c r="I183" s="185"/>
      <c r="J183" s="186">
        <f t="shared" si="30"/>
        <v>0</v>
      </c>
      <c r="K183" s="182" t="s">
        <v>19</v>
      </c>
      <c r="L183" s="41"/>
      <c r="M183" s="187" t="s">
        <v>19</v>
      </c>
      <c r="N183" s="188" t="s">
        <v>44</v>
      </c>
      <c r="O183" s="66"/>
      <c r="P183" s="189">
        <f t="shared" si="31"/>
        <v>0</v>
      </c>
      <c r="Q183" s="189">
        <v>0</v>
      </c>
      <c r="R183" s="189">
        <f t="shared" si="32"/>
        <v>0</v>
      </c>
      <c r="S183" s="189">
        <v>0</v>
      </c>
      <c r="T183" s="190">
        <f t="shared" si="3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80</v>
      </c>
      <c r="AY183" s="19" t="s">
        <v>170</v>
      </c>
      <c r="BE183" s="192">
        <f t="shared" si="34"/>
        <v>0</v>
      </c>
      <c r="BF183" s="192">
        <f t="shared" si="35"/>
        <v>0</v>
      </c>
      <c r="BG183" s="192">
        <f t="shared" si="36"/>
        <v>0</v>
      </c>
      <c r="BH183" s="192">
        <f t="shared" si="37"/>
        <v>0</v>
      </c>
      <c r="BI183" s="192">
        <f t="shared" si="38"/>
        <v>0</v>
      </c>
      <c r="BJ183" s="19" t="s">
        <v>80</v>
      </c>
      <c r="BK183" s="192">
        <f t="shared" si="39"/>
        <v>0</v>
      </c>
      <c r="BL183" s="19" t="s">
        <v>178</v>
      </c>
      <c r="BM183" s="191" t="s">
        <v>812</v>
      </c>
    </row>
    <row r="184" spans="1:65" s="2" customFormat="1" ht="16.5" customHeight="1">
      <c r="A184" s="36"/>
      <c r="B184" s="37"/>
      <c r="C184" s="180" t="s">
        <v>513</v>
      </c>
      <c r="D184" s="180" t="s">
        <v>173</v>
      </c>
      <c r="E184" s="181" t="s">
        <v>5838</v>
      </c>
      <c r="F184" s="182" t="s">
        <v>1523</v>
      </c>
      <c r="G184" s="183" t="s">
        <v>421</v>
      </c>
      <c r="H184" s="184">
        <v>1</v>
      </c>
      <c r="I184" s="185"/>
      <c r="J184" s="186">
        <f t="shared" si="30"/>
        <v>0</v>
      </c>
      <c r="K184" s="182" t="s">
        <v>19</v>
      </c>
      <c r="L184" s="41"/>
      <c r="M184" s="187" t="s">
        <v>19</v>
      </c>
      <c r="N184" s="188" t="s">
        <v>44</v>
      </c>
      <c r="O184" s="66"/>
      <c r="P184" s="189">
        <f t="shared" si="31"/>
        <v>0</v>
      </c>
      <c r="Q184" s="189">
        <v>0</v>
      </c>
      <c r="R184" s="189">
        <f t="shared" si="32"/>
        <v>0</v>
      </c>
      <c r="S184" s="189">
        <v>0</v>
      </c>
      <c r="T184" s="190">
        <f t="shared" si="3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80</v>
      </c>
      <c r="AY184" s="19" t="s">
        <v>170</v>
      </c>
      <c r="BE184" s="192">
        <f t="shared" si="34"/>
        <v>0</v>
      </c>
      <c r="BF184" s="192">
        <f t="shared" si="35"/>
        <v>0</v>
      </c>
      <c r="BG184" s="192">
        <f t="shared" si="36"/>
        <v>0</v>
      </c>
      <c r="BH184" s="192">
        <f t="shared" si="37"/>
        <v>0</v>
      </c>
      <c r="BI184" s="192">
        <f t="shared" si="38"/>
        <v>0</v>
      </c>
      <c r="BJ184" s="19" t="s">
        <v>80</v>
      </c>
      <c r="BK184" s="192">
        <f t="shared" si="39"/>
        <v>0</v>
      </c>
      <c r="BL184" s="19" t="s">
        <v>178</v>
      </c>
      <c r="BM184" s="191" t="s">
        <v>822</v>
      </c>
    </row>
    <row r="185" spans="1:65" s="2" customFormat="1" ht="24">
      <c r="A185" s="36"/>
      <c r="B185" s="37"/>
      <c r="C185" s="180" t="s">
        <v>523</v>
      </c>
      <c r="D185" s="180" t="s">
        <v>173</v>
      </c>
      <c r="E185" s="181" t="s">
        <v>1524</v>
      </c>
      <c r="F185" s="182" t="s">
        <v>1525</v>
      </c>
      <c r="G185" s="183" t="s">
        <v>421</v>
      </c>
      <c r="H185" s="184">
        <v>1</v>
      </c>
      <c r="I185" s="185"/>
      <c r="J185" s="186">
        <f t="shared" si="30"/>
        <v>0</v>
      </c>
      <c r="K185" s="182" t="s">
        <v>19</v>
      </c>
      <c r="L185" s="41"/>
      <c r="M185" s="187" t="s">
        <v>19</v>
      </c>
      <c r="N185" s="188" t="s">
        <v>44</v>
      </c>
      <c r="O185" s="66"/>
      <c r="P185" s="189">
        <f t="shared" si="31"/>
        <v>0</v>
      </c>
      <c r="Q185" s="189">
        <v>0</v>
      </c>
      <c r="R185" s="189">
        <f t="shared" si="32"/>
        <v>0</v>
      </c>
      <c r="S185" s="189">
        <v>0</v>
      </c>
      <c r="T185" s="190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80</v>
      </c>
      <c r="AY185" s="19" t="s">
        <v>170</v>
      </c>
      <c r="BE185" s="192">
        <f t="shared" si="34"/>
        <v>0</v>
      </c>
      <c r="BF185" s="192">
        <f t="shared" si="35"/>
        <v>0</v>
      </c>
      <c r="BG185" s="192">
        <f t="shared" si="36"/>
        <v>0</v>
      </c>
      <c r="BH185" s="192">
        <f t="shared" si="37"/>
        <v>0</v>
      </c>
      <c r="BI185" s="192">
        <f t="shared" si="38"/>
        <v>0</v>
      </c>
      <c r="BJ185" s="19" t="s">
        <v>80</v>
      </c>
      <c r="BK185" s="192">
        <f t="shared" si="39"/>
        <v>0</v>
      </c>
      <c r="BL185" s="19" t="s">
        <v>178</v>
      </c>
      <c r="BM185" s="191" t="s">
        <v>5839</v>
      </c>
    </row>
    <row r="186" spans="1:65" s="2" customFormat="1" ht="16.5" customHeight="1">
      <c r="A186" s="36"/>
      <c r="B186" s="37"/>
      <c r="C186" s="180" t="s">
        <v>528</v>
      </c>
      <c r="D186" s="180" t="s">
        <v>173</v>
      </c>
      <c r="E186" s="181" t="s">
        <v>1527</v>
      </c>
      <c r="F186" s="182" t="s">
        <v>1528</v>
      </c>
      <c r="G186" s="183" t="s">
        <v>421</v>
      </c>
      <c r="H186" s="184">
        <v>1</v>
      </c>
      <c r="I186" s="185"/>
      <c r="J186" s="186">
        <f t="shared" si="30"/>
        <v>0</v>
      </c>
      <c r="K186" s="182" t="s">
        <v>19</v>
      </c>
      <c r="L186" s="41"/>
      <c r="M186" s="240" t="s">
        <v>19</v>
      </c>
      <c r="N186" s="241" t="s">
        <v>44</v>
      </c>
      <c r="O186" s="242"/>
      <c r="P186" s="243">
        <f t="shared" si="31"/>
        <v>0</v>
      </c>
      <c r="Q186" s="243">
        <v>0</v>
      </c>
      <c r="R186" s="243">
        <f t="shared" si="32"/>
        <v>0</v>
      </c>
      <c r="S186" s="243">
        <v>0</v>
      </c>
      <c r="T186" s="244">
        <f t="shared" si="3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178</v>
      </c>
      <c r="AT186" s="191" t="s">
        <v>173</v>
      </c>
      <c r="AU186" s="191" t="s">
        <v>80</v>
      </c>
      <c r="AY186" s="19" t="s">
        <v>170</v>
      </c>
      <c r="BE186" s="192">
        <f t="shared" si="34"/>
        <v>0</v>
      </c>
      <c r="BF186" s="192">
        <f t="shared" si="35"/>
        <v>0</v>
      </c>
      <c r="BG186" s="192">
        <f t="shared" si="36"/>
        <v>0</v>
      </c>
      <c r="BH186" s="192">
        <f t="shared" si="37"/>
        <v>0</v>
      </c>
      <c r="BI186" s="192">
        <f t="shared" si="38"/>
        <v>0</v>
      </c>
      <c r="BJ186" s="19" t="s">
        <v>80</v>
      </c>
      <c r="BK186" s="192">
        <f t="shared" si="39"/>
        <v>0</v>
      </c>
      <c r="BL186" s="19" t="s">
        <v>178</v>
      </c>
      <c r="BM186" s="191" t="s">
        <v>5840</v>
      </c>
    </row>
    <row r="187" spans="1:65" s="2" customFormat="1" ht="6.95" customHeight="1">
      <c r="A187" s="36"/>
      <c r="B187" s="49"/>
      <c r="C187" s="50"/>
      <c r="D187" s="50"/>
      <c r="E187" s="50"/>
      <c r="F187" s="50"/>
      <c r="G187" s="50"/>
      <c r="H187" s="50"/>
      <c r="I187" s="50"/>
      <c r="J187" s="50"/>
      <c r="K187" s="50"/>
      <c r="L187" s="41"/>
      <c r="M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</row>
  </sheetData>
  <sheetProtection algorithmName="SHA-512" hashValue="o9Ism4EP941XgIvWkR5LSpK0RKx544LKpqo6BF6su7LDXac+iuqA19S2f8lxqv3V+BcmwEWlNMpO2YbDyXMbIw==" saltValue="pqAi/3vKK6NUsJGWohIfxvDyqfFX91EgMhA/wQsxauSyENKsVIz2jHPmMuhTsPlGo8WDykxXD/DyGWUNPCgFxQ==" spinCount="100000" sheet="1" objects="1" scenarios="1" formatColumns="0" formatRows="0" autoFilter="0"/>
  <autoFilter ref="C89:K186" xr:uid="{00000000-0009-0000-0000-00000D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120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128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0" t="s">
        <v>5841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20. 12. 2020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35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28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37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4" t="s">
        <v>19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39</v>
      </c>
      <c r="E30" s="36"/>
      <c r="F30" s="36"/>
      <c r="G30" s="36"/>
      <c r="H30" s="36"/>
      <c r="I30" s="36"/>
      <c r="J30" s="122">
        <f>ROUND(J86,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41</v>
      </c>
      <c r="G32" s="36"/>
      <c r="H32" s="36"/>
      <c r="I32" s="123" t="s">
        <v>40</v>
      </c>
      <c r="J32" s="123" t="s">
        <v>42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43</v>
      </c>
      <c r="E33" s="114" t="s">
        <v>44</v>
      </c>
      <c r="F33" s="125">
        <f>ROUND((SUM(BE86:BE144)),  2)</f>
        <v>0</v>
      </c>
      <c r="G33" s="36"/>
      <c r="H33" s="36"/>
      <c r="I33" s="126">
        <v>0.21</v>
      </c>
      <c r="J33" s="125">
        <f>ROUND(((SUM(BE86:BE144))*I33),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45</v>
      </c>
      <c r="F34" s="125">
        <f>ROUND((SUM(BF86:BF144)),  2)</f>
        <v>0</v>
      </c>
      <c r="G34" s="36"/>
      <c r="H34" s="36"/>
      <c r="I34" s="126">
        <v>0.15</v>
      </c>
      <c r="J34" s="125">
        <f>ROUND(((SUM(BF86:BF144))*I34),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46</v>
      </c>
      <c r="F35" s="125">
        <f>ROUND((SUM(BG86:BG144)),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47</v>
      </c>
      <c r="F36" s="125">
        <f>ROUND((SUM(BH86:BH144)),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ROUND((SUM(BI86:BI144)),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49</v>
      </c>
      <c r="E39" s="129"/>
      <c r="F39" s="129"/>
      <c r="G39" s="130" t="s">
        <v>50</v>
      </c>
      <c r="H39" s="131" t="s">
        <v>51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130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5" t="str">
        <f>E7</f>
        <v>ZŠ J. A. Komenského - půdní vestavba</v>
      </c>
      <c r="F48" s="396"/>
      <c r="G48" s="396"/>
      <c r="H48" s="396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SO 03 - Komunikace a zpevněné plochy</v>
      </c>
      <c r="F50" s="397"/>
      <c r="G50" s="397"/>
      <c r="H50" s="39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 Dělnického cvičiště 1100/1, 169 00 Praha 6</v>
      </c>
      <c r="G52" s="38"/>
      <c r="H52" s="38"/>
      <c r="I52" s="31" t="s">
        <v>23</v>
      </c>
      <c r="J52" s="61" t="str">
        <f>IF(J12="","",J12)</f>
        <v>20. 12. 2020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MČ.Praha 6, Odbor Školství</v>
      </c>
      <c r="G54" s="38"/>
      <c r="H54" s="38"/>
      <c r="I54" s="31" t="s">
        <v>31</v>
      </c>
      <c r="J54" s="34" t="str">
        <f>E21</f>
        <v>D-PLUS PROJEKTOVÁ A INŽENÝRSKÁ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131</v>
      </c>
      <c r="D57" s="139"/>
      <c r="E57" s="139"/>
      <c r="F57" s="139"/>
      <c r="G57" s="139"/>
      <c r="H57" s="139"/>
      <c r="I57" s="139"/>
      <c r="J57" s="140" t="s">
        <v>132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71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133</v>
      </c>
    </row>
    <row r="60" spans="1:47" s="9" customFormat="1" ht="24.95" customHeight="1">
      <c r="B60" s="142"/>
      <c r="C60" s="143"/>
      <c r="D60" s="144" t="s">
        <v>134</v>
      </c>
      <c r="E60" s="145"/>
      <c r="F60" s="145"/>
      <c r="G60" s="145"/>
      <c r="H60" s="145"/>
      <c r="I60" s="145"/>
      <c r="J60" s="146">
        <f>J87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1980</v>
      </c>
      <c r="E61" s="150"/>
      <c r="F61" s="150"/>
      <c r="G61" s="150"/>
      <c r="H61" s="150"/>
      <c r="I61" s="150"/>
      <c r="J61" s="151">
        <f>J88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5842</v>
      </c>
      <c r="E62" s="150"/>
      <c r="F62" s="150"/>
      <c r="G62" s="150"/>
      <c r="H62" s="150"/>
      <c r="I62" s="150"/>
      <c r="J62" s="151">
        <f>J103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136</v>
      </c>
      <c r="E63" s="150"/>
      <c r="F63" s="150"/>
      <c r="G63" s="150"/>
      <c r="H63" s="150"/>
      <c r="I63" s="150"/>
      <c r="J63" s="151">
        <f>J117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137</v>
      </c>
      <c r="E64" s="150"/>
      <c r="F64" s="150"/>
      <c r="G64" s="150"/>
      <c r="H64" s="150"/>
      <c r="I64" s="150"/>
      <c r="J64" s="151">
        <f>J120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138</v>
      </c>
      <c r="E65" s="150"/>
      <c r="F65" s="150"/>
      <c r="G65" s="150"/>
      <c r="H65" s="150"/>
      <c r="I65" s="150"/>
      <c r="J65" s="151">
        <f>J137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139</v>
      </c>
      <c r="E66" s="150"/>
      <c r="F66" s="150"/>
      <c r="G66" s="150"/>
      <c r="H66" s="150"/>
      <c r="I66" s="150"/>
      <c r="J66" s="151">
        <f>J143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155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5" t="str">
        <f>E7</f>
        <v>ZŠ J. A. Komenského - půdní vestavba</v>
      </c>
      <c r="F76" s="396"/>
      <c r="G76" s="396"/>
      <c r="H76" s="396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9" t="str">
        <f>E9</f>
        <v>SO 03 - Komunikace a zpevněné plochy</v>
      </c>
      <c r="F78" s="397"/>
      <c r="G78" s="397"/>
      <c r="H78" s="397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U Dělnického cvičiště 1100/1, 169 00 Praha 6</v>
      </c>
      <c r="G80" s="38"/>
      <c r="H80" s="38"/>
      <c r="I80" s="31" t="s">
        <v>23</v>
      </c>
      <c r="J80" s="61" t="str">
        <f>IF(J12="","",J12)</f>
        <v>20. 12. 2020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25</v>
      </c>
      <c r="D82" s="38"/>
      <c r="E82" s="38"/>
      <c r="F82" s="29" t="str">
        <f>E15</f>
        <v>MČ.Praha 6, Odbor Školství</v>
      </c>
      <c r="G82" s="38"/>
      <c r="H82" s="38"/>
      <c r="I82" s="31" t="s">
        <v>31</v>
      </c>
      <c r="J82" s="34" t="str">
        <f>E21</f>
        <v>D-PLUS PROJEKTOVÁ A INŽENÝRSKÁ a.s.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29</v>
      </c>
      <c r="D83" s="38"/>
      <c r="E83" s="38"/>
      <c r="F83" s="29" t="str">
        <f>IF(E18="","",E18)</f>
        <v>Vyplň údaj</v>
      </c>
      <c r="G83" s="38"/>
      <c r="H83" s="38"/>
      <c r="I83" s="31" t="s">
        <v>35</v>
      </c>
      <c r="J83" s="34" t="str">
        <f>E24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156</v>
      </c>
      <c r="D85" s="156" t="s">
        <v>58</v>
      </c>
      <c r="E85" s="156" t="s">
        <v>54</v>
      </c>
      <c r="F85" s="156" t="s">
        <v>55</v>
      </c>
      <c r="G85" s="156" t="s">
        <v>157</v>
      </c>
      <c r="H85" s="156" t="s">
        <v>158</v>
      </c>
      <c r="I85" s="156" t="s">
        <v>159</v>
      </c>
      <c r="J85" s="156" t="s">
        <v>132</v>
      </c>
      <c r="K85" s="157" t="s">
        <v>160</v>
      </c>
      <c r="L85" s="158"/>
      <c r="M85" s="70" t="s">
        <v>19</v>
      </c>
      <c r="N85" s="71" t="s">
        <v>43</v>
      </c>
      <c r="O85" s="71" t="s">
        <v>161</v>
      </c>
      <c r="P85" s="71" t="s">
        <v>162</v>
      </c>
      <c r="Q85" s="71" t="s">
        <v>163</v>
      </c>
      <c r="R85" s="71" t="s">
        <v>164</v>
      </c>
      <c r="S85" s="71" t="s">
        <v>165</v>
      </c>
      <c r="T85" s="72" t="s">
        <v>166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9" customHeight="1">
      <c r="A86" s="36"/>
      <c r="B86" s="37"/>
      <c r="C86" s="77" t="s">
        <v>167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</f>
        <v>0</v>
      </c>
      <c r="Q86" s="74"/>
      <c r="R86" s="161">
        <f>R87</f>
        <v>24.749101040000003</v>
      </c>
      <c r="S86" s="74"/>
      <c r="T86" s="162">
        <f>T87</f>
        <v>2.7378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72</v>
      </c>
      <c r="AU86" s="19" t="s">
        <v>133</v>
      </c>
      <c r="BK86" s="163">
        <f>BK87</f>
        <v>0</v>
      </c>
    </row>
    <row r="87" spans="1:65" s="12" customFormat="1" ht="25.9" customHeight="1">
      <c r="B87" s="164"/>
      <c r="C87" s="165"/>
      <c r="D87" s="166" t="s">
        <v>72</v>
      </c>
      <c r="E87" s="167" t="s">
        <v>168</v>
      </c>
      <c r="F87" s="167" t="s">
        <v>169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P88+P103+P117+P120+P137+P143</f>
        <v>0</v>
      </c>
      <c r="Q87" s="172"/>
      <c r="R87" s="173">
        <f>R88+R103+R117+R120+R137+R143</f>
        <v>24.749101040000003</v>
      </c>
      <c r="S87" s="172"/>
      <c r="T87" s="174">
        <f>T88+T103+T117+T120+T137+T143</f>
        <v>2.7378</v>
      </c>
      <c r="AR87" s="175" t="s">
        <v>80</v>
      </c>
      <c r="AT87" s="176" t="s">
        <v>72</v>
      </c>
      <c r="AU87" s="176" t="s">
        <v>73</v>
      </c>
      <c r="AY87" s="175" t="s">
        <v>170</v>
      </c>
      <c r="BK87" s="177">
        <f>BK88+BK103+BK117+BK120+BK137+BK143</f>
        <v>0</v>
      </c>
    </row>
    <row r="88" spans="1:65" s="12" customFormat="1" ht="22.9" customHeight="1">
      <c r="B88" s="164"/>
      <c r="C88" s="165"/>
      <c r="D88" s="166" t="s">
        <v>72</v>
      </c>
      <c r="E88" s="178" t="s">
        <v>80</v>
      </c>
      <c r="F88" s="178" t="s">
        <v>1993</v>
      </c>
      <c r="G88" s="165"/>
      <c r="H88" s="165"/>
      <c r="I88" s="168"/>
      <c r="J88" s="179">
        <f>BK88</f>
        <v>0</v>
      </c>
      <c r="K88" s="165"/>
      <c r="L88" s="170"/>
      <c r="M88" s="171"/>
      <c r="N88" s="172"/>
      <c r="O88" s="172"/>
      <c r="P88" s="173">
        <f>SUM(P89:P102)</f>
        <v>0</v>
      </c>
      <c r="Q88" s="172"/>
      <c r="R88" s="173">
        <f>SUM(R89:R102)</f>
        <v>6.979E-3</v>
      </c>
      <c r="S88" s="172"/>
      <c r="T88" s="174">
        <f>SUM(T89:T102)</f>
        <v>2.7378</v>
      </c>
      <c r="AR88" s="175" t="s">
        <v>80</v>
      </c>
      <c r="AT88" s="176" t="s">
        <v>72</v>
      </c>
      <c r="AU88" s="176" t="s">
        <v>80</v>
      </c>
      <c r="AY88" s="175" t="s">
        <v>170</v>
      </c>
      <c r="BK88" s="177">
        <f>SUM(BK89:BK102)</f>
        <v>0</v>
      </c>
    </row>
    <row r="89" spans="1:65" s="2" customFormat="1" ht="36">
      <c r="A89" s="36"/>
      <c r="B89" s="37"/>
      <c r="C89" s="180" t="s">
        <v>80</v>
      </c>
      <c r="D89" s="180" t="s">
        <v>173</v>
      </c>
      <c r="E89" s="181" t="s">
        <v>5843</v>
      </c>
      <c r="F89" s="182" t="s">
        <v>5844</v>
      </c>
      <c r="G89" s="183" t="s">
        <v>217</v>
      </c>
      <c r="H89" s="184">
        <v>10.53</v>
      </c>
      <c r="I89" s="185"/>
      <c r="J89" s="186">
        <f>ROUND(I89*H89,2)</f>
        <v>0</v>
      </c>
      <c r="K89" s="182" t="s">
        <v>177</v>
      </c>
      <c r="L89" s="41"/>
      <c r="M89" s="187" t="s">
        <v>19</v>
      </c>
      <c r="N89" s="188" t="s">
        <v>44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0.26</v>
      </c>
      <c r="T89" s="190">
        <f>S89*H89</f>
        <v>2.7378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178</v>
      </c>
      <c r="AT89" s="191" t="s">
        <v>173</v>
      </c>
      <c r="AU89" s="191" t="s">
        <v>82</v>
      </c>
      <c r="AY89" s="19" t="s">
        <v>170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80</v>
      </c>
      <c r="BK89" s="192">
        <f>ROUND(I89*H89,2)</f>
        <v>0</v>
      </c>
      <c r="BL89" s="19" t="s">
        <v>178</v>
      </c>
      <c r="BM89" s="191" t="s">
        <v>5845</v>
      </c>
    </row>
    <row r="90" spans="1:65" s="13" customFormat="1" ht="11.25">
      <c r="B90" s="193"/>
      <c r="C90" s="194"/>
      <c r="D90" s="195" t="s">
        <v>180</v>
      </c>
      <c r="E90" s="196" t="s">
        <v>19</v>
      </c>
      <c r="F90" s="197" t="s">
        <v>5846</v>
      </c>
      <c r="G90" s="194"/>
      <c r="H90" s="198">
        <v>10.53</v>
      </c>
      <c r="I90" s="199"/>
      <c r="J90" s="194"/>
      <c r="K90" s="194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180</v>
      </c>
      <c r="AU90" s="204" t="s">
        <v>82</v>
      </c>
      <c r="AV90" s="13" t="s">
        <v>82</v>
      </c>
      <c r="AW90" s="13" t="s">
        <v>34</v>
      </c>
      <c r="AX90" s="13" t="s">
        <v>80</v>
      </c>
      <c r="AY90" s="204" t="s">
        <v>170</v>
      </c>
    </row>
    <row r="91" spans="1:65" s="2" customFormat="1" ht="16.5" customHeight="1">
      <c r="A91" s="36"/>
      <c r="B91" s="37"/>
      <c r="C91" s="180" t="s">
        <v>82</v>
      </c>
      <c r="D91" s="180" t="s">
        <v>173</v>
      </c>
      <c r="E91" s="181" t="s">
        <v>5847</v>
      </c>
      <c r="F91" s="182" t="s">
        <v>5848</v>
      </c>
      <c r="G91" s="183" t="s">
        <v>217</v>
      </c>
      <c r="H91" s="184">
        <v>72.286000000000001</v>
      </c>
      <c r="I91" s="185"/>
      <c r="J91" s="186">
        <f>ROUND(I91*H91,2)</f>
        <v>0</v>
      </c>
      <c r="K91" s="182" t="s">
        <v>177</v>
      </c>
      <c r="L91" s="41"/>
      <c r="M91" s="187" t="s">
        <v>19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178</v>
      </c>
      <c r="AT91" s="191" t="s">
        <v>173</v>
      </c>
      <c r="AU91" s="191" t="s">
        <v>82</v>
      </c>
      <c r="AY91" s="19" t="s">
        <v>170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178</v>
      </c>
      <c r="BM91" s="191" t="s">
        <v>5849</v>
      </c>
    </row>
    <row r="92" spans="1:65" s="13" customFormat="1" ht="22.5">
      <c r="B92" s="193"/>
      <c r="C92" s="194"/>
      <c r="D92" s="195" t="s">
        <v>180</v>
      </c>
      <c r="E92" s="196" t="s">
        <v>19</v>
      </c>
      <c r="F92" s="197" t="s">
        <v>5850</v>
      </c>
      <c r="G92" s="194"/>
      <c r="H92" s="198">
        <v>72.286000000000001</v>
      </c>
      <c r="I92" s="199"/>
      <c r="J92" s="194"/>
      <c r="K92" s="194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180</v>
      </c>
      <c r="AU92" s="204" t="s">
        <v>82</v>
      </c>
      <c r="AV92" s="13" t="s">
        <v>82</v>
      </c>
      <c r="AW92" s="13" t="s">
        <v>34</v>
      </c>
      <c r="AX92" s="13" t="s">
        <v>80</v>
      </c>
      <c r="AY92" s="204" t="s">
        <v>170</v>
      </c>
    </row>
    <row r="93" spans="1:65" s="2" customFormat="1" ht="33" customHeight="1">
      <c r="A93" s="36"/>
      <c r="B93" s="37"/>
      <c r="C93" s="180" t="s">
        <v>171</v>
      </c>
      <c r="D93" s="180" t="s">
        <v>173</v>
      </c>
      <c r="E93" s="181" t="s">
        <v>2012</v>
      </c>
      <c r="F93" s="182" t="s">
        <v>2013</v>
      </c>
      <c r="G93" s="183" t="s">
        <v>185</v>
      </c>
      <c r="H93" s="184">
        <v>18.071999999999999</v>
      </c>
      <c r="I93" s="185"/>
      <c r="J93" s="186">
        <f>ROUND(I93*H93,2)</f>
        <v>0</v>
      </c>
      <c r="K93" s="182" t="s">
        <v>177</v>
      </c>
      <c r="L93" s="41"/>
      <c r="M93" s="187" t="s">
        <v>19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178</v>
      </c>
      <c r="AT93" s="191" t="s">
        <v>173</v>
      </c>
      <c r="AU93" s="191" t="s">
        <v>82</v>
      </c>
      <c r="AY93" s="19" t="s">
        <v>170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178</v>
      </c>
      <c r="BM93" s="191" t="s">
        <v>5851</v>
      </c>
    </row>
    <row r="94" spans="1:65" s="13" customFormat="1" ht="11.25">
      <c r="B94" s="193"/>
      <c r="C94" s="194"/>
      <c r="D94" s="195" t="s">
        <v>180</v>
      </c>
      <c r="E94" s="196" t="s">
        <v>19</v>
      </c>
      <c r="F94" s="197" t="s">
        <v>5852</v>
      </c>
      <c r="G94" s="194"/>
      <c r="H94" s="198">
        <v>18.071999999999999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180</v>
      </c>
      <c r="AU94" s="204" t="s">
        <v>82</v>
      </c>
      <c r="AV94" s="13" t="s">
        <v>82</v>
      </c>
      <c r="AW94" s="13" t="s">
        <v>34</v>
      </c>
      <c r="AX94" s="13" t="s">
        <v>80</v>
      </c>
      <c r="AY94" s="204" t="s">
        <v>170</v>
      </c>
    </row>
    <row r="95" spans="1:65" s="2" customFormat="1" ht="24">
      <c r="A95" s="36"/>
      <c r="B95" s="37"/>
      <c r="C95" s="180" t="s">
        <v>178</v>
      </c>
      <c r="D95" s="180" t="s">
        <v>173</v>
      </c>
      <c r="E95" s="181" t="s">
        <v>2017</v>
      </c>
      <c r="F95" s="182" t="s">
        <v>2018</v>
      </c>
      <c r="G95" s="183" t="s">
        <v>185</v>
      </c>
      <c r="H95" s="184">
        <v>18.071999999999999</v>
      </c>
      <c r="I95" s="185"/>
      <c r="J95" s="186">
        <f>ROUND(I95*H95,2)</f>
        <v>0</v>
      </c>
      <c r="K95" s="182" t="s">
        <v>177</v>
      </c>
      <c r="L95" s="41"/>
      <c r="M95" s="187" t="s">
        <v>19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82</v>
      </c>
      <c r="AY95" s="19" t="s">
        <v>170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178</v>
      </c>
      <c r="BM95" s="191" t="s">
        <v>5853</v>
      </c>
    </row>
    <row r="96" spans="1:65" s="2" customFormat="1" ht="24">
      <c r="A96" s="36"/>
      <c r="B96" s="37"/>
      <c r="C96" s="180" t="s">
        <v>199</v>
      </c>
      <c r="D96" s="180" t="s">
        <v>173</v>
      </c>
      <c r="E96" s="181" t="s">
        <v>2020</v>
      </c>
      <c r="F96" s="182" t="s">
        <v>2021</v>
      </c>
      <c r="G96" s="183" t="s">
        <v>185</v>
      </c>
      <c r="H96" s="184">
        <v>18.071999999999999</v>
      </c>
      <c r="I96" s="185"/>
      <c r="J96" s="186">
        <f>ROUND(I96*H96,2)</f>
        <v>0</v>
      </c>
      <c r="K96" s="182" t="s">
        <v>177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178</v>
      </c>
      <c r="AT96" s="191" t="s">
        <v>173</v>
      </c>
      <c r="AU96" s="191" t="s">
        <v>82</v>
      </c>
      <c r="AY96" s="19" t="s">
        <v>170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178</v>
      </c>
      <c r="BM96" s="191" t="s">
        <v>5854</v>
      </c>
    </row>
    <row r="97" spans="1:65" s="2" customFormat="1" ht="24">
      <c r="A97" s="36"/>
      <c r="B97" s="37"/>
      <c r="C97" s="180" t="s">
        <v>203</v>
      </c>
      <c r="D97" s="180" t="s">
        <v>173</v>
      </c>
      <c r="E97" s="181" t="s">
        <v>2023</v>
      </c>
      <c r="F97" s="182" t="s">
        <v>2024</v>
      </c>
      <c r="G97" s="183" t="s">
        <v>190</v>
      </c>
      <c r="H97" s="184">
        <v>32.53</v>
      </c>
      <c r="I97" s="185"/>
      <c r="J97" s="186">
        <f>ROUND(I97*H97,2)</f>
        <v>0</v>
      </c>
      <c r="K97" s="182" t="s">
        <v>177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82</v>
      </c>
      <c r="AY97" s="19" t="s">
        <v>170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178</v>
      </c>
      <c r="BM97" s="191" t="s">
        <v>5855</v>
      </c>
    </row>
    <row r="98" spans="1:65" s="13" customFormat="1" ht="11.25">
      <c r="B98" s="193"/>
      <c r="C98" s="194"/>
      <c r="D98" s="195" t="s">
        <v>180</v>
      </c>
      <c r="E98" s="194"/>
      <c r="F98" s="197" t="s">
        <v>5856</v>
      </c>
      <c r="G98" s="194"/>
      <c r="H98" s="198">
        <v>32.53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180</v>
      </c>
      <c r="AU98" s="204" t="s">
        <v>82</v>
      </c>
      <c r="AV98" s="13" t="s">
        <v>82</v>
      </c>
      <c r="AW98" s="13" t="s">
        <v>4</v>
      </c>
      <c r="AX98" s="13" t="s">
        <v>80</v>
      </c>
      <c r="AY98" s="204" t="s">
        <v>170</v>
      </c>
    </row>
    <row r="99" spans="1:65" s="2" customFormat="1" ht="21.75" customHeight="1">
      <c r="A99" s="36"/>
      <c r="B99" s="37"/>
      <c r="C99" s="180" t="s">
        <v>207</v>
      </c>
      <c r="D99" s="180" t="s">
        <v>173</v>
      </c>
      <c r="E99" s="181" t="s">
        <v>5857</v>
      </c>
      <c r="F99" s="182" t="s">
        <v>5858</v>
      </c>
      <c r="G99" s="183" t="s">
        <v>217</v>
      </c>
      <c r="H99" s="184">
        <v>348.93799999999999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178</v>
      </c>
      <c r="AT99" s="191" t="s">
        <v>173</v>
      </c>
      <c r="AU99" s="191" t="s">
        <v>82</v>
      </c>
      <c r="AY99" s="19" t="s">
        <v>170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178</v>
      </c>
      <c r="BM99" s="191" t="s">
        <v>5859</v>
      </c>
    </row>
    <row r="100" spans="1:65" s="13" customFormat="1" ht="11.25">
      <c r="B100" s="193"/>
      <c r="C100" s="194"/>
      <c r="D100" s="195" t="s">
        <v>180</v>
      </c>
      <c r="E100" s="196" t="s">
        <v>19</v>
      </c>
      <c r="F100" s="197" t="s">
        <v>5860</v>
      </c>
      <c r="G100" s="194"/>
      <c r="H100" s="198">
        <v>348.93799999999999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180</v>
      </c>
      <c r="AU100" s="204" t="s">
        <v>82</v>
      </c>
      <c r="AV100" s="13" t="s">
        <v>82</v>
      </c>
      <c r="AW100" s="13" t="s">
        <v>34</v>
      </c>
      <c r="AX100" s="13" t="s">
        <v>80</v>
      </c>
      <c r="AY100" s="204" t="s">
        <v>170</v>
      </c>
    </row>
    <row r="101" spans="1:65" s="2" customFormat="1" ht="16.5" customHeight="1">
      <c r="A101" s="36"/>
      <c r="B101" s="37"/>
      <c r="C101" s="216" t="s">
        <v>195</v>
      </c>
      <c r="D101" s="216" t="s">
        <v>192</v>
      </c>
      <c r="E101" s="217" t="s">
        <v>5861</v>
      </c>
      <c r="F101" s="218" t="s">
        <v>5862</v>
      </c>
      <c r="G101" s="219" t="s">
        <v>4354</v>
      </c>
      <c r="H101" s="220">
        <v>6.9790000000000001</v>
      </c>
      <c r="I101" s="221"/>
      <c r="J101" s="222">
        <f>ROUND(I101*H101,2)</f>
        <v>0</v>
      </c>
      <c r="K101" s="218" t="s">
        <v>177</v>
      </c>
      <c r="L101" s="223"/>
      <c r="M101" s="224" t="s">
        <v>19</v>
      </c>
      <c r="N101" s="225" t="s">
        <v>44</v>
      </c>
      <c r="O101" s="66"/>
      <c r="P101" s="189">
        <f>O101*H101</f>
        <v>0</v>
      </c>
      <c r="Q101" s="189">
        <v>1E-3</v>
      </c>
      <c r="R101" s="189">
        <f>Q101*H101</f>
        <v>6.979E-3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82</v>
      </c>
      <c r="AY101" s="19" t="s">
        <v>170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178</v>
      </c>
      <c r="BM101" s="191" t="s">
        <v>5863</v>
      </c>
    </row>
    <row r="102" spans="1:65" s="13" customFormat="1" ht="11.25">
      <c r="B102" s="193"/>
      <c r="C102" s="194"/>
      <c r="D102" s="195" t="s">
        <v>180</v>
      </c>
      <c r="E102" s="194"/>
      <c r="F102" s="197" t="s">
        <v>5864</v>
      </c>
      <c r="G102" s="194"/>
      <c r="H102" s="198">
        <v>6.9790000000000001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180</v>
      </c>
      <c r="AU102" s="204" t="s">
        <v>82</v>
      </c>
      <c r="AV102" s="13" t="s">
        <v>82</v>
      </c>
      <c r="AW102" s="13" t="s">
        <v>4</v>
      </c>
      <c r="AX102" s="13" t="s">
        <v>80</v>
      </c>
      <c r="AY102" s="204" t="s">
        <v>170</v>
      </c>
    </row>
    <row r="103" spans="1:65" s="12" customFormat="1" ht="22.9" customHeight="1">
      <c r="B103" s="164"/>
      <c r="C103" s="165"/>
      <c r="D103" s="166" t="s">
        <v>72</v>
      </c>
      <c r="E103" s="178" t="s">
        <v>199</v>
      </c>
      <c r="F103" s="178" t="s">
        <v>5865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SUM(P104:P116)</f>
        <v>0</v>
      </c>
      <c r="Q103" s="172"/>
      <c r="R103" s="173">
        <f>SUM(R104:R116)</f>
        <v>17.302375000000001</v>
      </c>
      <c r="S103" s="172"/>
      <c r="T103" s="174">
        <f>SUM(T104:T116)</f>
        <v>0</v>
      </c>
      <c r="AR103" s="175" t="s">
        <v>80</v>
      </c>
      <c r="AT103" s="176" t="s">
        <v>72</v>
      </c>
      <c r="AU103" s="176" t="s">
        <v>80</v>
      </c>
      <c r="AY103" s="175" t="s">
        <v>170</v>
      </c>
      <c r="BK103" s="177">
        <f>SUM(BK104:BK116)</f>
        <v>0</v>
      </c>
    </row>
    <row r="104" spans="1:65" s="2" customFormat="1" ht="16.5" customHeight="1">
      <c r="A104" s="36"/>
      <c r="B104" s="37"/>
      <c r="C104" s="180" t="s">
        <v>214</v>
      </c>
      <c r="D104" s="180" t="s">
        <v>173</v>
      </c>
      <c r="E104" s="181" t="s">
        <v>5866</v>
      </c>
      <c r="F104" s="182" t="s">
        <v>5867</v>
      </c>
      <c r="G104" s="183" t="s">
        <v>217</v>
      </c>
      <c r="H104" s="184">
        <v>72.286000000000001</v>
      </c>
      <c r="I104" s="185"/>
      <c r="J104" s="186">
        <f>ROUND(I104*H104,2)</f>
        <v>0</v>
      </c>
      <c r="K104" s="182" t="s">
        <v>177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178</v>
      </c>
      <c r="AT104" s="191" t="s">
        <v>173</v>
      </c>
      <c r="AU104" s="191" t="s">
        <v>82</v>
      </c>
      <c r="AY104" s="19" t="s">
        <v>170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178</v>
      </c>
      <c r="BM104" s="191" t="s">
        <v>5868</v>
      </c>
    </row>
    <row r="105" spans="1:65" s="13" customFormat="1" ht="22.5">
      <c r="B105" s="193"/>
      <c r="C105" s="194"/>
      <c r="D105" s="195" t="s">
        <v>180</v>
      </c>
      <c r="E105" s="196" t="s">
        <v>19</v>
      </c>
      <c r="F105" s="197" t="s">
        <v>5850</v>
      </c>
      <c r="G105" s="194"/>
      <c r="H105" s="198">
        <v>72.286000000000001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180</v>
      </c>
      <c r="AU105" s="204" t="s">
        <v>82</v>
      </c>
      <c r="AV105" s="13" t="s">
        <v>82</v>
      </c>
      <c r="AW105" s="13" t="s">
        <v>34</v>
      </c>
      <c r="AX105" s="13" t="s">
        <v>80</v>
      </c>
      <c r="AY105" s="204" t="s">
        <v>170</v>
      </c>
    </row>
    <row r="106" spans="1:65" s="2" customFormat="1" ht="36">
      <c r="A106" s="36"/>
      <c r="B106" s="37"/>
      <c r="C106" s="180" t="s">
        <v>221</v>
      </c>
      <c r="D106" s="180" t="s">
        <v>173</v>
      </c>
      <c r="E106" s="181" t="s">
        <v>5869</v>
      </c>
      <c r="F106" s="182" t="s">
        <v>5870</v>
      </c>
      <c r="G106" s="183" t="s">
        <v>217</v>
      </c>
      <c r="H106" s="184">
        <v>10.5</v>
      </c>
      <c r="I106" s="185"/>
      <c r="J106" s="186">
        <f>ROUND(I106*H106,2)</f>
        <v>0</v>
      </c>
      <c r="K106" s="182" t="s">
        <v>177</v>
      </c>
      <c r="L106" s="41"/>
      <c r="M106" s="187" t="s">
        <v>19</v>
      </c>
      <c r="N106" s="188" t="s">
        <v>44</v>
      </c>
      <c r="O106" s="66"/>
      <c r="P106" s="189">
        <f>O106*H106</f>
        <v>0</v>
      </c>
      <c r="Q106" s="189">
        <v>8.4250000000000005E-2</v>
      </c>
      <c r="R106" s="189">
        <f>Q106*H106</f>
        <v>0.88462500000000011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82</v>
      </c>
      <c r="AY106" s="19" t="s">
        <v>170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178</v>
      </c>
      <c r="BM106" s="191" t="s">
        <v>5871</v>
      </c>
    </row>
    <row r="107" spans="1:65" s="13" customFormat="1" ht="11.25">
      <c r="B107" s="193"/>
      <c r="C107" s="194"/>
      <c r="D107" s="195" t="s">
        <v>180</v>
      </c>
      <c r="E107" s="196" t="s">
        <v>19</v>
      </c>
      <c r="F107" s="197" t="s">
        <v>5872</v>
      </c>
      <c r="G107" s="194"/>
      <c r="H107" s="198">
        <v>10.5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180</v>
      </c>
      <c r="AU107" s="204" t="s">
        <v>82</v>
      </c>
      <c r="AV107" s="13" t="s">
        <v>82</v>
      </c>
      <c r="AW107" s="13" t="s">
        <v>34</v>
      </c>
      <c r="AX107" s="13" t="s">
        <v>73</v>
      </c>
      <c r="AY107" s="204" t="s">
        <v>170</v>
      </c>
    </row>
    <row r="108" spans="1:65" s="14" customFormat="1" ht="11.25">
      <c r="B108" s="205"/>
      <c r="C108" s="206"/>
      <c r="D108" s="195" t="s">
        <v>180</v>
      </c>
      <c r="E108" s="207" t="s">
        <v>19</v>
      </c>
      <c r="F108" s="208" t="s">
        <v>182</v>
      </c>
      <c r="G108" s="206"/>
      <c r="H108" s="209">
        <v>10.5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180</v>
      </c>
      <c r="AU108" s="215" t="s">
        <v>82</v>
      </c>
      <c r="AV108" s="14" t="s">
        <v>178</v>
      </c>
      <c r="AW108" s="14" t="s">
        <v>34</v>
      </c>
      <c r="AX108" s="14" t="s">
        <v>80</v>
      </c>
      <c r="AY108" s="215" t="s">
        <v>170</v>
      </c>
    </row>
    <row r="109" spans="1:65" s="2" customFormat="1" ht="44.25" customHeight="1">
      <c r="A109" s="36"/>
      <c r="B109" s="37"/>
      <c r="C109" s="180" t="s">
        <v>227</v>
      </c>
      <c r="D109" s="180" t="s">
        <v>173</v>
      </c>
      <c r="E109" s="181" t="s">
        <v>5873</v>
      </c>
      <c r="F109" s="182" t="s">
        <v>5874</v>
      </c>
      <c r="G109" s="183" t="s">
        <v>217</v>
      </c>
      <c r="H109" s="184">
        <v>83</v>
      </c>
      <c r="I109" s="185"/>
      <c r="J109" s="186">
        <f>ROUND(I109*H109,2)</f>
        <v>0</v>
      </c>
      <c r="K109" s="182" t="s">
        <v>177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8.4250000000000005E-2</v>
      </c>
      <c r="R109" s="189">
        <f>Q109*H109</f>
        <v>6.99275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82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5875</v>
      </c>
    </row>
    <row r="110" spans="1:65" s="13" customFormat="1" ht="11.25">
      <c r="B110" s="193"/>
      <c r="C110" s="194"/>
      <c r="D110" s="195" t="s">
        <v>180</v>
      </c>
      <c r="E110" s="196" t="s">
        <v>19</v>
      </c>
      <c r="F110" s="197" t="s">
        <v>5876</v>
      </c>
      <c r="G110" s="194"/>
      <c r="H110" s="198">
        <v>83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180</v>
      </c>
      <c r="AU110" s="204" t="s">
        <v>82</v>
      </c>
      <c r="AV110" s="13" t="s">
        <v>82</v>
      </c>
      <c r="AW110" s="13" t="s">
        <v>34</v>
      </c>
      <c r="AX110" s="13" t="s">
        <v>80</v>
      </c>
      <c r="AY110" s="204" t="s">
        <v>170</v>
      </c>
    </row>
    <row r="111" spans="1:65" s="2" customFormat="1" ht="44.25" customHeight="1">
      <c r="A111" s="36"/>
      <c r="B111" s="37"/>
      <c r="C111" s="180" t="s">
        <v>233</v>
      </c>
      <c r="D111" s="180" t="s">
        <v>173</v>
      </c>
      <c r="E111" s="181" t="s">
        <v>5877</v>
      </c>
      <c r="F111" s="182" t="s">
        <v>5878</v>
      </c>
      <c r="G111" s="183" t="s">
        <v>217</v>
      </c>
      <c r="H111" s="184">
        <v>83</v>
      </c>
      <c r="I111" s="185"/>
      <c r="J111" s="186">
        <f>ROUND(I111*H111,2)</f>
        <v>0</v>
      </c>
      <c r="K111" s="182" t="s">
        <v>177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82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178</v>
      </c>
      <c r="BM111" s="191" t="s">
        <v>5879</v>
      </c>
    </row>
    <row r="112" spans="1:65" s="13" customFormat="1" ht="11.25">
      <c r="B112" s="193"/>
      <c r="C112" s="194"/>
      <c r="D112" s="195" t="s">
        <v>180</v>
      </c>
      <c r="E112" s="196" t="s">
        <v>19</v>
      </c>
      <c r="F112" s="197" t="s">
        <v>5876</v>
      </c>
      <c r="G112" s="194"/>
      <c r="H112" s="198">
        <v>83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180</v>
      </c>
      <c r="AU112" s="204" t="s">
        <v>82</v>
      </c>
      <c r="AV112" s="13" t="s">
        <v>82</v>
      </c>
      <c r="AW112" s="13" t="s">
        <v>34</v>
      </c>
      <c r="AX112" s="13" t="s">
        <v>80</v>
      </c>
      <c r="AY112" s="204" t="s">
        <v>170</v>
      </c>
    </row>
    <row r="113" spans="1:65" s="2" customFormat="1" ht="16.5" customHeight="1">
      <c r="A113" s="36"/>
      <c r="B113" s="37"/>
      <c r="C113" s="216" t="s">
        <v>243</v>
      </c>
      <c r="D113" s="216" t="s">
        <v>192</v>
      </c>
      <c r="E113" s="217" t="s">
        <v>5880</v>
      </c>
      <c r="F113" s="218" t="s">
        <v>5881</v>
      </c>
      <c r="G113" s="219" t="s">
        <v>217</v>
      </c>
      <c r="H113" s="220">
        <v>58</v>
      </c>
      <c r="I113" s="221"/>
      <c r="J113" s="222">
        <f>ROUND(I113*H113,2)</f>
        <v>0</v>
      </c>
      <c r="K113" s="218" t="s">
        <v>177</v>
      </c>
      <c r="L113" s="223"/>
      <c r="M113" s="224" t="s">
        <v>19</v>
      </c>
      <c r="N113" s="225" t="s">
        <v>44</v>
      </c>
      <c r="O113" s="66"/>
      <c r="P113" s="189">
        <f>O113*H113</f>
        <v>0</v>
      </c>
      <c r="Q113" s="189">
        <v>0.13</v>
      </c>
      <c r="R113" s="189">
        <f>Q113*H113</f>
        <v>7.54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82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5882</v>
      </c>
    </row>
    <row r="114" spans="1:65" s="13" customFormat="1" ht="11.25">
      <c r="B114" s="193"/>
      <c r="C114" s="194"/>
      <c r="D114" s="195" t="s">
        <v>180</v>
      </c>
      <c r="E114" s="196" t="s">
        <v>19</v>
      </c>
      <c r="F114" s="197" t="s">
        <v>5883</v>
      </c>
      <c r="G114" s="194"/>
      <c r="H114" s="198">
        <v>58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180</v>
      </c>
      <c r="AU114" s="204" t="s">
        <v>82</v>
      </c>
      <c r="AV114" s="13" t="s">
        <v>82</v>
      </c>
      <c r="AW114" s="13" t="s">
        <v>34</v>
      </c>
      <c r="AX114" s="13" t="s">
        <v>80</v>
      </c>
      <c r="AY114" s="204" t="s">
        <v>170</v>
      </c>
    </row>
    <row r="115" spans="1:65" s="2" customFormat="1" ht="16.5" customHeight="1">
      <c r="A115" s="36"/>
      <c r="B115" s="37"/>
      <c r="C115" s="216" t="s">
        <v>248</v>
      </c>
      <c r="D115" s="216" t="s">
        <v>192</v>
      </c>
      <c r="E115" s="217" t="s">
        <v>5884</v>
      </c>
      <c r="F115" s="218" t="s">
        <v>5885</v>
      </c>
      <c r="G115" s="219" t="s">
        <v>217</v>
      </c>
      <c r="H115" s="220">
        <v>14.5</v>
      </c>
      <c r="I115" s="221"/>
      <c r="J115" s="222">
        <f>ROUND(I115*H115,2)</f>
        <v>0</v>
      </c>
      <c r="K115" s="218" t="s">
        <v>177</v>
      </c>
      <c r="L115" s="223"/>
      <c r="M115" s="224" t="s">
        <v>19</v>
      </c>
      <c r="N115" s="225" t="s">
        <v>44</v>
      </c>
      <c r="O115" s="66"/>
      <c r="P115" s="189">
        <f>O115*H115</f>
        <v>0</v>
      </c>
      <c r="Q115" s="189">
        <v>0.13</v>
      </c>
      <c r="R115" s="189">
        <f>Q115*H115</f>
        <v>1.885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82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178</v>
      </c>
      <c r="BM115" s="191" t="s">
        <v>5886</v>
      </c>
    </row>
    <row r="116" spans="1:65" s="13" customFormat="1" ht="11.25">
      <c r="B116" s="193"/>
      <c r="C116" s="194"/>
      <c r="D116" s="195" t="s">
        <v>180</v>
      </c>
      <c r="E116" s="196" t="s">
        <v>19</v>
      </c>
      <c r="F116" s="197" t="s">
        <v>5887</v>
      </c>
      <c r="G116" s="194"/>
      <c r="H116" s="198">
        <v>14.5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180</v>
      </c>
      <c r="AU116" s="204" t="s">
        <v>82</v>
      </c>
      <c r="AV116" s="13" t="s">
        <v>82</v>
      </c>
      <c r="AW116" s="13" t="s">
        <v>34</v>
      </c>
      <c r="AX116" s="13" t="s">
        <v>80</v>
      </c>
      <c r="AY116" s="204" t="s">
        <v>170</v>
      </c>
    </row>
    <row r="117" spans="1:65" s="12" customFormat="1" ht="22.9" customHeight="1">
      <c r="B117" s="164"/>
      <c r="C117" s="165"/>
      <c r="D117" s="166" t="s">
        <v>72</v>
      </c>
      <c r="E117" s="178" t="s">
        <v>203</v>
      </c>
      <c r="F117" s="178" t="s">
        <v>242</v>
      </c>
      <c r="G117" s="165"/>
      <c r="H117" s="165"/>
      <c r="I117" s="168"/>
      <c r="J117" s="179">
        <f>BK117</f>
        <v>0</v>
      </c>
      <c r="K117" s="165"/>
      <c r="L117" s="170"/>
      <c r="M117" s="171"/>
      <c r="N117" s="172"/>
      <c r="O117" s="172"/>
      <c r="P117" s="173">
        <f>SUM(P118:P119)</f>
        <v>0</v>
      </c>
      <c r="Q117" s="172"/>
      <c r="R117" s="173">
        <f>SUM(R118:R119)</f>
        <v>1.3161590399999998</v>
      </c>
      <c r="S117" s="172"/>
      <c r="T117" s="174">
        <f>SUM(T118:T119)</f>
        <v>0</v>
      </c>
      <c r="AR117" s="175" t="s">
        <v>80</v>
      </c>
      <c r="AT117" s="176" t="s">
        <v>72</v>
      </c>
      <c r="AU117" s="176" t="s">
        <v>80</v>
      </c>
      <c r="AY117" s="175" t="s">
        <v>170</v>
      </c>
      <c r="BK117" s="177">
        <f>SUM(BK118:BK119)</f>
        <v>0</v>
      </c>
    </row>
    <row r="118" spans="1:65" s="2" customFormat="1" ht="24">
      <c r="A118" s="36"/>
      <c r="B118" s="37"/>
      <c r="C118" s="180" t="s">
        <v>8</v>
      </c>
      <c r="D118" s="180" t="s">
        <v>173</v>
      </c>
      <c r="E118" s="181" t="s">
        <v>5888</v>
      </c>
      <c r="F118" s="182" t="s">
        <v>5889</v>
      </c>
      <c r="G118" s="183" t="s">
        <v>217</v>
      </c>
      <c r="H118" s="184">
        <v>3.8079999999999998</v>
      </c>
      <c r="I118" s="185"/>
      <c r="J118" s="186">
        <f>ROUND(I118*H118,2)</f>
        <v>0</v>
      </c>
      <c r="K118" s="182" t="s">
        <v>177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0.34562999999999999</v>
      </c>
      <c r="R118" s="189">
        <f>Q118*H118</f>
        <v>1.3161590399999998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82</v>
      </c>
      <c r="AY118" s="19" t="s">
        <v>170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178</v>
      </c>
      <c r="BM118" s="191" t="s">
        <v>5890</v>
      </c>
    </row>
    <row r="119" spans="1:65" s="13" customFormat="1" ht="11.25">
      <c r="B119" s="193"/>
      <c r="C119" s="194"/>
      <c r="D119" s="195" t="s">
        <v>180</v>
      </c>
      <c r="E119" s="196" t="s">
        <v>19</v>
      </c>
      <c r="F119" s="197" t="s">
        <v>5891</v>
      </c>
      <c r="G119" s="194"/>
      <c r="H119" s="198">
        <v>3.8079999999999998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180</v>
      </c>
      <c r="AU119" s="204" t="s">
        <v>82</v>
      </c>
      <c r="AV119" s="13" t="s">
        <v>82</v>
      </c>
      <c r="AW119" s="13" t="s">
        <v>34</v>
      </c>
      <c r="AX119" s="13" t="s">
        <v>80</v>
      </c>
      <c r="AY119" s="204" t="s">
        <v>170</v>
      </c>
    </row>
    <row r="120" spans="1:65" s="12" customFormat="1" ht="22.9" customHeight="1">
      <c r="B120" s="164"/>
      <c r="C120" s="165"/>
      <c r="D120" s="166" t="s">
        <v>72</v>
      </c>
      <c r="E120" s="178" t="s">
        <v>214</v>
      </c>
      <c r="F120" s="178" t="s">
        <v>358</v>
      </c>
      <c r="G120" s="165"/>
      <c r="H120" s="165"/>
      <c r="I120" s="168"/>
      <c r="J120" s="179">
        <f>BK120</f>
        <v>0</v>
      </c>
      <c r="K120" s="165"/>
      <c r="L120" s="170"/>
      <c r="M120" s="171"/>
      <c r="N120" s="172"/>
      <c r="O120" s="172"/>
      <c r="P120" s="173">
        <f>SUM(P121:P136)</f>
        <v>0</v>
      </c>
      <c r="Q120" s="172"/>
      <c r="R120" s="173">
        <f>SUM(R121:R136)</f>
        <v>6.1235880000000007</v>
      </c>
      <c r="S120" s="172"/>
      <c r="T120" s="174">
        <f>SUM(T121:T136)</f>
        <v>0</v>
      </c>
      <c r="AR120" s="175" t="s">
        <v>80</v>
      </c>
      <c r="AT120" s="176" t="s">
        <v>72</v>
      </c>
      <c r="AU120" s="176" t="s">
        <v>80</v>
      </c>
      <c r="AY120" s="175" t="s">
        <v>170</v>
      </c>
      <c r="BK120" s="177">
        <f>SUM(BK121:BK136)</f>
        <v>0</v>
      </c>
    </row>
    <row r="121" spans="1:65" s="2" customFormat="1" ht="16.5" customHeight="1">
      <c r="A121" s="36"/>
      <c r="B121" s="37"/>
      <c r="C121" s="180" t="s">
        <v>261</v>
      </c>
      <c r="D121" s="180" t="s">
        <v>173</v>
      </c>
      <c r="E121" s="181" t="s">
        <v>5892</v>
      </c>
      <c r="F121" s="182" t="s">
        <v>5893</v>
      </c>
      <c r="G121" s="183" t="s">
        <v>176</v>
      </c>
      <c r="H121" s="184">
        <v>1</v>
      </c>
      <c r="I121" s="185"/>
      <c r="J121" s="186">
        <f t="shared" ref="J121:J126" si="0">ROUND(I121*H121,2)</f>
        <v>0</v>
      </c>
      <c r="K121" s="182" t="s">
        <v>177</v>
      </c>
      <c r="L121" s="41"/>
      <c r="M121" s="187" t="s">
        <v>19</v>
      </c>
      <c r="N121" s="188" t="s">
        <v>44</v>
      </c>
      <c r="O121" s="66"/>
      <c r="P121" s="189">
        <f t="shared" ref="P121:P126" si="1">O121*H121</f>
        <v>0</v>
      </c>
      <c r="Q121" s="189">
        <v>6.9999999999999999E-4</v>
      </c>
      <c r="R121" s="189">
        <f t="shared" ref="R121:R126" si="2">Q121*H121</f>
        <v>6.9999999999999999E-4</v>
      </c>
      <c r="S121" s="189">
        <v>0</v>
      </c>
      <c r="T121" s="190">
        <f t="shared" ref="T121:T126" si="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82</v>
      </c>
      <c r="AY121" s="19" t="s">
        <v>170</v>
      </c>
      <c r="BE121" s="192">
        <f t="shared" ref="BE121:BE126" si="4">IF(N121="základní",J121,0)</f>
        <v>0</v>
      </c>
      <c r="BF121" s="192">
        <f t="shared" ref="BF121:BF126" si="5">IF(N121="snížená",J121,0)</f>
        <v>0</v>
      </c>
      <c r="BG121" s="192">
        <f t="shared" ref="BG121:BG126" si="6">IF(N121="zákl. přenesená",J121,0)</f>
        <v>0</v>
      </c>
      <c r="BH121" s="192">
        <f t="shared" ref="BH121:BH126" si="7">IF(N121="sníž. přenesená",J121,0)</f>
        <v>0</v>
      </c>
      <c r="BI121" s="192">
        <f t="shared" ref="BI121:BI126" si="8">IF(N121="nulová",J121,0)</f>
        <v>0</v>
      </c>
      <c r="BJ121" s="19" t="s">
        <v>80</v>
      </c>
      <c r="BK121" s="192">
        <f t="shared" ref="BK121:BK126" si="9">ROUND(I121*H121,2)</f>
        <v>0</v>
      </c>
      <c r="BL121" s="19" t="s">
        <v>178</v>
      </c>
      <c r="BM121" s="191" t="s">
        <v>5894</v>
      </c>
    </row>
    <row r="122" spans="1:65" s="2" customFormat="1" ht="16.5" customHeight="1">
      <c r="A122" s="36"/>
      <c r="B122" s="37"/>
      <c r="C122" s="216" t="s">
        <v>266</v>
      </c>
      <c r="D122" s="216" t="s">
        <v>192</v>
      </c>
      <c r="E122" s="217" t="s">
        <v>5895</v>
      </c>
      <c r="F122" s="218" t="s">
        <v>5896</v>
      </c>
      <c r="G122" s="219" t="s">
        <v>176</v>
      </c>
      <c r="H122" s="220">
        <v>1</v>
      </c>
      <c r="I122" s="221"/>
      <c r="J122" s="222">
        <f t="shared" si="0"/>
        <v>0</v>
      </c>
      <c r="K122" s="218" t="s">
        <v>177</v>
      </c>
      <c r="L122" s="223"/>
      <c r="M122" s="224" t="s">
        <v>19</v>
      </c>
      <c r="N122" s="225" t="s">
        <v>44</v>
      </c>
      <c r="O122" s="66"/>
      <c r="P122" s="189">
        <f t="shared" si="1"/>
        <v>0</v>
      </c>
      <c r="Q122" s="189">
        <v>4.0000000000000001E-3</v>
      </c>
      <c r="R122" s="189">
        <f t="shared" si="2"/>
        <v>4.0000000000000001E-3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195</v>
      </c>
      <c r="AT122" s="191" t="s">
        <v>192</v>
      </c>
      <c r="AU122" s="191" t="s">
        <v>82</v>
      </c>
      <c r="AY122" s="19" t="s">
        <v>170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80</v>
      </c>
      <c r="BK122" s="192">
        <f t="shared" si="9"/>
        <v>0</v>
      </c>
      <c r="BL122" s="19" t="s">
        <v>178</v>
      </c>
      <c r="BM122" s="191" t="s">
        <v>5897</v>
      </c>
    </row>
    <row r="123" spans="1:65" s="2" customFormat="1" ht="16.5" customHeight="1">
      <c r="A123" s="36"/>
      <c r="B123" s="37"/>
      <c r="C123" s="180" t="s">
        <v>272</v>
      </c>
      <c r="D123" s="180" t="s">
        <v>173</v>
      </c>
      <c r="E123" s="181" t="s">
        <v>5898</v>
      </c>
      <c r="F123" s="182" t="s">
        <v>5899</v>
      </c>
      <c r="G123" s="183" t="s">
        <v>176</v>
      </c>
      <c r="H123" s="184">
        <v>1</v>
      </c>
      <c r="I123" s="185"/>
      <c r="J123" s="186">
        <f t="shared" si="0"/>
        <v>0</v>
      </c>
      <c r="K123" s="182" t="s">
        <v>177</v>
      </c>
      <c r="L123" s="41"/>
      <c r="M123" s="187" t="s">
        <v>19</v>
      </c>
      <c r="N123" s="188" t="s">
        <v>44</v>
      </c>
      <c r="O123" s="66"/>
      <c r="P123" s="189">
        <f t="shared" si="1"/>
        <v>0</v>
      </c>
      <c r="Q123" s="189">
        <v>0.10940999999999999</v>
      </c>
      <c r="R123" s="189">
        <f t="shared" si="2"/>
        <v>0.10940999999999999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82</v>
      </c>
      <c r="AY123" s="19" t="s">
        <v>170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178</v>
      </c>
      <c r="BM123" s="191" t="s">
        <v>5900</v>
      </c>
    </row>
    <row r="124" spans="1:65" s="2" customFormat="1" ht="16.5" customHeight="1">
      <c r="A124" s="36"/>
      <c r="B124" s="37"/>
      <c r="C124" s="216" t="s">
        <v>277</v>
      </c>
      <c r="D124" s="216" t="s">
        <v>192</v>
      </c>
      <c r="E124" s="217" t="s">
        <v>5901</v>
      </c>
      <c r="F124" s="218" t="s">
        <v>5902</v>
      </c>
      <c r="G124" s="219" t="s">
        <v>176</v>
      </c>
      <c r="H124" s="220">
        <v>1</v>
      </c>
      <c r="I124" s="221"/>
      <c r="J124" s="222">
        <f t="shared" si="0"/>
        <v>0</v>
      </c>
      <c r="K124" s="218" t="s">
        <v>177</v>
      </c>
      <c r="L124" s="223"/>
      <c r="M124" s="224" t="s">
        <v>19</v>
      </c>
      <c r="N124" s="225" t="s">
        <v>44</v>
      </c>
      <c r="O124" s="66"/>
      <c r="P124" s="189">
        <f t="shared" si="1"/>
        <v>0</v>
      </c>
      <c r="Q124" s="189">
        <v>6.1000000000000004E-3</v>
      </c>
      <c r="R124" s="189">
        <f t="shared" si="2"/>
        <v>6.1000000000000004E-3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195</v>
      </c>
      <c r="AT124" s="191" t="s">
        <v>192</v>
      </c>
      <c r="AU124" s="191" t="s">
        <v>82</v>
      </c>
      <c r="AY124" s="19" t="s">
        <v>170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80</v>
      </c>
      <c r="BK124" s="192">
        <f t="shared" si="9"/>
        <v>0</v>
      </c>
      <c r="BL124" s="19" t="s">
        <v>178</v>
      </c>
      <c r="BM124" s="191" t="s">
        <v>5903</v>
      </c>
    </row>
    <row r="125" spans="1:65" s="2" customFormat="1" ht="16.5" customHeight="1">
      <c r="A125" s="36"/>
      <c r="B125" s="37"/>
      <c r="C125" s="216" t="s">
        <v>281</v>
      </c>
      <c r="D125" s="216" t="s">
        <v>192</v>
      </c>
      <c r="E125" s="217" t="s">
        <v>5904</v>
      </c>
      <c r="F125" s="218" t="s">
        <v>5905</v>
      </c>
      <c r="G125" s="219" t="s">
        <v>176</v>
      </c>
      <c r="H125" s="220">
        <v>2</v>
      </c>
      <c r="I125" s="221"/>
      <c r="J125" s="222">
        <f t="shared" si="0"/>
        <v>0</v>
      </c>
      <c r="K125" s="218" t="s">
        <v>177</v>
      </c>
      <c r="L125" s="223"/>
      <c r="M125" s="224" t="s">
        <v>19</v>
      </c>
      <c r="N125" s="225" t="s">
        <v>44</v>
      </c>
      <c r="O125" s="66"/>
      <c r="P125" s="189">
        <f t="shared" si="1"/>
        <v>0</v>
      </c>
      <c r="Q125" s="189">
        <v>3.5E-4</v>
      </c>
      <c r="R125" s="189">
        <f t="shared" si="2"/>
        <v>6.9999999999999999E-4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82</v>
      </c>
      <c r="AY125" s="19" t="s">
        <v>170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80</v>
      </c>
      <c r="BK125" s="192">
        <f t="shared" si="9"/>
        <v>0</v>
      </c>
      <c r="BL125" s="19" t="s">
        <v>178</v>
      </c>
      <c r="BM125" s="191" t="s">
        <v>5906</v>
      </c>
    </row>
    <row r="126" spans="1:65" s="2" customFormat="1" ht="16.5" customHeight="1">
      <c r="A126" s="36"/>
      <c r="B126" s="37"/>
      <c r="C126" s="180" t="s">
        <v>7</v>
      </c>
      <c r="D126" s="180" t="s">
        <v>173</v>
      </c>
      <c r="E126" s="181" t="s">
        <v>5907</v>
      </c>
      <c r="F126" s="182" t="s">
        <v>5908</v>
      </c>
      <c r="G126" s="183" t="s">
        <v>310</v>
      </c>
      <c r="H126" s="184">
        <v>20</v>
      </c>
      <c r="I126" s="185"/>
      <c r="J126" s="186">
        <f t="shared" si="0"/>
        <v>0</v>
      </c>
      <c r="K126" s="182" t="s">
        <v>177</v>
      </c>
      <c r="L126" s="41"/>
      <c r="M126" s="187" t="s">
        <v>19</v>
      </c>
      <c r="N126" s="188" t="s">
        <v>44</v>
      </c>
      <c r="O126" s="66"/>
      <c r="P126" s="189">
        <f t="shared" si="1"/>
        <v>0</v>
      </c>
      <c r="Q126" s="189">
        <v>4.0000000000000002E-4</v>
      </c>
      <c r="R126" s="189">
        <f t="shared" si="2"/>
        <v>8.0000000000000002E-3</v>
      </c>
      <c r="S126" s="189">
        <v>0</v>
      </c>
      <c r="T126" s="190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178</v>
      </c>
      <c r="AT126" s="191" t="s">
        <v>173</v>
      </c>
      <c r="AU126" s="191" t="s">
        <v>82</v>
      </c>
      <c r="AY126" s="19" t="s">
        <v>170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9" t="s">
        <v>80</v>
      </c>
      <c r="BK126" s="192">
        <f t="shared" si="9"/>
        <v>0</v>
      </c>
      <c r="BL126" s="19" t="s">
        <v>178</v>
      </c>
      <c r="BM126" s="191" t="s">
        <v>5909</v>
      </c>
    </row>
    <row r="127" spans="1:65" s="13" customFormat="1" ht="11.25">
      <c r="B127" s="193"/>
      <c r="C127" s="194"/>
      <c r="D127" s="195" t="s">
        <v>180</v>
      </c>
      <c r="E127" s="196" t="s">
        <v>19</v>
      </c>
      <c r="F127" s="197" t="s">
        <v>5910</v>
      </c>
      <c r="G127" s="194"/>
      <c r="H127" s="198">
        <v>20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180</v>
      </c>
      <c r="AU127" s="204" t="s">
        <v>82</v>
      </c>
      <c r="AV127" s="13" t="s">
        <v>82</v>
      </c>
      <c r="AW127" s="13" t="s">
        <v>34</v>
      </c>
      <c r="AX127" s="13" t="s">
        <v>80</v>
      </c>
      <c r="AY127" s="204" t="s">
        <v>170</v>
      </c>
    </row>
    <row r="128" spans="1:65" s="2" customFormat="1" ht="21.75" customHeight="1">
      <c r="A128" s="36"/>
      <c r="B128" s="37"/>
      <c r="C128" s="180" t="s">
        <v>292</v>
      </c>
      <c r="D128" s="180" t="s">
        <v>173</v>
      </c>
      <c r="E128" s="181" t="s">
        <v>5911</v>
      </c>
      <c r="F128" s="182" t="s">
        <v>5912</v>
      </c>
      <c r="G128" s="183" t="s">
        <v>217</v>
      </c>
      <c r="H128" s="184">
        <v>2</v>
      </c>
      <c r="I128" s="185"/>
      <c r="J128" s="186">
        <f>ROUND(I128*H128,2)</f>
        <v>0</v>
      </c>
      <c r="K128" s="182" t="s">
        <v>177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1.6000000000000001E-3</v>
      </c>
      <c r="R128" s="189">
        <f>Q128*H128</f>
        <v>3.2000000000000002E-3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178</v>
      </c>
      <c r="AT128" s="191" t="s">
        <v>173</v>
      </c>
      <c r="AU128" s="191" t="s">
        <v>82</v>
      </c>
      <c r="AY128" s="19" t="s">
        <v>170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178</v>
      </c>
      <c r="BM128" s="191" t="s">
        <v>5913</v>
      </c>
    </row>
    <row r="129" spans="1:65" s="2" customFormat="1" ht="24">
      <c r="A129" s="36"/>
      <c r="B129" s="37"/>
      <c r="C129" s="180" t="s">
        <v>303</v>
      </c>
      <c r="D129" s="180" t="s">
        <v>173</v>
      </c>
      <c r="E129" s="181" t="s">
        <v>5914</v>
      </c>
      <c r="F129" s="182" t="s">
        <v>5915</v>
      </c>
      <c r="G129" s="183" t="s">
        <v>310</v>
      </c>
      <c r="H129" s="184">
        <v>20</v>
      </c>
      <c r="I129" s="185"/>
      <c r="J129" s="186">
        <f>ROUND(I129*H129,2)</f>
        <v>0</v>
      </c>
      <c r="K129" s="182" t="s">
        <v>177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82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5916</v>
      </c>
    </row>
    <row r="130" spans="1:65" s="13" customFormat="1" ht="11.25">
      <c r="B130" s="193"/>
      <c r="C130" s="194"/>
      <c r="D130" s="195" t="s">
        <v>180</v>
      </c>
      <c r="E130" s="196" t="s">
        <v>19</v>
      </c>
      <c r="F130" s="197" t="s">
        <v>5910</v>
      </c>
      <c r="G130" s="194"/>
      <c r="H130" s="198">
        <v>20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180</v>
      </c>
      <c r="AU130" s="204" t="s">
        <v>82</v>
      </c>
      <c r="AV130" s="13" t="s">
        <v>82</v>
      </c>
      <c r="AW130" s="13" t="s">
        <v>34</v>
      </c>
      <c r="AX130" s="13" t="s">
        <v>80</v>
      </c>
      <c r="AY130" s="204" t="s">
        <v>170</v>
      </c>
    </row>
    <row r="131" spans="1:65" s="2" customFormat="1" ht="24">
      <c r="A131" s="36"/>
      <c r="B131" s="37"/>
      <c r="C131" s="180" t="s">
        <v>307</v>
      </c>
      <c r="D131" s="180" t="s">
        <v>173</v>
      </c>
      <c r="E131" s="181" t="s">
        <v>5917</v>
      </c>
      <c r="F131" s="182" t="s">
        <v>5918</v>
      </c>
      <c r="G131" s="183" t="s">
        <v>217</v>
      </c>
      <c r="H131" s="184">
        <v>2</v>
      </c>
      <c r="I131" s="185"/>
      <c r="J131" s="186">
        <f>ROUND(I131*H131,2)</f>
        <v>0</v>
      </c>
      <c r="K131" s="182" t="s">
        <v>177</v>
      </c>
      <c r="L131" s="41"/>
      <c r="M131" s="187" t="s">
        <v>19</v>
      </c>
      <c r="N131" s="188" t="s">
        <v>44</v>
      </c>
      <c r="O131" s="66"/>
      <c r="P131" s="189">
        <f>O131*H131</f>
        <v>0</v>
      </c>
      <c r="Q131" s="189">
        <v>1.0000000000000001E-5</v>
      </c>
      <c r="R131" s="189">
        <f>Q131*H131</f>
        <v>2.0000000000000002E-5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82</v>
      </c>
      <c r="AY131" s="19" t="s">
        <v>170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178</v>
      </c>
      <c r="BM131" s="191" t="s">
        <v>5919</v>
      </c>
    </row>
    <row r="132" spans="1:65" s="2" customFormat="1" ht="24">
      <c r="A132" s="36"/>
      <c r="B132" s="37"/>
      <c r="C132" s="180" t="s">
        <v>313</v>
      </c>
      <c r="D132" s="180" t="s">
        <v>173</v>
      </c>
      <c r="E132" s="181" t="s">
        <v>5920</v>
      </c>
      <c r="F132" s="182" t="s">
        <v>5921</v>
      </c>
      <c r="G132" s="183" t="s">
        <v>310</v>
      </c>
      <c r="H132" s="184">
        <v>31</v>
      </c>
      <c r="I132" s="185"/>
      <c r="J132" s="186">
        <f>ROUND(I132*H132,2)</f>
        <v>0</v>
      </c>
      <c r="K132" s="182" t="s">
        <v>177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0.1295</v>
      </c>
      <c r="R132" s="189">
        <f>Q132*H132</f>
        <v>4.0145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82</v>
      </c>
      <c r="AY132" s="19" t="s">
        <v>170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178</v>
      </c>
      <c r="BM132" s="191" t="s">
        <v>5922</v>
      </c>
    </row>
    <row r="133" spans="1:65" s="2" customFormat="1" ht="16.5" customHeight="1">
      <c r="A133" s="36"/>
      <c r="B133" s="37"/>
      <c r="C133" s="216" t="s">
        <v>318</v>
      </c>
      <c r="D133" s="216" t="s">
        <v>192</v>
      </c>
      <c r="E133" s="217" t="s">
        <v>5923</v>
      </c>
      <c r="F133" s="218" t="s">
        <v>5924</v>
      </c>
      <c r="G133" s="219" t="s">
        <v>310</v>
      </c>
      <c r="H133" s="220">
        <v>31.62</v>
      </c>
      <c r="I133" s="221"/>
      <c r="J133" s="222">
        <f>ROUND(I133*H133,2)</f>
        <v>0</v>
      </c>
      <c r="K133" s="218" t="s">
        <v>177</v>
      </c>
      <c r="L133" s="223"/>
      <c r="M133" s="224" t="s">
        <v>19</v>
      </c>
      <c r="N133" s="225" t="s">
        <v>44</v>
      </c>
      <c r="O133" s="66"/>
      <c r="P133" s="189">
        <f>O133*H133</f>
        <v>0</v>
      </c>
      <c r="Q133" s="189">
        <v>4.4999999999999998E-2</v>
      </c>
      <c r="R133" s="189">
        <f>Q133*H133</f>
        <v>1.4229000000000001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195</v>
      </c>
      <c r="AT133" s="191" t="s">
        <v>192</v>
      </c>
      <c r="AU133" s="191" t="s">
        <v>82</v>
      </c>
      <c r="AY133" s="19" t="s">
        <v>170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178</v>
      </c>
      <c r="BM133" s="191" t="s">
        <v>5925</v>
      </c>
    </row>
    <row r="134" spans="1:65" s="13" customFormat="1" ht="11.25">
      <c r="B134" s="193"/>
      <c r="C134" s="194"/>
      <c r="D134" s="195" t="s">
        <v>180</v>
      </c>
      <c r="E134" s="194"/>
      <c r="F134" s="197" t="s">
        <v>5926</v>
      </c>
      <c r="G134" s="194"/>
      <c r="H134" s="198">
        <v>31.62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180</v>
      </c>
      <c r="AU134" s="204" t="s">
        <v>82</v>
      </c>
      <c r="AV134" s="13" t="s">
        <v>82</v>
      </c>
      <c r="AW134" s="13" t="s">
        <v>4</v>
      </c>
      <c r="AX134" s="13" t="s">
        <v>80</v>
      </c>
      <c r="AY134" s="204" t="s">
        <v>170</v>
      </c>
    </row>
    <row r="135" spans="1:65" s="2" customFormat="1" ht="16.5" customHeight="1">
      <c r="A135" s="36"/>
      <c r="B135" s="37"/>
      <c r="C135" s="180" t="s">
        <v>323</v>
      </c>
      <c r="D135" s="180" t="s">
        <v>173</v>
      </c>
      <c r="E135" s="181" t="s">
        <v>5927</v>
      </c>
      <c r="F135" s="182" t="s">
        <v>5928</v>
      </c>
      <c r="G135" s="183" t="s">
        <v>310</v>
      </c>
      <c r="H135" s="184">
        <v>1.8</v>
      </c>
      <c r="I135" s="185"/>
      <c r="J135" s="186">
        <f>ROUND(I135*H135,2)</f>
        <v>0</v>
      </c>
      <c r="K135" s="182" t="s">
        <v>177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0.29221000000000003</v>
      </c>
      <c r="R135" s="189">
        <f>Q135*H135</f>
        <v>0.52597800000000006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178</v>
      </c>
      <c r="AT135" s="191" t="s">
        <v>173</v>
      </c>
      <c r="AU135" s="191" t="s">
        <v>82</v>
      </c>
      <c r="AY135" s="19" t="s">
        <v>170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178</v>
      </c>
      <c r="BM135" s="191" t="s">
        <v>5929</v>
      </c>
    </row>
    <row r="136" spans="1:65" s="2" customFormat="1" ht="21.75" customHeight="1">
      <c r="A136" s="36"/>
      <c r="B136" s="37"/>
      <c r="C136" s="216" t="s">
        <v>328</v>
      </c>
      <c r="D136" s="216" t="s">
        <v>192</v>
      </c>
      <c r="E136" s="217" t="s">
        <v>5930</v>
      </c>
      <c r="F136" s="218" t="s">
        <v>5931</v>
      </c>
      <c r="G136" s="219" t="s">
        <v>310</v>
      </c>
      <c r="H136" s="220">
        <v>1.8</v>
      </c>
      <c r="I136" s="221"/>
      <c r="J136" s="222">
        <f>ROUND(I136*H136,2)</f>
        <v>0</v>
      </c>
      <c r="K136" s="218" t="s">
        <v>177</v>
      </c>
      <c r="L136" s="223"/>
      <c r="M136" s="224" t="s">
        <v>19</v>
      </c>
      <c r="N136" s="225" t="s">
        <v>44</v>
      </c>
      <c r="O136" s="66"/>
      <c r="P136" s="189">
        <f>O136*H136</f>
        <v>0</v>
      </c>
      <c r="Q136" s="189">
        <v>1.5599999999999999E-2</v>
      </c>
      <c r="R136" s="189">
        <f>Q136*H136</f>
        <v>2.8080000000000001E-2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195</v>
      </c>
      <c r="AT136" s="191" t="s">
        <v>192</v>
      </c>
      <c r="AU136" s="191" t="s">
        <v>82</v>
      </c>
      <c r="AY136" s="19" t="s">
        <v>170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178</v>
      </c>
      <c r="BM136" s="191" t="s">
        <v>5932</v>
      </c>
    </row>
    <row r="137" spans="1:65" s="12" customFormat="1" ht="22.9" customHeight="1">
      <c r="B137" s="164"/>
      <c r="C137" s="165"/>
      <c r="D137" s="166" t="s">
        <v>72</v>
      </c>
      <c r="E137" s="178" t="s">
        <v>471</v>
      </c>
      <c r="F137" s="178" t="s">
        <v>472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SUM(P138:P142)</f>
        <v>0</v>
      </c>
      <c r="Q137" s="172"/>
      <c r="R137" s="173">
        <f>SUM(R138:R142)</f>
        <v>0</v>
      </c>
      <c r="S137" s="172"/>
      <c r="T137" s="174">
        <f>SUM(T138:T142)</f>
        <v>0</v>
      </c>
      <c r="AR137" s="175" t="s">
        <v>80</v>
      </c>
      <c r="AT137" s="176" t="s">
        <v>72</v>
      </c>
      <c r="AU137" s="176" t="s">
        <v>80</v>
      </c>
      <c r="AY137" s="175" t="s">
        <v>170</v>
      </c>
      <c r="BK137" s="177">
        <f>SUM(BK138:BK142)</f>
        <v>0</v>
      </c>
    </row>
    <row r="138" spans="1:65" s="2" customFormat="1" ht="21.75" customHeight="1">
      <c r="A138" s="36"/>
      <c r="B138" s="37"/>
      <c r="C138" s="180" t="s">
        <v>333</v>
      </c>
      <c r="D138" s="180" t="s">
        <v>173</v>
      </c>
      <c r="E138" s="181" t="s">
        <v>5933</v>
      </c>
      <c r="F138" s="182" t="s">
        <v>5934</v>
      </c>
      <c r="G138" s="183" t="s">
        <v>190</v>
      </c>
      <c r="H138" s="184">
        <v>2.738</v>
      </c>
      <c r="I138" s="185"/>
      <c r="J138" s="186">
        <f>ROUND(I138*H138,2)</f>
        <v>0</v>
      </c>
      <c r="K138" s="182" t="s">
        <v>177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82</v>
      </c>
      <c r="AY138" s="19" t="s">
        <v>170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178</v>
      </c>
      <c r="BM138" s="191" t="s">
        <v>5935</v>
      </c>
    </row>
    <row r="139" spans="1:65" s="2" customFormat="1" ht="24">
      <c r="A139" s="36"/>
      <c r="B139" s="37"/>
      <c r="C139" s="180" t="s">
        <v>338</v>
      </c>
      <c r="D139" s="180" t="s">
        <v>173</v>
      </c>
      <c r="E139" s="181" t="s">
        <v>5936</v>
      </c>
      <c r="F139" s="182" t="s">
        <v>5937</v>
      </c>
      <c r="G139" s="183" t="s">
        <v>190</v>
      </c>
      <c r="H139" s="184">
        <v>27.3</v>
      </c>
      <c r="I139" s="185"/>
      <c r="J139" s="186">
        <f>ROUND(I139*H139,2)</f>
        <v>0</v>
      </c>
      <c r="K139" s="182" t="s">
        <v>177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82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178</v>
      </c>
      <c r="BM139" s="191" t="s">
        <v>5938</v>
      </c>
    </row>
    <row r="140" spans="1:65" s="13" customFormat="1" ht="11.25">
      <c r="B140" s="193"/>
      <c r="C140" s="194"/>
      <c r="D140" s="195" t="s">
        <v>180</v>
      </c>
      <c r="E140" s="194"/>
      <c r="F140" s="197" t="s">
        <v>5939</v>
      </c>
      <c r="G140" s="194"/>
      <c r="H140" s="198">
        <v>27.3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180</v>
      </c>
      <c r="AU140" s="204" t="s">
        <v>82</v>
      </c>
      <c r="AV140" s="13" t="s">
        <v>82</v>
      </c>
      <c r="AW140" s="13" t="s">
        <v>4</v>
      </c>
      <c r="AX140" s="13" t="s">
        <v>80</v>
      </c>
      <c r="AY140" s="204" t="s">
        <v>170</v>
      </c>
    </row>
    <row r="141" spans="1:65" s="2" customFormat="1" ht="16.5" customHeight="1">
      <c r="A141" s="36"/>
      <c r="B141" s="37"/>
      <c r="C141" s="180" t="s">
        <v>342</v>
      </c>
      <c r="D141" s="180" t="s">
        <v>173</v>
      </c>
      <c r="E141" s="181" t="s">
        <v>5940</v>
      </c>
      <c r="F141" s="182" t="s">
        <v>5941</v>
      </c>
      <c r="G141" s="183" t="s">
        <v>190</v>
      </c>
      <c r="H141" s="184">
        <v>2.738</v>
      </c>
      <c r="I141" s="185"/>
      <c r="J141" s="186">
        <f>ROUND(I141*H141,2)</f>
        <v>0</v>
      </c>
      <c r="K141" s="182" t="s">
        <v>177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178</v>
      </c>
      <c r="AT141" s="191" t="s">
        <v>173</v>
      </c>
      <c r="AU141" s="191" t="s">
        <v>82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5942</v>
      </c>
    </row>
    <row r="142" spans="1:65" s="2" customFormat="1" ht="24">
      <c r="A142" s="36"/>
      <c r="B142" s="37"/>
      <c r="C142" s="180" t="s">
        <v>346</v>
      </c>
      <c r="D142" s="180" t="s">
        <v>173</v>
      </c>
      <c r="E142" s="181" t="s">
        <v>5943</v>
      </c>
      <c r="F142" s="182" t="s">
        <v>5944</v>
      </c>
      <c r="G142" s="183" t="s">
        <v>190</v>
      </c>
      <c r="H142" s="184">
        <v>2.738</v>
      </c>
      <c r="I142" s="185"/>
      <c r="J142" s="186">
        <f>ROUND(I142*H142,2)</f>
        <v>0</v>
      </c>
      <c r="K142" s="182" t="s">
        <v>177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178</v>
      </c>
      <c r="AT142" s="191" t="s">
        <v>173</v>
      </c>
      <c r="AU142" s="191" t="s">
        <v>82</v>
      </c>
      <c r="AY142" s="19" t="s">
        <v>170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178</v>
      </c>
      <c r="BM142" s="191" t="s">
        <v>5945</v>
      </c>
    </row>
    <row r="143" spans="1:65" s="12" customFormat="1" ht="22.9" customHeight="1">
      <c r="B143" s="164"/>
      <c r="C143" s="165"/>
      <c r="D143" s="166" t="s">
        <v>72</v>
      </c>
      <c r="E143" s="178" t="s">
        <v>490</v>
      </c>
      <c r="F143" s="178" t="s">
        <v>491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P144</f>
        <v>0</v>
      </c>
      <c r="Q143" s="172"/>
      <c r="R143" s="173">
        <f>R144</f>
        <v>0</v>
      </c>
      <c r="S143" s="172"/>
      <c r="T143" s="174">
        <f>T144</f>
        <v>0</v>
      </c>
      <c r="AR143" s="175" t="s">
        <v>80</v>
      </c>
      <c r="AT143" s="176" t="s">
        <v>72</v>
      </c>
      <c r="AU143" s="176" t="s">
        <v>80</v>
      </c>
      <c r="AY143" s="175" t="s">
        <v>170</v>
      </c>
      <c r="BK143" s="177">
        <f>BK144</f>
        <v>0</v>
      </c>
    </row>
    <row r="144" spans="1:65" s="2" customFormat="1" ht="24">
      <c r="A144" s="36"/>
      <c r="B144" s="37"/>
      <c r="C144" s="180" t="s">
        <v>350</v>
      </c>
      <c r="D144" s="180" t="s">
        <v>173</v>
      </c>
      <c r="E144" s="181" t="s">
        <v>5946</v>
      </c>
      <c r="F144" s="182" t="s">
        <v>5947</v>
      </c>
      <c r="G144" s="183" t="s">
        <v>190</v>
      </c>
      <c r="H144" s="184">
        <v>24.748999999999999</v>
      </c>
      <c r="I144" s="185"/>
      <c r="J144" s="186">
        <f>ROUND(I144*H144,2)</f>
        <v>0</v>
      </c>
      <c r="K144" s="182" t="s">
        <v>177</v>
      </c>
      <c r="L144" s="41"/>
      <c r="M144" s="240" t="s">
        <v>19</v>
      </c>
      <c r="N144" s="241" t="s">
        <v>44</v>
      </c>
      <c r="O144" s="242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82</v>
      </c>
      <c r="AY144" s="19" t="s">
        <v>170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178</v>
      </c>
      <c r="BM144" s="191" t="s">
        <v>5948</v>
      </c>
    </row>
    <row r="145" spans="1:31" s="2" customFormat="1" ht="6.95" customHeight="1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nWiWjHdQtbRLXylYz52ouXviixaZzeloeTV8WDdft5oWrq1MA+Da8q74tP52grXrg4C6a/COU+eY+IB3ZPuAkQ==" saltValue="hkjjvIBIHELhjEZvBCPpgfKB6otvVu541hq4X/Ibc6NQ6s1XFixkKehLaYD7vECX+g2v3Z8Cqhhvlz5484RA+w==" spinCount="100000" sheet="1" objects="1" scenarios="1" formatColumns="0" formatRows="0" autoFilter="0"/>
  <autoFilter ref="C85:K144" xr:uid="{00000000-0009-0000-0000-00000E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123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128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0" t="s">
        <v>5949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20. 12. 2020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35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28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37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4" t="s">
        <v>19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39</v>
      </c>
      <c r="E30" s="36"/>
      <c r="F30" s="36"/>
      <c r="G30" s="36"/>
      <c r="H30" s="36"/>
      <c r="I30" s="36"/>
      <c r="J30" s="122">
        <f>ROUND(J80,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41</v>
      </c>
      <c r="G32" s="36"/>
      <c r="H32" s="36"/>
      <c r="I32" s="123" t="s">
        <v>40</v>
      </c>
      <c r="J32" s="123" t="s">
        <v>42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43</v>
      </c>
      <c r="E33" s="114" t="s">
        <v>44</v>
      </c>
      <c r="F33" s="125">
        <f>ROUND((SUM(BE80:BE98)),  2)</f>
        <v>0</v>
      </c>
      <c r="G33" s="36"/>
      <c r="H33" s="36"/>
      <c r="I33" s="126">
        <v>0.21</v>
      </c>
      <c r="J33" s="125">
        <f>ROUND(((SUM(BE80:BE98))*I33),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45</v>
      </c>
      <c r="F34" s="125">
        <f>ROUND((SUM(BF80:BF98)),  2)</f>
        <v>0</v>
      </c>
      <c r="G34" s="36"/>
      <c r="H34" s="36"/>
      <c r="I34" s="126">
        <v>0.15</v>
      </c>
      <c r="J34" s="125">
        <f>ROUND(((SUM(BF80:BF98))*I34),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46</v>
      </c>
      <c r="F35" s="125">
        <f>ROUND((SUM(BG80:BG98)),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47</v>
      </c>
      <c r="F36" s="125">
        <f>ROUND((SUM(BH80:BH98)),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ROUND((SUM(BI80:BI98)),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49</v>
      </c>
      <c r="E39" s="129"/>
      <c r="F39" s="129"/>
      <c r="G39" s="130" t="s">
        <v>50</v>
      </c>
      <c r="H39" s="131" t="s">
        <v>51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130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5" t="str">
        <f>E7</f>
        <v>ZŠ J. A. Komenského - půdní vestavba</v>
      </c>
      <c r="F48" s="396"/>
      <c r="G48" s="396"/>
      <c r="H48" s="396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SO 05 - Přeložka horkovodu</v>
      </c>
      <c r="F50" s="397"/>
      <c r="G50" s="397"/>
      <c r="H50" s="39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 Dělnického cvičiště 1100/1, 169 00 Praha 6</v>
      </c>
      <c r="G52" s="38"/>
      <c r="H52" s="38"/>
      <c r="I52" s="31" t="s">
        <v>23</v>
      </c>
      <c r="J52" s="61" t="str">
        <f>IF(J12="","",J12)</f>
        <v>20. 12. 2020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MČ.Praha 6, Odbor Školství</v>
      </c>
      <c r="G54" s="38"/>
      <c r="H54" s="38"/>
      <c r="I54" s="31" t="s">
        <v>31</v>
      </c>
      <c r="J54" s="34" t="str">
        <f>E21</f>
        <v>D-PLUS PROJEKTOVÁ A INŽENÝRSKÁ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131</v>
      </c>
      <c r="D57" s="139"/>
      <c r="E57" s="139"/>
      <c r="F57" s="139"/>
      <c r="G57" s="139"/>
      <c r="H57" s="139"/>
      <c r="I57" s="139"/>
      <c r="J57" s="140" t="s">
        <v>132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71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133</v>
      </c>
    </row>
    <row r="60" spans="1:47" s="9" customFormat="1" ht="24.95" customHeight="1">
      <c r="B60" s="142"/>
      <c r="C60" s="143"/>
      <c r="D60" s="144" t="s">
        <v>5950</v>
      </c>
      <c r="E60" s="145"/>
      <c r="F60" s="145"/>
      <c r="G60" s="145"/>
      <c r="H60" s="145"/>
      <c r="I60" s="145"/>
      <c r="J60" s="146">
        <f>J81</f>
        <v>0</v>
      </c>
      <c r="K60" s="143"/>
      <c r="L60" s="147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155</v>
      </c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95" t="str">
        <f>E7</f>
        <v>ZŠ J. A. Komenského - půdní vestavba</v>
      </c>
      <c r="F70" s="396"/>
      <c r="G70" s="396"/>
      <c r="H70" s="396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128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49" t="str">
        <f>E9</f>
        <v>SO 05 - Přeložka horkovodu</v>
      </c>
      <c r="F72" s="397"/>
      <c r="G72" s="397"/>
      <c r="H72" s="397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U Dělnického cvičiště 1100/1, 169 00 Praha 6</v>
      </c>
      <c r="G74" s="38"/>
      <c r="H74" s="38"/>
      <c r="I74" s="31" t="s">
        <v>23</v>
      </c>
      <c r="J74" s="61" t="str">
        <f>IF(J12="","",J12)</f>
        <v>20. 12. 2020</v>
      </c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40.15" customHeight="1">
      <c r="A76" s="36"/>
      <c r="B76" s="37"/>
      <c r="C76" s="31" t="s">
        <v>25</v>
      </c>
      <c r="D76" s="38"/>
      <c r="E76" s="38"/>
      <c r="F76" s="29" t="str">
        <f>E15</f>
        <v>MČ.Praha 6, Odbor Školství</v>
      </c>
      <c r="G76" s="38"/>
      <c r="H76" s="38"/>
      <c r="I76" s="31" t="s">
        <v>31</v>
      </c>
      <c r="J76" s="34" t="str">
        <f>E21</f>
        <v>D-PLUS PROJEKTOVÁ A INŽENÝRSKÁ a.s.</v>
      </c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29</v>
      </c>
      <c r="D77" s="38"/>
      <c r="E77" s="38"/>
      <c r="F77" s="29" t="str">
        <f>IF(E18="","",E18)</f>
        <v>Vyplň údaj</v>
      </c>
      <c r="G77" s="38"/>
      <c r="H77" s="38"/>
      <c r="I77" s="31" t="s">
        <v>35</v>
      </c>
      <c r="J77" s="34" t="str">
        <f>E24</f>
        <v xml:space="preserve"> 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53"/>
      <c r="B79" s="154"/>
      <c r="C79" s="155" t="s">
        <v>156</v>
      </c>
      <c r="D79" s="156" t="s">
        <v>58</v>
      </c>
      <c r="E79" s="156" t="s">
        <v>54</v>
      </c>
      <c r="F79" s="156" t="s">
        <v>55</v>
      </c>
      <c r="G79" s="156" t="s">
        <v>157</v>
      </c>
      <c r="H79" s="156" t="s">
        <v>158</v>
      </c>
      <c r="I79" s="156" t="s">
        <v>159</v>
      </c>
      <c r="J79" s="156" t="s">
        <v>132</v>
      </c>
      <c r="K79" s="157" t="s">
        <v>160</v>
      </c>
      <c r="L79" s="158"/>
      <c r="M79" s="70" t="s">
        <v>19</v>
      </c>
      <c r="N79" s="71" t="s">
        <v>43</v>
      </c>
      <c r="O79" s="71" t="s">
        <v>161</v>
      </c>
      <c r="P79" s="71" t="s">
        <v>162</v>
      </c>
      <c r="Q79" s="71" t="s">
        <v>163</v>
      </c>
      <c r="R79" s="71" t="s">
        <v>164</v>
      </c>
      <c r="S79" s="71" t="s">
        <v>165</v>
      </c>
      <c r="T79" s="72" t="s">
        <v>166</v>
      </c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</row>
    <row r="80" spans="1:63" s="2" customFormat="1" ht="22.9" customHeight="1">
      <c r="A80" s="36"/>
      <c r="B80" s="37"/>
      <c r="C80" s="77" t="s">
        <v>167</v>
      </c>
      <c r="D80" s="38"/>
      <c r="E80" s="38"/>
      <c r="F80" s="38"/>
      <c r="G80" s="38"/>
      <c r="H80" s="38"/>
      <c r="I80" s="38"/>
      <c r="J80" s="159">
        <f>BK80</f>
        <v>0</v>
      </c>
      <c r="K80" s="38"/>
      <c r="L80" s="41"/>
      <c r="M80" s="73"/>
      <c r="N80" s="160"/>
      <c r="O80" s="74"/>
      <c r="P80" s="161">
        <f>P81</f>
        <v>0</v>
      </c>
      <c r="Q80" s="74"/>
      <c r="R80" s="161">
        <f>R81</f>
        <v>0</v>
      </c>
      <c r="S80" s="74"/>
      <c r="T80" s="162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72</v>
      </c>
      <c r="AU80" s="19" t="s">
        <v>133</v>
      </c>
      <c r="BK80" s="163">
        <f>BK81</f>
        <v>0</v>
      </c>
    </row>
    <row r="81" spans="1:65" s="12" customFormat="1" ht="25.9" customHeight="1">
      <c r="B81" s="164"/>
      <c r="C81" s="165"/>
      <c r="D81" s="166" t="s">
        <v>72</v>
      </c>
      <c r="E81" s="167" t="s">
        <v>496</v>
      </c>
      <c r="F81" s="167" t="s">
        <v>5951</v>
      </c>
      <c r="G81" s="165"/>
      <c r="H81" s="165"/>
      <c r="I81" s="168"/>
      <c r="J81" s="169">
        <f>BK81</f>
        <v>0</v>
      </c>
      <c r="K81" s="165"/>
      <c r="L81" s="170"/>
      <c r="M81" s="171"/>
      <c r="N81" s="172"/>
      <c r="O81" s="172"/>
      <c r="P81" s="173">
        <f>SUM(P82:P98)</f>
        <v>0</v>
      </c>
      <c r="Q81" s="172"/>
      <c r="R81" s="173">
        <f>SUM(R82:R98)</f>
        <v>0</v>
      </c>
      <c r="S81" s="172"/>
      <c r="T81" s="174">
        <f>SUM(T82:T98)</f>
        <v>0</v>
      </c>
      <c r="AR81" s="175" t="s">
        <v>82</v>
      </c>
      <c r="AT81" s="176" t="s">
        <v>72</v>
      </c>
      <c r="AU81" s="176" t="s">
        <v>73</v>
      </c>
      <c r="AY81" s="175" t="s">
        <v>170</v>
      </c>
      <c r="BK81" s="177">
        <f>SUM(BK82:BK98)</f>
        <v>0</v>
      </c>
    </row>
    <row r="82" spans="1:65" s="2" customFormat="1" ht="24">
      <c r="A82" s="36"/>
      <c r="B82" s="37"/>
      <c r="C82" s="180" t="s">
        <v>80</v>
      </c>
      <c r="D82" s="180" t="s">
        <v>173</v>
      </c>
      <c r="E82" s="181" t="s">
        <v>5952</v>
      </c>
      <c r="F82" s="182" t="s">
        <v>5953</v>
      </c>
      <c r="G82" s="183" t="s">
        <v>310</v>
      </c>
      <c r="H82" s="184">
        <v>72</v>
      </c>
      <c r="I82" s="185"/>
      <c r="J82" s="186">
        <f t="shared" ref="J82:J98" si="0">ROUND(I82*H82,2)</f>
        <v>0</v>
      </c>
      <c r="K82" s="182" t="s">
        <v>19</v>
      </c>
      <c r="L82" s="41"/>
      <c r="M82" s="187" t="s">
        <v>19</v>
      </c>
      <c r="N82" s="188" t="s">
        <v>44</v>
      </c>
      <c r="O82" s="66"/>
      <c r="P82" s="189">
        <f t="shared" ref="P82:P98" si="1">O82*H82</f>
        <v>0</v>
      </c>
      <c r="Q82" s="189">
        <v>0</v>
      </c>
      <c r="R82" s="189">
        <f t="shared" ref="R82:R98" si="2">Q82*H82</f>
        <v>0</v>
      </c>
      <c r="S82" s="189">
        <v>0</v>
      </c>
      <c r="T82" s="190">
        <f t="shared" ref="T82:T98" si="3"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91" t="s">
        <v>178</v>
      </c>
      <c r="AT82" s="191" t="s">
        <v>173</v>
      </c>
      <c r="AU82" s="191" t="s">
        <v>80</v>
      </c>
      <c r="AY82" s="19" t="s">
        <v>170</v>
      </c>
      <c r="BE82" s="192">
        <f t="shared" ref="BE82:BE98" si="4">IF(N82="základní",J82,0)</f>
        <v>0</v>
      </c>
      <c r="BF82" s="192">
        <f t="shared" ref="BF82:BF98" si="5">IF(N82="snížená",J82,0)</f>
        <v>0</v>
      </c>
      <c r="BG82" s="192">
        <f t="shared" ref="BG82:BG98" si="6">IF(N82="zákl. přenesená",J82,0)</f>
        <v>0</v>
      </c>
      <c r="BH82" s="192">
        <f t="shared" ref="BH82:BH98" si="7">IF(N82="sníž. přenesená",J82,0)</f>
        <v>0</v>
      </c>
      <c r="BI82" s="192">
        <f t="shared" ref="BI82:BI98" si="8">IF(N82="nulová",J82,0)</f>
        <v>0</v>
      </c>
      <c r="BJ82" s="19" t="s">
        <v>80</v>
      </c>
      <c r="BK82" s="192">
        <f t="shared" ref="BK82:BK98" si="9">ROUND(I82*H82,2)</f>
        <v>0</v>
      </c>
      <c r="BL82" s="19" t="s">
        <v>178</v>
      </c>
      <c r="BM82" s="191" t="s">
        <v>82</v>
      </c>
    </row>
    <row r="83" spans="1:65" s="2" customFormat="1" ht="24">
      <c r="A83" s="36"/>
      <c r="B83" s="37"/>
      <c r="C83" s="180" t="s">
        <v>82</v>
      </c>
      <c r="D83" s="180" t="s">
        <v>173</v>
      </c>
      <c r="E83" s="181" t="s">
        <v>5954</v>
      </c>
      <c r="F83" s="182" t="s">
        <v>5955</v>
      </c>
      <c r="G83" s="183" t="s">
        <v>1088</v>
      </c>
      <c r="H83" s="184">
        <v>4</v>
      </c>
      <c r="I83" s="185"/>
      <c r="J83" s="186">
        <f t="shared" si="0"/>
        <v>0</v>
      </c>
      <c r="K83" s="182" t="s">
        <v>19</v>
      </c>
      <c r="L83" s="41"/>
      <c r="M83" s="187" t="s">
        <v>19</v>
      </c>
      <c r="N83" s="188" t="s">
        <v>44</v>
      </c>
      <c r="O83" s="66"/>
      <c r="P83" s="189">
        <f t="shared" si="1"/>
        <v>0</v>
      </c>
      <c r="Q83" s="189">
        <v>0</v>
      </c>
      <c r="R83" s="189">
        <f t="shared" si="2"/>
        <v>0</v>
      </c>
      <c r="S83" s="189">
        <v>0</v>
      </c>
      <c r="T83" s="190">
        <f t="shared" si="3"/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91" t="s">
        <v>178</v>
      </c>
      <c r="AT83" s="191" t="s">
        <v>173</v>
      </c>
      <c r="AU83" s="191" t="s">
        <v>80</v>
      </c>
      <c r="AY83" s="19" t="s">
        <v>170</v>
      </c>
      <c r="BE83" s="192">
        <f t="shared" si="4"/>
        <v>0</v>
      </c>
      <c r="BF83" s="192">
        <f t="shared" si="5"/>
        <v>0</v>
      </c>
      <c r="BG83" s="192">
        <f t="shared" si="6"/>
        <v>0</v>
      </c>
      <c r="BH83" s="192">
        <f t="shared" si="7"/>
        <v>0</v>
      </c>
      <c r="BI83" s="192">
        <f t="shared" si="8"/>
        <v>0</v>
      </c>
      <c r="BJ83" s="19" t="s">
        <v>80</v>
      </c>
      <c r="BK83" s="192">
        <f t="shared" si="9"/>
        <v>0</v>
      </c>
      <c r="BL83" s="19" t="s">
        <v>178</v>
      </c>
      <c r="BM83" s="191" t="s">
        <v>178</v>
      </c>
    </row>
    <row r="84" spans="1:65" s="2" customFormat="1" ht="24">
      <c r="A84" s="36"/>
      <c r="B84" s="37"/>
      <c r="C84" s="180" t="s">
        <v>171</v>
      </c>
      <c r="D84" s="180" t="s">
        <v>173</v>
      </c>
      <c r="E84" s="181" t="s">
        <v>5956</v>
      </c>
      <c r="F84" s="182" t="s">
        <v>5957</v>
      </c>
      <c r="G84" s="183" t="s">
        <v>5958</v>
      </c>
      <c r="H84" s="184">
        <v>10</v>
      </c>
      <c r="I84" s="185"/>
      <c r="J84" s="186">
        <f t="shared" si="0"/>
        <v>0</v>
      </c>
      <c r="K84" s="182" t="s">
        <v>19</v>
      </c>
      <c r="L84" s="41"/>
      <c r="M84" s="187" t="s">
        <v>19</v>
      </c>
      <c r="N84" s="188" t="s">
        <v>44</v>
      </c>
      <c r="O84" s="66"/>
      <c r="P84" s="189">
        <f t="shared" si="1"/>
        <v>0</v>
      </c>
      <c r="Q84" s="189">
        <v>0</v>
      </c>
      <c r="R84" s="189">
        <f t="shared" si="2"/>
        <v>0</v>
      </c>
      <c r="S84" s="189">
        <v>0</v>
      </c>
      <c r="T84" s="190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1" t="s">
        <v>178</v>
      </c>
      <c r="AT84" s="191" t="s">
        <v>173</v>
      </c>
      <c r="AU84" s="191" t="s">
        <v>80</v>
      </c>
      <c r="AY84" s="19" t="s">
        <v>170</v>
      </c>
      <c r="BE84" s="192">
        <f t="shared" si="4"/>
        <v>0</v>
      </c>
      <c r="BF84" s="192">
        <f t="shared" si="5"/>
        <v>0</v>
      </c>
      <c r="BG84" s="192">
        <f t="shared" si="6"/>
        <v>0</v>
      </c>
      <c r="BH84" s="192">
        <f t="shared" si="7"/>
        <v>0</v>
      </c>
      <c r="BI84" s="192">
        <f t="shared" si="8"/>
        <v>0</v>
      </c>
      <c r="BJ84" s="19" t="s">
        <v>80</v>
      </c>
      <c r="BK84" s="192">
        <f t="shared" si="9"/>
        <v>0</v>
      </c>
      <c r="BL84" s="19" t="s">
        <v>178</v>
      </c>
      <c r="BM84" s="191" t="s">
        <v>203</v>
      </c>
    </row>
    <row r="85" spans="1:65" s="2" customFormat="1" ht="16.5" customHeight="1">
      <c r="A85" s="36"/>
      <c r="B85" s="37"/>
      <c r="C85" s="180" t="s">
        <v>178</v>
      </c>
      <c r="D85" s="180" t="s">
        <v>173</v>
      </c>
      <c r="E85" s="181" t="s">
        <v>5959</v>
      </c>
      <c r="F85" s="182" t="s">
        <v>5960</v>
      </c>
      <c r="G85" s="183" t="s">
        <v>1088</v>
      </c>
      <c r="H85" s="184">
        <v>10</v>
      </c>
      <c r="I85" s="185"/>
      <c r="J85" s="186">
        <f t="shared" si="0"/>
        <v>0</v>
      </c>
      <c r="K85" s="182" t="s">
        <v>19</v>
      </c>
      <c r="L85" s="41"/>
      <c r="M85" s="187" t="s">
        <v>19</v>
      </c>
      <c r="N85" s="188" t="s">
        <v>44</v>
      </c>
      <c r="O85" s="66"/>
      <c r="P85" s="189">
        <f t="shared" si="1"/>
        <v>0</v>
      </c>
      <c r="Q85" s="189">
        <v>0</v>
      </c>
      <c r="R85" s="189">
        <f t="shared" si="2"/>
        <v>0</v>
      </c>
      <c r="S85" s="189">
        <v>0</v>
      </c>
      <c r="T85" s="190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1" t="s">
        <v>178</v>
      </c>
      <c r="AT85" s="191" t="s">
        <v>173</v>
      </c>
      <c r="AU85" s="191" t="s">
        <v>80</v>
      </c>
      <c r="AY85" s="19" t="s">
        <v>170</v>
      </c>
      <c r="BE85" s="192">
        <f t="shared" si="4"/>
        <v>0</v>
      </c>
      <c r="BF85" s="192">
        <f t="shared" si="5"/>
        <v>0</v>
      </c>
      <c r="BG85" s="192">
        <f t="shared" si="6"/>
        <v>0</v>
      </c>
      <c r="BH85" s="192">
        <f t="shared" si="7"/>
        <v>0</v>
      </c>
      <c r="BI85" s="192">
        <f t="shared" si="8"/>
        <v>0</v>
      </c>
      <c r="BJ85" s="19" t="s">
        <v>80</v>
      </c>
      <c r="BK85" s="192">
        <f t="shared" si="9"/>
        <v>0</v>
      </c>
      <c r="BL85" s="19" t="s">
        <v>178</v>
      </c>
      <c r="BM85" s="191" t="s">
        <v>195</v>
      </c>
    </row>
    <row r="86" spans="1:65" s="2" customFormat="1" ht="16.5" customHeight="1">
      <c r="A86" s="36"/>
      <c r="B86" s="37"/>
      <c r="C86" s="180" t="s">
        <v>199</v>
      </c>
      <c r="D86" s="180" t="s">
        <v>173</v>
      </c>
      <c r="E86" s="181" t="s">
        <v>5961</v>
      </c>
      <c r="F86" s="182" t="s">
        <v>5962</v>
      </c>
      <c r="G86" s="183" t="s">
        <v>1088</v>
      </c>
      <c r="H86" s="184">
        <v>10</v>
      </c>
      <c r="I86" s="185"/>
      <c r="J86" s="186">
        <f t="shared" si="0"/>
        <v>0</v>
      </c>
      <c r="K86" s="182" t="s">
        <v>19</v>
      </c>
      <c r="L86" s="41"/>
      <c r="M86" s="187" t="s">
        <v>19</v>
      </c>
      <c r="N86" s="188" t="s">
        <v>44</v>
      </c>
      <c r="O86" s="66"/>
      <c r="P86" s="189">
        <f t="shared" si="1"/>
        <v>0</v>
      </c>
      <c r="Q86" s="189">
        <v>0</v>
      </c>
      <c r="R86" s="189">
        <f t="shared" si="2"/>
        <v>0</v>
      </c>
      <c r="S86" s="189">
        <v>0</v>
      </c>
      <c r="T86" s="190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1" t="s">
        <v>178</v>
      </c>
      <c r="AT86" s="191" t="s">
        <v>173</v>
      </c>
      <c r="AU86" s="191" t="s">
        <v>80</v>
      </c>
      <c r="AY86" s="19" t="s">
        <v>170</v>
      </c>
      <c r="BE86" s="192">
        <f t="shared" si="4"/>
        <v>0</v>
      </c>
      <c r="BF86" s="192">
        <f t="shared" si="5"/>
        <v>0</v>
      </c>
      <c r="BG86" s="192">
        <f t="shared" si="6"/>
        <v>0</v>
      </c>
      <c r="BH86" s="192">
        <f t="shared" si="7"/>
        <v>0</v>
      </c>
      <c r="BI86" s="192">
        <f t="shared" si="8"/>
        <v>0</v>
      </c>
      <c r="BJ86" s="19" t="s">
        <v>80</v>
      </c>
      <c r="BK86" s="192">
        <f t="shared" si="9"/>
        <v>0</v>
      </c>
      <c r="BL86" s="19" t="s">
        <v>178</v>
      </c>
      <c r="BM86" s="191" t="s">
        <v>221</v>
      </c>
    </row>
    <row r="87" spans="1:65" s="2" customFormat="1" ht="16.5" customHeight="1">
      <c r="A87" s="36"/>
      <c r="B87" s="37"/>
      <c r="C87" s="180" t="s">
        <v>203</v>
      </c>
      <c r="D87" s="180" t="s">
        <v>173</v>
      </c>
      <c r="E87" s="181" t="s">
        <v>5963</v>
      </c>
      <c r="F87" s="182" t="s">
        <v>5964</v>
      </c>
      <c r="G87" s="183" t="s">
        <v>1088</v>
      </c>
      <c r="H87" s="184">
        <v>2</v>
      </c>
      <c r="I87" s="185"/>
      <c r="J87" s="186">
        <f t="shared" si="0"/>
        <v>0</v>
      </c>
      <c r="K87" s="182" t="s">
        <v>19</v>
      </c>
      <c r="L87" s="41"/>
      <c r="M87" s="187" t="s">
        <v>19</v>
      </c>
      <c r="N87" s="188" t="s">
        <v>44</v>
      </c>
      <c r="O87" s="66"/>
      <c r="P87" s="189">
        <f t="shared" si="1"/>
        <v>0</v>
      </c>
      <c r="Q87" s="189">
        <v>0</v>
      </c>
      <c r="R87" s="189">
        <f t="shared" si="2"/>
        <v>0</v>
      </c>
      <c r="S87" s="189">
        <v>0</v>
      </c>
      <c r="T87" s="190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1" t="s">
        <v>178</v>
      </c>
      <c r="AT87" s="191" t="s">
        <v>173</v>
      </c>
      <c r="AU87" s="191" t="s">
        <v>80</v>
      </c>
      <c r="AY87" s="19" t="s">
        <v>170</v>
      </c>
      <c r="BE87" s="192">
        <f t="shared" si="4"/>
        <v>0</v>
      </c>
      <c r="BF87" s="192">
        <f t="shared" si="5"/>
        <v>0</v>
      </c>
      <c r="BG87" s="192">
        <f t="shared" si="6"/>
        <v>0</v>
      </c>
      <c r="BH87" s="192">
        <f t="shared" si="7"/>
        <v>0</v>
      </c>
      <c r="BI87" s="192">
        <f t="shared" si="8"/>
        <v>0</v>
      </c>
      <c r="BJ87" s="19" t="s">
        <v>80</v>
      </c>
      <c r="BK87" s="192">
        <f t="shared" si="9"/>
        <v>0</v>
      </c>
      <c r="BL87" s="19" t="s">
        <v>178</v>
      </c>
      <c r="BM87" s="191" t="s">
        <v>233</v>
      </c>
    </row>
    <row r="88" spans="1:65" s="2" customFormat="1" ht="16.5" customHeight="1">
      <c r="A88" s="36"/>
      <c r="B88" s="37"/>
      <c r="C88" s="180" t="s">
        <v>207</v>
      </c>
      <c r="D88" s="180" t="s">
        <v>173</v>
      </c>
      <c r="E88" s="181" t="s">
        <v>5965</v>
      </c>
      <c r="F88" s="182" t="s">
        <v>5966</v>
      </c>
      <c r="G88" s="183" t="s">
        <v>1088</v>
      </c>
      <c r="H88" s="184">
        <v>2</v>
      </c>
      <c r="I88" s="185"/>
      <c r="J88" s="186">
        <f t="shared" si="0"/>
        <v>0</v>
      </c>
      <c r="K88" s="182" t="s">
        <v>19</v>
      </c>
      <c r="L88" s="41"/>
      <c r="M88" s="187" t="s">
        <v>19</v>
      </c>
      <c r="N88" s="188" t="s">
        <v>44</v>
      </c>
      <c r="O88" s="66"/>
      <c r="P88" s="189">
        <f t="shared" si="1"/>
        <v>0</v>
      </c>
      <c r="Q88" s="189">
        <v>0</v>
      </c>
      <c r="R88" s="189">
        <f t="shared" si="2"/>
        <v>0</v>
      </c>
      <c r="S88" s="189">
        <v>0</v>
      </c>
      <c r="T88" s="190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178</v>
      </c>
      <c r="AT88" s="191" t="s">
        <v>173</v>
      </c>
      <c r="AU88" s="191" t="s">
        <v>80</v>
      </c>
      <c r="AY88" s="19" t="s">
        <v>170</v>
      </c>
      <c r="BE88" s="192">
        <f t="shared" si="4"/>
        <v>0</v>
      </c>
      <c r="BF88" s="192">
        <f t="shared" si="5"/>
        <v>0</v>
      </c>
      <c r="BG88" s="192">
        <f t="shared" si="6"/>
        <v>0</v>
      </c>
      <c r="BH88" s="192">
        <f t="shared" si="7"/>
        <v>0</v>
      </c>
      <c r="BI88" s="192">
        <f t="shared" si="8"/>
        <v>0</v>
      </c>
      <c r="BJ88" s="19" t="s">
        <v>80</v>
      </c>
      <c r="BK88" s="192">
        <f t="shared" si="9"/>
        <v>0</v>
      </c>
      <c r="BL88" s="19" t="s">
        <v>178</v>
      </c>
      <c r="BM88" s="191" t="s">
        <v>248</v>
      </c>
    </row>
    <row r="89" spans="1:65" s="2" customFormat="1" ht="16.5" customHeight="1">
      <c r="A89" s="36"/>
      <c r="B89" s="37"/>
      <c r="C89" s="180" t="s">
        <v>195</v>
      </c>
      <c r="D89" s="180" t="s">
        <v>173</v>
      </c>
      <c r="E89" s="181" t="s">
        <v>5967</v>
      </c>
      <c r="F89" s="182" t="s">
        <v>5968</v>
      </c>
      <c r="G89" s="183" t="s">
        <v>1088</v>
      </c>
      <c r="H89" s="184">
        <v>32</v>
      </c>
      <c r="I89" s="185"/>
      <c r="J89" s="186">
        <f t="shared" si="0"/>
        <v>0</v>
      </c>
      <c r="K89" s="182" t="s">
        <v>19</v>
      </c>
      <c r="L89" s="41"/>
      <c r="M89" s="187" t="s">
        <v>19</v>
      </c>
      <c r="N89" s="188" t="s">
        <v>44</v>
      </c>
      <c r="O89" s="66"/>
      <c r="P89" s="189">
        <f t="shared" si="1"/>
        <v>0</v>
      </c>
      <c r="Q89" s="189">
        <v>0</v>
      </c>
      <c r="R89" s="189">
        <f t="shared" si="2"/>
        <v>0</v>
      </c>
      <c r="S89" s="189">
        <v>0</v>
      </c>
      <c r="T89" s="190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178</v>
      </c>
      <c r="AT89" s="191" t="s">
        <v>173</v>
      </c>
      <c r="AU89" s="191" t="s">
        <v>80</v>
      </c>
      <c r="AY89" s="19" t="s">
        <v>170</v>
      </c>
      <c r="BE89" s="192">
        <f t="shared" si="4"/>
        <v>0</v>
      </c>
      <c r="BF89" s="192">
        <f t="shared" si="5"/>
        <v>0</v>
      </c>
      <c r="BG89" s="192">
        <f t="shared" si="6"/>
        <v>0</v>
      </c>
      <c r="BH89" s="192">
        <f t="shared" si="7"/>
        <v>0</v>
      </c>
      <c r="BI89" s="192">
        <f t="shared" si="8"/>
        <v>0</v>
      </c>
      <c r="BJ89" s="19" t="s">
        <v>80</v>
      </c>
      <c r="BK89" s="192">
        <f t="shared" si="9"/>
        <v>0</v>
      </c>
      <c r="BL89" s="19" t="s">
        <v>178</v>
      </c>
      <c r="BM89" s="191" t="s">
        <v>261</v>
      </c>
    </row>
    <row r="90" spans="1:65" s="2" customFormat="1" ht="24">
      <c r="A90" s="36"/>
      <c r="B90" s="37"/>
      <c r="C90" s="180" t="s">
        <v>214</v>
      </c>
      <c r="D90" s="180" t="s">
        <v>173</v>
      </c>
      <c r="E90" s="181" t="s">
        <v>5969</v>
      </c>
      <c r="F90" s="182" t="s">
        <v>5970</v>
      </c>
      <c r="G90" s="183" t="s">
        <v>310</v>
      </c>
      <c r="H90" s="184">
        <v>60</v>
      </c>
      <c r="I90" s="185"/>
      <c r="J90" s="186">
        <f t="shared" si="0"/>
        <v>0</v>
      </c>
      <c r="K90" s="182" t="s">
        <v>19</v>
      </c>
      <c r="L90" s="41"/>
      <c r="M90" s="187" t="s">
        <v>19</v>
      </c>
      <c r="N90" s="188" t="s">
        <v>44</v>
      </c>
      <c r="O90" s="66"/>
      <c r="P90" s="189">
        <f t="shared" si="1"/>
        <v>0</v>
      </c>
      <c r="Q90" s="189">
        <v>0</v>
      </c>
      <c r="R90" s="189">
        <f t="shared" si="2"/>
        <v>0</v>
      </c>
      <c r="S90" s="189">
        <v>0</v>
      </c>
      <c r="T90" s="190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178</v>
      </c>
      <c r="AT90" s="191" t="s">
        <v>173</v>
      </c>
      <c r="AU90" s="191" t="s">
        <v>80</v>
      </c>
      <c r="AY90" s="19" t="s">
        <v>170</v>
      </c>
      <c r="BE90" s="192">
        <f t="shared" si="4"/>
        <v>0</v>
      </c>
      <c r="BF90" s="192">
        <f t="shared" si="5"/>
        <v>0</v>
      </c>
      <c r="BG90" s="192">
        <f t="shared" si="6"/>
        <v>0</v>
      </c>
      <c r="BH90" s="192">
        <f t="shared" si="7"/>
        <v>0</v>
      </c>
      <c r="BI90" s="192">
        <f t="shared" si="8"/>
        <v>0</v>
      </c>
      <c r="BJ90" s="19" t="s">
        <v>80</v>
      </c>
      <c r="BK90" s="192">
        <f t="shared" si="9"/>
        <v>0</v>
      </c>
      <c r="BL90" s="19" t="s">
        <v>178</v>
      </c>
      <c r="BM90" s="191" t="s">
        <v>272</v>
      </c>
    </row>
    <row r="91" spans="1:65" s="2" customFormat="1" ht="16.5" customHeight="1">
      <c r="A91" s="36"/>
      <c r="B91" s="37"/>
      <c r="C91" s="180" t="s">
        <v>221</v>
      </c>
      <c r="D91" s="180" t="s">
        <v>173</v>
      </c>
      <c r="E91" s="181" t="s">
        <v>5971</v>
      </c>
      <c r="F91" s="182" t="s">
        <v>5972</v>
      </c>
      <c r="G91" s="183" t="s">
        <v>421</v>
      </c>
      <c r="H91" s="184">
        <v>1</v>
      </c>
      <c r="I91" s="185"/>
      <c r="J91" s="186">
        <f t="shared" si="0"/>
        <v>0</v>
      </c>
      <c r="K91" s="182" t="s">
        <v>19</v>
      </c>
      <c r="L91" s="41"/>
      <c r="M91" s="187" t="s">
        <v>19</v>
      </c>
      <c r="N91" s="188" t="s">
        <v>44</v>
      </c>
      <c r="O91" s="66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178</v>
      </c>
      <c r="AT91" s="191" t="s">
        <v>173</v>
      </c>
      <c r="AU91" s="191" t="s">
        <v>80</v>
      </c>
      <c r="AY91" s="19" t="s">
        <v>170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19" t="s">
        <v>80</v>
      </c>
      <c r="BK91" s="192">
        <f t="shared" si="9"/>
        <v>0</v>
      </c>
      <c r="BL91" s="19" t="s">
        <v>178</v>
      </c>
      <c r="BM91" s="191" t="s">
        <v>281</v>
      </c>
    </row>
    <row r="92" spans="1:65" s="2" customFormat="1" ht="16.5" customHeight="1">
      <c r="A92" s="36"/>
      <c r="B92" s="37"/>
      <c r="C92" s="180" t="s">
        <v>227</v>
      </c>
      <c r="D92" s="180" t="s">
        <v>173</v>
      </c>
      <c r="E92" s="181" t="s">
        <v>5973</v>
      </c>
      <c r="F92" s="182" t="s">
        <v>5974</v>
      </c>
      <c r="G92" s="183" t="s">
        <v>310</v>
      </c>
      <c r="H92" s="184">
        <v>60</v>
      </c>
      <c r="I92" s="185"/>
      <c r="J92" s="186">
        <f t="shared" si="0"/>
        <v>0</v>
      </c>
      <c r="K92" s="182" t="s">
        <v>19</v>
      </c>
      <c r="L92" s="41"/>
      <c r="M92" s="187" t="s">
        <v>19</v>
      </c>
      <c r="N92" s="188" t="s">
        <v>44</v>
      </c>
      <c r="O92" s="66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178</v>
      </c>
      <c r="AT92" s="191" t="s">
        <v>173</v>
      </c>
      <c r="AU92" s="191" t="s">
        <v>80</v>
      </c>
      <c r="AY92" s="19" t="s">
        <v>170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19" t="s">
        <v>80</v>
      </c>
      <c r="BK92" s="192">
        <f t="shared" si="9"/>
        <v>0</v>
      </c>
      <c r="BL92" s="19" t="s">
        <v>178</v>
      </c>
      <c r="BM92" s="191" t="s">
        <v>292</v>
      </c>
    </row>
    <row r="93" spans="1:65" s="2" customFormat="1" ht="16.5" customHeight="1">
      <c r="A93" s="36"/>
      <c r="B93" s="37"/>
      <c r="C93" s="180" t="s">
        <v>233</v>
      </c>
      <c r="D93" s="180" t="s">
        <v>173</v>
      </c>
      <c r="E93" s="181" t="s">
        <v>5975</v>
      </c>
      <c r="F93" s="182" t="s">
        <v>5976</v>
      </c>
      <c r="G93" s="183" t="s">
        <v>310</v>
      </c>
      <c r="H93" s="184">
        <v>60</v>
      </c>
      <c r="I93" s="185"/>
      <c r="J93" s="186">
        <f t="shared" si="0"/>
        <v>0</v>
      </c>
      <c r="K93" s="182" t="s">
        <v>19</v>
      </c>
      <c r="L93" s="41"/>
      <c r="M93" s="187" t="s">
        <v>19</v>
      </c>
      <c r="N93" s="188" t="s">
        <v>44</v>
      </c>
      <c r="O93" s="66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178</v>
      </c>
      <c r="AT93" s="191" t="s">
        <v>173</v>
      </c>
      <c r="AU93" s="191" t="s">
        <v>80</v>
      </c>
      <c r="AY93" s="19" t="s">
        <v>170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9" t="s">
        <v>80</v>
      </c>
      <c r="BK93" s="192">
        <f t="shared" si="9"/>
        <v>0</v>
      </c>
      <c r="BL93" s="19" t="s">
        <v>178</v>
      </c>
      <c r="BM93" s="191" t="s">
        <v>307</v>
      </c>
    </row>
    <row r="94" spans="1:65" s="2" customFormat="1" ht="16.5" customHeight="1">
      <c r="A94" s="36"/>
      <c r="B94" s="37"/>
      <c r="C94" s="180" t="s">
        <v>243</v>
      </c>
      <c r="D94" s="180" t="s">
        <v>173</v>
      </c>
      <c r="E94" s="181" t="s">
        <v>5977</v>
      </c>
      <c r="F94" s="182" t="s">
        <v>5978</v>
      </c>
      <c r="G94" s="183" t="s">
        <v>185</v>
      </c>
      <c r="H94" s="184">
        <v>60</v>
      </c>
      <c r="I94" s="185"/>
      <c r="J94" s="186">
        <f t="shared" si="0"/>
        <v>0</v>
      </c>
      <c r="K94" s="182" t="s">
        <v>19</v>
      </c>
      <c r="L94" s="41"/>
      <c r="M94" s="187" t="s">
        <v>19</v>
      </c>
      <c r="N94" s="188" t="s">
        <v>44</v>
      </c>
      <c r="O94" s="66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178</v>
      </c>
      <c r="AT94" s="191" t="s">
        <v>173</v>
      </c>
      <c r="AU94" s="191" t="s">
        <v>80</v>
      </c>
      <c r="AY94" s="19" t="s">
        <v>170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9" t="s">
        <v>80</v>
      </c>
      <c r="BK94" s="192">
        <f t="shared" si="9"/>
        <v>0</v>
      </c>
      <c r="BL94" s="19" t="s">
        <v>178</v>
      </c>
      <c r="BM94" s="191" t="s">
        <v>318</v>
      </c>
    </row>
    <row r="95" spans="1:65" s="2" customFormat="1" ht="16.5" customHeight="1">
      <c r="A95" s="36"/>
      <c r="B95" s="37"/>
      <c r="C95" s="180" t="s">
        <v>248</v>
      </c>
      <c r="D95" s="180" t="s">
        <v>173</v>
      </c>
      <c r="E95" s="181" t="s">
        <v>5979</v>
      </c>
      <c r="F95" s="182" t="s">
        <v>5980</v>
      </c>
      <c r="G95" s="183" t="s">
        <v>185</v>
      </c>
      <c r="H95" s="184">
        <v>19</v>
      </c>
      <c r="I95" s="185"/>
      <c r="J95" s="186">
        <f t="shared" si="0"/>
        <v>0</v>
      </c>
      <c r="K95" s="182" t="s">
        <v>19</v>
      </c>
      <c r="L95" s="41"/>
      <c r="M95" s="187" t="s">
        <v>19</v>
      </c>
      <c r="N95" s="188" t="s">
        <v>44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80</v>
      </c>
      <c r="AY95" s="19" t="s">
        <v>170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80</v>
      </c>
      <c r="BK95" s="192">
        <f t="shared" si="9"/>
        <v>0</v>
      </c>
      <c r="BL95" s="19" t="s">
        <v>178</v>
      </c>
      <c r="BM95" s="191" t="s">
        <v>328</v>
      </c>
    </row>
    <row r="96" spans="1:65" s="2" customFormat="1" ht="16.5" customHeight="1">
      <c r="A96" s="36"/>
      <c r="B96" s="37"/>
      <c r="C96" s="180" t="s">
        <v>8</v>
      </c>
      <c r="D96" s="180" t="s">
        <v>173</v>
      </c>
      <c r="E96" s="181" t="s">
        <v>5981</v>
      </c>
      <c r="F96" s="182" t="s">
        <v>5982</v>
      </c>
      <c r="G96" s="183" t="s">
        <v>185</v>
      </c>
      <c r="H96" s="184">
        <v>13.5</v>
      </c>
      <c r="I96" s="185"/>
      <c r="J96" s="186">
        <f t="shared" si="0"/>
        <v>0</v>
      </c>
      <c r="K96" s="182" t="s">
        <v>19</v>
      </c>
      <c r="L96" s="41"/>
      <c r="M96" s="187" t="s">
        <v>19</v>
      </c>
      <c r="N96" s="188" t="s">
        <v>44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178</v>
      </c>
      <c r="AT96" s="191" t="s">
        <v>173</v>
      </c>
      <c r="AU96" s="191" t="s">
        <v>80</v>
      </c>
      <c r="AY96" s="19" t="s">
        <v>170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80</v>
      </c>
      <c r="BK96" s="192">
        <f t="shared" si="9"/>
        <v>0</v>
      </c>
      <c r="BL96" s="19" t="s">
        <v>178</v>
      </c>
      <c r="BM96" s="191" t="s">
        <v>338</v>
      </c>
    </row>
    <row r="97" spans="1:65" s="2" customFormat="1" ht="16.5" customHeight="1">
      <c r="A97" s="36"/>
      <c r="B97" s="37"/>
      <c r="C97" s="180" t="s">
        <v>261</v>
      </c>
      <c r="D97" s="180" t="s">
        <v>173</v>
      </c>
      <c r="E97" s="181" t="s">
        <v>5983</v>
      </c>
      <c r="F97" s="182" t="s">
        <v>5984</v>
      </c>
      <c r="G97" s="183" t="s">
        <v>185</v>
      </c>
      <c r="H97" s="184">
        <v>5.5</v>
      </c>
      <c r="I97" s="185"/>
      <c r="J97" s="186">
        <f t="shared" si="0"/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80</v>
      </c>
      <c r="AY97" s="19" t="s">
        <v>170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80</v>
      </c>
      <c r="BK97" s="192">
        <f t="shared" si="9"/>
        <v>0</v>
      </c>
      <c r="BL97" s="19" t="s">
        <v>178</v>
      </c>
      <c r="BM97" s="191" t="s">
        <v>346</v>
      </c>
    </row>
    <row r="98" spans="1:65" s="2" customFormat="1" ht="16.5" customHeight="1">
      <c r="A98" s="36"/>
      <c r="B98" s="37"/>
      <c r="C98" s="180" t="s">
        <v>266</v>
      </c>
      <c r="D98" s="180" t="s">
        <v>173</v>
      </c>
      <c r="E98" s="181" t="s">
        <v>5985</v>
      </c>
      <c r="F98" s="182" t="s">
        <v>5986</v>
      </c>
      <c r="G98" s="183" t="s">
        <v>185</v>
      </c>
      <c r="H98" s="184">
        <v>41</v>
      </c>
      <c r="I98" s="185"/>
      <c r="J98" s="186">
        <f t="shared" si="0"/>
        <v>0</v>
      </c>
      <c r="K98" s="182" t="s">
        <v>19</v>
      </c>
      <c r="L98" s="41"/>
      <c r="M98" s="240" t="s">
        <v>19</v>
      </c>
      <c r="N98" s="241" t="s">
        <v>44</v>
      </c>
      <c r="O98" s="242"/>
      <c r="P98" s="243">
        <f t="shared" si="1"/>
        <v>0</v>
      </c>
      <c r="Q98" s="243">
        <v>0</v>
      </c>
      <c r="R98" s="243">
        <f t="shared" si="2"/>
        <v>0</v>
      </c>
      <c r="S98" s="243">
        <v>0</v>
      </c>
      <c r="T98" s="24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80</v>
      </c>
      <c r="AY98" s="19" t="s">
        <v>170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19" t="s">
        <v>80</v>
      </c>
      <c r="BK98" s="192">
        <f t="shared" si="9"/>
        <v>0</v>
      </c>
      <c r="BL98" s="19" t="s">
        <v>178</v>
      </c>
      <c r="BM98" s="191" t="s">
        <v>354</v>
      </c>
    </row>
    <row r="99" spans="1:65" s="2" customFormat="1" ht="6.95" customHeight="1">
      <c r="A99" s="36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41"/>
      <c r="M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</sheetData>
  <sheetProtection algorithmName="SHA-512" hashValue="NoCZs5k+bo0yRT5z4igAS5JEur3qNB9y94UeuvxEGOcADc/9+z/V3OCTSzWzN2EL8/1kKzGRZc4MM2VvAFcVeg==" saltValue="apRoRbsUX6r0msJbS7k4PM6OHtH6uAorScpJJSm2syjHQqmEFJ5UKtznrg6JdIydUoOm84xwf52RlyV4ElE5lQ==" spinCount="100000" sheet="1" objects="1" scenarios="1" formatColumns="0" formatRows="0" autoFilter="0"/>
  <autoFilter ref="C79:K98" xr:uid="{00000000-0009-0000-0000-00000F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126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8" t="str">
        <f>'Rekapitulace stavby'!K6</f>
        <v>ZŠ J. A. Komenského - půdní vestavba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128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0" t="s">
        <v>5987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20. 12. 2020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35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28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37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4" t="s">
        <v>19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39</v>
      </c>
      <c r="E30" s="36"/>
      <c r="F30" s="36"/>
      <c r="G30" s="36"/>
      <c r="H30" s="36"/>
      <c r="I30" s="36"/>
      <c r="J30" s="122">
        <f>ROUND(J86,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41</v>
      </c>
      <c r="G32" s="36"/>
      <c r="H32" s="36"/>
      <c r="I32" s="123" t="s">
        <v>40</v>
      </c>
      <c r="J32" s="123" t="s">
        <v>42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43</v>
      </c>
      <c r="E33" s="114" t="s">
        <v>44</v>
      </c>
      <c r="F33" s="125">
        <f>ROUND((SUM(BE86:BE128)),  2)</f>
        <v>0</v>
      </c>
      <c r="G33" s="36"/>
      <c r="H33" s="36"/>
      <c r="I33" s="126">
        <v>0.21</v>
      </c>
      <c r="J33" s="125">
        <f>ROUND(((SUM(BE86:BE128))*I33),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45</v>
      </c>
      <c r="F34" s="125">
        <f>ROUND((SUM(BF86:BF128)),  2)</f>
        <v>0</v>
      </c>
      <c r="G34" s="36"/>
      <c r="H34" s="36"/>
      <c r="I34" s="126">
        <v>0.15</v>
      </c>
      <c r="J34" s="125">
        <f>ROUND(((SUM(BF86:BF128))*I34),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46</v>
      </c>
      <c r="F35" s="125">
        <f>ROUND((SUM(BG86:BG128)),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47</v>
      </c>
      <c r="F36" s="125">
        <f>ROUND((SUM(BH86:BH128)),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ROUND((SUM(BI86:BI128)),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49</v>
      </c>
      <c r="E39" s="129"/>
      <c r="F39" s="129"/>
      <c r="G39" s="130" t="s">
        <v>50</v>
      </c>
      <c r="H39" s="131" t="s">
        <v>51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130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5" t="str">
        <f>E7</f>
        <v>ZŠ J. A. Komenského - půdní vestavba</v>
      </c>
      <c r="F48" s="396"/>
      <c r="G48" s="396"/>
      <c r="H48" s="396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v - VRN</v>
      </c>
      <c r="F50" s="397"/>
      <c r="G50" s="397"/>
      <c r="H50" s="39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 Dělnického cvičiště 1100/1, 169 00 Praha 6</v>
      </c>
      <c r="G52" s="38"/>
      <c r="H52" s="38"/>
      <c r="I52" s="31" t="s">
        <v>23</v>
      </c>
      <c r="J52" s="61" t="str">
        <f>IF(J12="","",J12)</f>
        <v>20. 12. 2020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MČ.Praha 6, Odbor Školství</v>
      </c>
      <c r="G54" s="38"/>
      <c r="H54" s="38"/>
      <c r="I54" s="31" t="s">
        <v>31</v>
      </c>
      <c r="J54" s="34" t="str">
        <f>E21</f>
        <v>D-PLUS PROJEKTOVÁ A INŽENÝRSKÁ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131</v>
      </c>
      <c r="D57" s="139"/>
      <c r="E57" s="139"/>
      <c r="F57" s="139"/>
      <c r="G57" s="139"/>
      <c r="H57" s="139"/>
      <c r="I57" s="139"/>
      <c r="J57" s="140" t="s">
        <v>132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71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133</v>
      </c>
    </row>
    <row r="60" spans="1:47" s="9" customFormat="1" ht="24.95" customHeight="1">
      <c r="B60" s="142"/>
      <c r="C60" s="143"/>
      <c r="D60" s="144" t="s">
        <v>5988</v>
      </c>
      <c r="E60" s="145"/>
      <c r="F60" s="145"/>
      <c r="G60" s="145"/>
      <c r="H60" s="145"/>
      <c r="I60" s="145"/>
      <c r="J60" s="146">
        <f>J87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5989</v>
      </c>
      <c r="E61" s="150"/>
      <c r="F61" s="150"/>
      <c r="G61" s="150"/>
      <c r="H61" s="150"/>
      <c r="I61" s="150"/>
      <c r="J61" s="151">
        <f>J88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5990</v>
      </c>
      <c r="E62" s="150"/>
      <c r="F62" s="150"/>
      <c r="G62" s="150"/>
      <c r="H62" s="150"/>
      <c r="I62" s="150"/>
      <c r="J62" s="151">
        <f>J101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5991</v>
      </c>
      <c r="E63" s="150"/>
      <c r="F63" s="150"/>
      <c r="G63" s="150"/>
      <c r="H63" s="150"/>
      <c r="I63" s="150"/>
      <c r="J63" s="151">
        <f>J104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5992</v>
      </c>
      <c r="E64" s="150"/>
      <c r="F64" s="150"/>
      <c r="G64" s="150"/>
      <c r="H64" s="150"/>
      <c r="I64" s="150"/>
      <c r="J64" s="151">
        <f>J110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5993</v>
      </c>
      <c r="E65" s="150"/>
      <c r="F65" s="150"/>
      <c r="G65" s="150"/>
      <c r="H65" s="150"/>
      <c r="I65" s="150"/>
      <c r="J65" s="151">
        <f>J113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5994</v>
      </c>
      <c r="E66" s="150"/>
      <c r="F66" s="150"/>
      <c r="G66" s="150"/>
      <c r="H66" s="150"/>
      <c r="I66" s="150"/>
      <c r="J66" s="151">
        <f>J116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155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5" t="str">
        <f>E7</f>
        <v>ZŠ J. A. Komenského - půdní vestavba</v>
      </c>
      <c r="F76" s="396"/>
      <c r="G76" s="396"/>
      <c r="H76" s="396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9" t="str">
        <f>E9</f>
        <v>v - VRN</v>
      </c>
      <c r="F78" s="397"/>
      <c r="G78" s="397"/>
      <c r="H78" s="397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U Dělnického cvičiště 1100/1, 169 00 Praha 6</v>
      </c>
      <c r="G80" s="38"/>
      <c r="H80" s="38"/>
      <c r="I80" s="31" t="s">
        <v>23</v>
      </c>
      <c r="J80" s="61" t="str">
        <f>IF(J12="","",J12)</f>
        <v>20. 12. 2020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25</v>
      </c>
      <c r="D82" s="38"/>
      <c r="E82" s="38"/>
      <c r="F82" s="29" t="str">
        <f>E15</f>
        <v>MČ.Praha 6, Odbor Školství</v>
      </c>
      <c r="G82" s="38"/>
      <c r="H82" s="38"/>
      <c r="I82" s="31" t="s">
        <v>31</v>
      </c>
      <c r="J82" s="34" t="str">
        <f>E21</f>
        <v>D-PLUS PROJEKTOVÁ A INŽENÝRSKÁ a.s.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29</v>
      </c>
      <c r="D83" s="38"/>
      <c r="E83" s="38"/>
      <c r="F83" s="29" t="str">
        <f>IF(E18="","",E18)</f>
        <v>Vyplň údaj</v>
      </c>
      <c r="G83" s="38"/>
      <c r="H83" s="38"/>
      <c r="I83" s="31" t="s">
        <v>35</v>
      </c>
      <c r="J83" s="34" t="str">
        <f>E24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156</v>
      </c>
      <c r="D85" s="156" t="s">
        <v>58</v>
      </c>
      <c r="E85" s="156" t="s">
        <v>54</v>
      </c>
      <c r="F85" s="156" t="s">
        <v>55</v>
      </c>
      <c r="G85" s="156" t="s">
        <v>157</v>
      </c>
      <c r="H85" s="156" t="s">
        <v>158</v>
      </c>
      <c r="I85" s="156" t="s">
        <v>159</v>
      </c>
      <c r="J85" s="156" t="s">
        <v>132</v>
      </c>
      <c r="K85" s="157" t="s">
        <v>160</v>
      </c>
      <c r="L85" s="158"/>
      <c r="M85" s="70" t="s">
        <v>19</v>
      </c>
      <c r="N85" s="71" t="s">
        <v>43</v>
      </c>
      <c r="O85" s="71" t="s">
        <v>161</v>
      </c>
      <c r="P85" s="71" t="s">
        <v>162</v>
      </c>
      <c r="Q85" s="71" t="s">
        <v>163</v>
      </c>
      <c r="R85" s="71" t="s">
        <v>164</v>
      </c>
      <c r="S85" s="71" t="s">
        <v>165</v>
      </c>
      <c r="T85" s="72" t="s">
        <v>166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9" customHeight="1">
      <c r="A86" s="36"/>
      <c r="B86" s="37"/>
      <c r="C86" s="77" t="s">
        <v>167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</f>
        <v>0</v>
      </c>
      <c r="Q86" s="74"/>
      <c r="R86" s="161">
        <f>R87</f>
        <v>0</v>
      </c>
      <c r="S86" s="74"/>
      <c r="T86" s="162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72</v>
      </c>
      <c r="AU86" s="19" t="s">
        <v>133</v>
      </c>
      <c r="BK86" s="163">
        <f>BK87</f>
        <v>0</v>
      </c>
    </row>
    <row r="87" spans="1:65" s="12" customFormat="1" ht="25.9" customHeight="1">
      <c r="B87" s="164"/>
      <c r="C87" s="165"/>
      <c r="D87" s="166" t="s">
        <v>72</v>
      </c>
      <c r="E87" s="167" t="s">
        <v>124</v>
      </c>
      <c r="F87" s="167" t="s">
        <v>5995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P88+P101+P104+P110+P113+P116</f>
        <v>0</v>
      </c>
      <c r="Q87" s="172"/>
      <c r="R87" s="173">
        <f>R88+R101+R104+R110+R113+R116</f>
        <v>0</v>
      </c>
      <c r="S87" s="172"/>
      <c r="T87" s="174">
        <f>T88+T101+T104+T110+T113+T116</f>
        <v>0</v>
      </c>
      <c r="AR87" s="175" t="s">
        <v>199</v>
      </c>
      <c r="AT87" s="176" t="s">
        <v>72</v>
      </c>
      <c r="AU87" s="176" t="s">
        <v>73</v>
      </c>
      <c r="AY87" s="175" t="s">
        <v>170</v>
      </c>
      <c r="BK87" s="177">
        <f>BK88+BK101+BK104+BK110+BK113+BK116</f>
        <v>0</v>
      </c>
    </row>
    <row r="88" spans="1:65" s="12" customFormat="1" ht="22.9" customHeight="1">
      <c r="B88" s="164"/>
      <c r="C88" s="165"/>
      <c r="D88" s="166" t="s">
        <v>72</v>
      </c>
      <c r="E88" s="178" t="s">
        <v>5996</v>
      </c>
      <c r="F88" s="178" t="s">
        <v>5997</v>
      </c>
      <c r="G88" s="165"/>
      <c r="H88" s="165"/>
      <c r="I88" s="168"/>
      <c r="J88" s="179">
        <f>BK88</f>
        <v>0</v>
      </c>
      <c r="K88" s="165"/>
      <c r="L88" s="170"/>
      <c r="M88" s="171"/>
      <c r="N88" s="172"/>
      <c r="O88" s="172"/>
      <c r="P88" s="173">
        <f>SUM(P89:P100)</f>
        <v>0</v>
      </c>
      <c r="Q88" s="172"/>
      <c r="R88" s="173">
        <f>SUM(R89:R100)</f>
        <v>0</v>
      </c>
      <c r="S88" s="172"/>
      <c r="T88" s="174">
        <f>SUM(T89:T100)</f>
        <v>0</v>
      </c>
      <c r="AR88" s="175" t="s">
        <v>199</v>
      </c>
      <c r="AT88" s="176" t="s">
        <v>72</v>
      </c>
      <c r="AU88" s="176" t="s">
        <v>80</v>
      </c>
      <c r="AY88" s="175" t="s">
        <v>170</v>
      </c>
      <c r="BK88" s="177">
        <f>SUM(BK89:BK100)</f>
        <v>0</v>
      </c>
    </row>
    <row r="89" spans="1:65" s="2" customFormat="1" ht="16.5" customHeight="1">
      <c r="A89" s="36"/>
      <c r="B89" s="37"/>
      <c r="C89" s="180" t="s">
        <v>80</v>
      </c>
      <c r="D89" s="180" t="s">
        <v>173</v>
      </c>
      <c r="E89" s="181" t="s">
        <v>5998</v>
      </c>
      <c r="F89" s="182" t="s">
        <v>5999</v>
      </c>
      <c r="G89" s="183" t="s">
        <v>421</v>
      </c>
      <c r="H89" s="184">
        <v>1</v>
      </c>
      <c r="I89" s="185"/>
      <c r="J89" s="186">
        <f>ROUND(I89*H89,2)</f>
        <v>0</v>
      </c>
      <c r="K89" s="182" t="s">
        <v>19</v>
      </c>
      <c r="L89" s="41"/>
      <c r="M89" s="187" t="s">
        <v>19</v>
      </c>
      <c r="N89" s="188" t="s">
        <v>44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6000</v>
      </c>
      <c r="AT89" s="191" t="s">
        <v>173</v>
      </c>
      <c r="AU89" s="191" t="s">
        <v>82</v>
      </c>
      <c r="AY89" s="19" t="s">
        <v>170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80</v>
      </c>
      <c r="BK89" s="192">
        <f>ROUND(I89*H89,2)</f>
        <v>0</v>
      </c>
      <c r="BL89" s="19" t="s">
        <v>6000</v>
      </c>
      <c r="BM89" s="191" t="s">
        <v>82</v>
      </c>
    </row>
    <row r="90" spans="1:65" s="2" customFormat="1" ht="39">
      <c r="A90" s="36"/>
      <c r="B90" s="37"/>
      <c r="C90" s="38"/>
      <c r="D90" s="195" t="s">
        <v>363</v>
      </c>
      <c r="E90" s="38"/>
      <c r="F90" s="236" t="s">
        <v>6001</v>
      </c>
      <c r="G90" s="38"/>
      <c r="H90" s="38"/>
      <c r="I90" s="237"/>
      <c r="J90" s="38"/>
      <c r="K90" s="38"/>
      <c r="L90" s="41"/>
      <c r="M90" s="238"/>
      <c r="N90" s="239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363</v>
      </c>
      <c r="AU90" s="19" t="s">
        <v>82</v>
      </c>
    </row>
    <row r="91" spans="1:65" s="2" customFormat="1" ht="16.5" customHeight="1">
      <c r="A91" s="36"/>
      <c r="B91" s="37"/>
      <c r="C91" s="180" t="s">
        <v>82</v>
      </c>
      <c r="D91" s="180" t="s">
        <v>173</v>
      </c>
      <c r="E91" s="181" t="s">
        <v>6002</v>
      </c>
      <c r="F91" s="182" t="s">
        <v>6003</v>
      </c>
      <c r="G91" s="183" t="s">
        <v>421</v>
      </c>
      <c r="H91" s="184">
        <v>1</v>
      </c>
      <c r="I91" s="185"/>
      <c r="J91" s="186">
        <f>ROUND(I91*H91,2)</f>
        <v>0</v>
      </c>
      <c r="K91" s="182" t="s">
        <v>19</v>
      </c>
      <c r="L91" s="41"/>
      <c r="M91" s="187" t="s">
        <v>19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6000</v>
      </c>
      <c r="AT91" s="191" t="s">
        <v>173</v>
      </c>
      <c r="AU91" s="191" t="s">
        <v>82</v>
      </c>
      <c r="AY91" s="19" t="s">
        <v>170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6000</v>
      </c>
      <c r="BM91" s="191" t="s">
        <v>178</v>
      </c>
    </row>
    <row r="92" spans="1:65" s="2" customFormat="1" ht="39">
      <c r="A92" s="36"/>
      <c r="B92" s="37"/>
      <c r="C92" s="38"/>
      <c r="D92" s="195" t="s">
        <v>363</v>
      </c>
      <c r="E92" s="38"/>
      <c r="F92" s="236" t="s">
        <v>6004</v>
      </c>
      <c r="G92" s="38"/>
      <c r="H92" s="38"/>
      <c r="I92" s="237"/>
      <c r="J92" s="38"/>
      <c r="K92" s="38"/>
      <c r="L92" s="41"/>
      <c r="M92" s="238"/>
      <c r="N92" s="239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363</v>
      </c>
      <c r="AU92" s="19" t="s">
        <v>82</v>
      </c>
    </row>
    <row r="93" spans="1:65" s="2" customFormat="1" ht="16.5" customHeight="1">
      <c r="A93" s="36"/>
      <c r="B93" s="37"/>
      <c r="C93" s="180" t="s">
        <v>171</v>
      </c>
      <c r="D93" s="180" t="s">
        <v>173</v>
      </c>
      <c r="E93" s="181" t="s">
        <v>6005</v>
      </c>
      <c r="F93" s="182" t="s">
        <v>6006</v>
      </c>
      <c r="G93" s="183" t="s">
        <v>421</v>
      </c>
      <c r="H93" s="184">
        <v>1</v>
      </c>
      <c r="I93" s="185"/>
      <c r="J93" s="186">
        <f>ROUND(I93*H93,2)</f>
        <v>0</v>
      </c>
      <c r="K93" s="182" t="s">
        <v>19</v>
      </c>
      <c r="L93" s="41"/>
      <c r="M93" s="187" t="s">
        <v>19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6000</v>
      </c>
      <c r="AT93" s="191" t="s">
        <v>173</v>
      </c>
      <c r="AU93" s="191" t="s">
        <v>82</v>
      </c>
      <c r="AY93" s="19" t="s">
        <v>170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6000</v>
      </c>
      <c r="BM93" s="191" t="s">
        <v>203</v>
      </c>
    </row>
    <row r="94" spans="1:65" s="2" customFormat="1" ht="39">
      <c r="A94" s="36"/>
      <c r="B94" s="37"/>
      <c r="C94" s="38"/>
      <c r="D94" s="195" t="s">
        <v>363</v>
      </c>
      <c r="E94" s="38"/>
      <c r="F94" s="236" t="s">
        <v>6007</v>
      </c>
      <c r="G94" s="38"/>
      <c r="H94" s="38"/>
      <c r="I94" s="237"/>
      <c r="J94" s="38"/>
      <c r="K94" s="38"/>
      <c r="L94" s="41"/>
      <c r="M94" s="238"/>
      <c r="N94" s="239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363</v>
      </c>
      <c r="AU94" s="19" t="s">
        <v>82</v>
      </c>
    </row>
    <row r="95" spans="1:65" s="2" customFormat="1" ht="16.5" customHeight="1">
      <c r="A95" s="36"/>
      <c r="B95" s="37"/>
      <c r="C95" s="180" t="s">
        <v>178</v>
      </c>
      <c r="D95" s="180" t="s">
        <v>173</v>
      </c>
      <c r="E95" s="181" t="s">
        <v>6008</v>
      </c>
      <c r="F95" s="182" t="s">
        <v>6009</v>
      </c>
      <c r="G95" s="183" t="s">
        <v>421</v>
      </c>
      <c r="H95" s="184">
        <v>1</v>
      </c>
      <c r="I95" s="185"/>
      <c r="J95" s="186">
        <f>ROUND(I95*H95,2)</f>
        <v>0</v>
      </c>
      <c r="K95" s="182" t="s">
        <v>19</v>
      </c>
      <c r="L95" s="41"/>
      <c r="M95" s="187" t="s">
        <v>19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6000</v>
      </c>
      <c r="AT95" s="191" t="s">
        <v>173</v>
      </c>
      <c r="AU95" s="191" t="s">
        <v>82</v>
      </c>
      <c r="AY95" s="19" t="s">
        <v>170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6000</v>
      </c>
      <c r="BM95" s="191" t="s">
        <v>195</v>
      </c>
    </row>
    <row r="96" spans="1:65" s="2" customFormat="1" ht="19.5">
      <c r="A96" s="36"/>
      <c r="B96" s="37"/>
      <c r="C96" s="38"/>
      <c r="D96" s="195" t="s">
        <v>363</v>
      </c>
      <c r="E96" s="38"/>
      <c r="F96" s="236" t="s">
        <v>6010</v>
      </c>
      <c r="G96" s="38"/>
      <c r="H96" s="38"/>
      <c r="I96" s="237"/>
      <c r="J96" s="38"/>
      <c r="K96" s="38"/>
      <c r="L96" s="41"/>
      <c r="M96" s="238"/>
      <c r="N96" s="239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363</v>
      </c>
      <c r="AU96" s="19" t="s">
        <v>82</v>
      </c>
    </row>
    <row r="97" spans="1:65" s="2" customFormat="1" ht="16.5" customHeight="1">
      <c r="A97" s="36"/>
      <c r="B97" s="37"/>
      <c r="C97" s="180" t="s">
        <v>199</v>
      </c>
      <c r="D97" s="180" t="s">
        <v>173</v>
      </c>
      <c r="E97" s="181" t="s">
        <v>6011</v>
      </c>
      <c r="F97" s="182" t="s">
        <v>6012</v>
      </c>
      <c r="G97" s="183" t="s">
        <v>421</v>
      </c>
      <c r="H97" s="184">
        <v>1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6000</v>
      </c>
      <c r="AT97" s="191" t="s">
        <v>173</v>
      </c>
      <c r="AU97" s="191" t="s">
        <v>82</v>
      </c>
      <c r="AY97" s="19" t="s">
        <v>170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6000</v>
      </c>
      <c r="BM97" s="191" t="s">
        <v>221</v>
      </c>
    </row>
    <row r="98" spans="1:65" s="2" customFormat="1" ht="39">
      <c r="A98" s="36"/>
      <c r="B98" s="37"/>
      <c r="C98" s="38"/>
      <c r="D98" s="195" t="s">
        <v>363</v>
      </c>
      <c r="E98" s="38"/>
      <c r="F98" s="236" t="s">
        <v>6013</v>
      </c>
      <c r="G98" s="38"/>
      <c r="H98" s="38"/>
      <c r="I98" s="237"/>
      <c r="J98" s="38"/>
      <c r="K98" s="38"/>
      <c r="L98" s="41"/>
      <c r="M98" s="238"/>
      <c r="N98" s="23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363</v>
      </c>
      <c r="AU98" s="19" t="s">
        <v>82</v>
      </c>
    </row>
    <row r="99" spans="1:65" s="2" customFormat="1" ht="16.5" customHeight="1">
      <c r="A99" s="36"/>
      <c r="B99" s="37"/>
      <c r="C99" s="180" t="s">
        <v>203</v>
      </c>
      <c r="D99" s="180" t="s">
        <v>173</v>
      </c>
      <c r="E99" s="181" t="s">
        <v>6014</v>
      </c>
      <c r="F99" s="182" t="s">
        <v>6015</v>
      </c>
      <c r="G99" s="183" t="s">
        <v>421</v>
      </c>
      <c r="H99" s="184">
        <v>1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6000</v>
      </c>
      <c r="AT99" s="191" t="s">
        <v>173</v>
      </c>
      <c r="AU99" s="191" t="s">
        <v>82</v>
      </c>
      <c r="AY99" s="19" t="s">
        <v>170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6000</v>
      </c>
      <c r="BM99" s="191" t="s">
        <v>233</v>
      </c>
    </row>
    <row r="100" spans="1:65" s="2" customFormat="1" ht="29.25">
      <c r="A100" s="36"/>
      <c r="B100" s="37"/>
      <c r="C100" s="38"/>
      <c r="D100" s="195" t="s">
        <v>363</v>
      </c>
      <c r="E100" s="38"/>
      <c r="F100" s="236" t="s">
        <v>6016</v>
      </c>
      <c r="G100" s="38"/>
      <c r="H100" s="38"/>
      <c r="I100" s="237"/>
      <c r="J100" s="38"/>
      <c r="K100" s="38"/>
      <c r="L100" s="41"/>
      <c r="M100" s="238"/>
      <c r="N100" s="23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363</v>
      </c>
      <c r="AU100" s="19" t="s">
        <v>82</v>
      </c>
    </row>
    <row r="101" spans="1:65" s="12" customFormat="1" ht="22.9" customHeight="1">
      <c r="B101" s="164"/>
      <c r="C101" s="165"/>
      <c r="D101" s="166" t="s">
        <v>72</v>
      </c>
      <c r="E101" s="178" t="s">
        <v>6017</v>
      </c>
      <c r="F101" s="178" t="s">
        <v>6018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SUM(P102:P103)</f>
        <v>0</v>
      </c>
      <c r="Q101" s="172"/>
      <c r="R101" s="173">
        <f>SUM(R102:R103)</f>
        <v>0</v>
      </c>
      <c r="S101" s="172"/>
      <c r="T101" s="174">
        <f>SUM(T102:T103)</f>
        <v>0</v>
      </c>
      <c r="AR101" s="175" t="s">
        <v>199</v>
      </c>
      <c r="AT101" s="176" t="s">
        <v>72</v>
      </c>
      <c r="AU101" s="176" t="s">
        <v>80</v>
      </c>
      <c r="AY101" s="175" t="s">
        <v>170</v>
      </c>
      <c r="BK101" s="177">
        <f>SUM(BK102:BK103)</f>
        <v>0</v>
      </c>
    </row>
    <row r="102" spans="1:65" s="2" customFormat="1" ht="16.5" customHeight="1">
      <c r="A102" s="36"/>
      <c r="B102" s="37"/>
      <c r="C102" s="180" t="s">
        <v>207</v>
      </c>
      <c r="D102" s="180" t="s">
        <v>173</v>
      </c>
      <c r="E102" s="181" t="s">
        <v>6019</v>
      </c>
      <c r="F102" s="182" t="s">
        <v>6020</v>
      </c>
      <c r="G102" s="183" t="s">
        <v>1189</v>
      </c>
      <c r="H102" s="245"/>
      <c r="I102" s="409">
        <f>SUM('SO 01 - Jídelna'!J30+'SO 01.4.3. - VZT a chlazení'!J32+'SO 01.4.5. - ZTI'!J32+'SO 01.4.7. - Silnoproud'!J32+'SO 01.4.8. - Slaboproud'!J32+'SO 01.4.9 - Gastro'!J32+'SO 02 - Půdní vestavba'!J30+'SO 02.4.1. - ÚT'!J32+'SO 02.4.3. - VZT a chlazení'!J32+'SO 02.4.4. - MaR'!J32+'SO 02.4.5. - ZTI'!J32+'SO 02.4.7. - Silnoproud'!J32+'SO 02.4.8. - Slaboproud'!J32+'SO 03 - Komunikace a zpev...'!J30+'SO 05 - Přeložka horkovodu'!J30)/100</f>
        <v>0</v>
      </c>
      <c r="J102" s="186">
        <f>ROUND(I102*H102,2)</f>
        <v>0</v>
      </c>
      <c r="K102" s="182" t="s">
        <v>19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6000</v>
      </c>
      <c r="AT102" s="191" t="s">
        <v>173</v>
      </c>
      <c r="AU102" s="191" t="s">
        <v>82</v>
      </c>
      <c r="AY102" s="19" t="s">
        <v>170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6000</v>
      </c>
      <c r="BM102" s="191" t="s">
        <v>248</v>
      </c>
    </row>
    <row r="103" spans="1:65" s="2" customFormat="1" ht="107.25">
      <c r="A103" s="36"/>
      <c r="B103" s="37"/>
      <c r="C103" s="38"/>
      <c r="D103" s="195" t="s">
        <v>363</v>
      </c>
      <c r="E103" s="38"/>
      <c r="F103" s="236" t="s">
        <v>6021</v>
      </c>
      <c r="G103" s="38"/>
      <c r="H103" s="38"/>
      <c r="I103" s="237"/>
      <c r="J103" s="38"/>
      <c r="K103" s="38"/>
      <c r="L103" s="41"/>
      <c r="M103" s="238"/>
      <c r="N103" s="239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363</v>
      </c>
      <c r="AU103" s="19" t="s">
        <v>82</v>
      </c>
    </row>
    <row r="104" spans="1:65" s="12" customFormat="1" ht="22.9" customHeight="1">
      <c r="B104" s="164"/>
      <c r="C104" s="165"/>
      <c r="D104" s="166" t="s">
        <v>72</v>
      </c>
      <c r="E104" s="178" t="s">
        <v>6022</v>
      </c>
      <c r="F104" s="178" t="s">
        <v>6023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SUM(P105:P109)</f>
        <v>0</v>
      </c>
      <c r="Q104" s="172"/>
      <c r="R104" s="173">
        <f>SUM(R105:R109)</f>
        <v>0</v>
      </c>
      <c r="S104" s="172"/>
      <c r="T104" s="174">
        <f>SUM(T105:T109)</f>
        <v>0</v>
      </c>
      <c r="AR104" s="175" t="s">
        <v>199</v>
      </c>
      <c r="AT104" s="176" t="s">
        <v>72</v>
      </c>
      <c r="AU104" s="176" t="s">
        <v>80</v>
      </c>
      <c r="AY104" s="175" t="s">
        <v>170</v>
      </c>
      <c r="BK104" s="177">
        <f>SUM(BK105:BK109)</f>
        <v>0</v>
      </c>
    </row>
    <row r="105" spans="1:65" s="2" customFormat="1" ht="16.5" customHeight="1">
      <c r="A105" s="36"/>
      <c r="B105" s="37"/>
      <c r="C105" s="180" t="s">
        <v>195</v>
      </c>
      <c r="D105" s="180" t="s">
        <v>173</v>
      </c>
      <c r="E105" s="181" t="s">
        <v>6024</v>
      </c>
      <c r="F105" s="182" t="s">
        <v>6025</v>
      </c>
      <c r="G105" s="183" t="s">
        <v>421</v>
      </c>
      <c r="H105" s="184">
        <v>1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6000</v>
      </c>
      <c r="AT105" s="191" t="s">
        <v>173</v>
      </c>
      <c r="AU105" s="191" t="s">
        <v>82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6000</v>
      </c>
      <c r="BM105" s="191" t="s">
        <v>261</v>
      </c>
    </row>
    <row r="106" spans="1:65" s="2" customFormat="1" ht="19.5">
      <c r="A106" s="36"/>
      <c r="B106" s="37"/>
      <c r="C106" s="38"/>
      <c r="D106" s="195" t="s">
        <v>363</v>
      </c>
      <c r="E106" s="38"/>
      <c r="F106" s="236" t="s">
        <v>6026</v>
      </c>
      <c r="G106" s="38"/>
      <c r="H106" s="38"/>
      <c r="I106" s="237"/>
      <c r="J106" s="38"/>
      <c r="K106" s="38"/>
      <c r="L106" s="41"/>
      <c r="M106" s="238"/>
      <c r="N106" s="23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363</v>
      </c>
      <c r="AU106" s="19" t="s">
        <v>82</v>
      </c>
    </row>
    <row r="107" spans="1:65" s="2" customFormat="1" ht="16.5" customHeight="1">
      <c r="A107" s="36"/>
      <c r="B107" s="37"/>
      <c r="C107" s="180" t="s">
        <v>214</v>
      </c>
      <c r="D107" s="180" t="s">
        <v>173</v>
      </c>
      <c r="E107" s="181" t="s">
        <v>6027</v>
      </c>
      <c r="F107" s="182" t="s">
        <v>6028</v>
      </c>
      <c r="G107" s="183" t="s">
        <v>1189</v>
      </c>
      <c r="H107" s="245"/>
      <c r="I107" s="409">
        <f>SUM('SO 01 - Jídelna'!J30+'SO 01.4.3. - VZT a chlazení'!J32+'SO 01.4.5. - ZTI'!J32+'SO 01.4.7. - Silnoproud'!J32+'SO 01.4.8. - Slaboproud'!J32+'SO 01.4.9 - Gastro'!J32+'SO 02 - Půdní vestavba'!J30+'SO 02.4.1. - ÚT'!J32+'SO 02.4.3. - VZT a chlazení'!J32+'SO 02.4.4. - MaR'!J32+'SO 02.4.5. - ZTI'!J32+'SO 02.4.7. - Silnoproud'!J32+'SO 02.4.8. - Slaboproud'!J32+'SO 03 - Komunikace a zpev...'!J30+'SO 05 - Přeložka horkovodu'!J30)/100</f>
        <v>0</v>
      </c>
      <c r="J107" s="186">
        <f>ROUND(I107*H107,2)</f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6000</v>
      </c>
      <c r="AT107" s="191" t="s">
        <v>173</v>
      </c>
      <c r="AU107" s="191" t="s">
        <v>82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6000</v>
      </c>
      <c r="BM107" s="191" t="s">
        <v>272</v>
      </c>
    </row>
    <row r="108" spans="1:65" s="2" customFormat="1" ht="87.75">
      <c r="A108" s="36"/>
      <c r="B108" s="37"/>
      <c r="C108" s="38"/>
      <c r="D108" s="195" t="s">
        <v>363</v>
      </c>
      <c r="E108" s="38"/>
      <c r="F108" s="236" t="s">
        <v>6029</v>
      </c>
      <c r="G108" s="38"/>
      <c r="H108" s="38"/>
      <c r="I108" s="237"/>
      <c r="J108" s="38"/>
      <c r="K108" s="38"/>
      <c r="L108" s="41"/>
      <c r="M108" s="238"/>
      <c r="N108" s="23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363</v>
      </c>
      <c r="AU108" s="19" t="s">
        <v>82</v>
      </c>
    </row>
    <row r="109" spans="1:65" s="2" customFormat="1" ht="16.5" customHeight="1">
      <c r="A109" s="36"/>
      <c r="B109" s="37"/>
      <c r="C109" s="180" t="s">
        <v>221</v>
      </c>
      <c r="D109" s="180" t="s">
        <v>173</v>
      </c>
      <c r="E109" s="181" t="s">
        <v>6030</v>
      </c>
      <c r="F109" s="182" t="s">
        <v>6031</v>
      </c>
      <c r="G109" s="183" t="s">
        <v>421</v>
      </c>
      <c r="H109" s="184">
        <v>1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6000</v>
      </c>
      <c r="AT109" s="191" t="s">
        <v>173</v>
      </c>
      <c r="AU109" s="191" t="s">
        <v>82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6000</v>
      </c>
      <c r="BM109" s="191" t="s">
        <v>281</v>
      </c>
    </row>
    <row r="110" spans="1:65" s="12" customFormat="1" ht="22.9" customHeight="1">
      <c r="B110" s="164"/>
      <c r="C110" s="165"/>
      <c r="D110" s="166" t="s">
        <v>72</v>
      </c>
      <c r="E110" s="178" t="s">
        <v>6032</v>
      </c>
      <c r="F110" s="178" t="s">
        <v>6033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SUM(P111:P112)</f>
        <v>0</v>
      </c>
      <c r="Q110" s="172"/>
      <c r="R110" s="173">
        <f>SUM(R111:R112)</f>
        <v>0</v>
      </c>
      <c r="S110" s="172"/>
      <c r="T110" s="174">
        <f>SUM(T111:T112)</f>
        <v>0</v>
      </c>
      <c r="AR110" s="175" t="s">
        <v>199</v>
      </c>
      <c r="AT110" s="176" t="s">
        <v>72</v>
      </c>
      <c r="AU110" s="176" t="s">
        <v>80</v>
      </c>
      <c r="AY110" s="175" t="s">
        <v>170</v>
      </c>
      <c r="BK110" s="177">
        <f>SUM(BK111:BK112)</f>
        <v>0</v>
      </c>
    </row>
    <row r="111" spans="1:65" s="2" customFormat="1" ht="16.5" customHeight="1">
      <c r="A111" s="36"/>
      <c r="B111" s="37"/>
      <c r="C111" s="180" t="s">
        <v>227</v>
      </c>
      <c r="D111" s="180" t="s">
        <v>173</v>
      </c>
      <c r="E111" s="181" t="s">
        <v>6034</v>
      </c>
      <c r="F111" s="182" t="s">
        <v>6033</v>
      </c>
      <c r="G111" s="183" t="s">
        <v>1189</v>
      </c>
      <c r="H111" s="245"/>
      <c r="I111" s="409">
        <f>SUM('SO 01 - Jídelna'!J30+'SO 01.4.3. - VZT a chlazení'!J32+'SO 01.4.5. - ZTI'!J32+'SO 01.4.7. - Silnoproud'!J32+'SO 01.4.8. - Slaboproud'!J32+'SO 01.4.9 - Gastro'!J32+'SO 02 - Půdní vestavba'!J30+'SO 02.4.1. - ÚT'!J32+'SO 02.4.3. - VZT a chlazení'!J32+'SO 02.4.4. - MaR'!J32+'SO 02.4.5. - ZTI'!J32+'SO 02.4.7. - Silnoproud'!J32+'SO 02.4.8. - Slaboproud'!J32+'SO 03 - Komunikace a zpev...'!J30+'SO 05 - Přeložka horkovodu'!J30)/100</f>
        <v>0</v>
      </c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6000</v>
      </c>
      <c r="AT111" s="191" t="s">
        <v>173</v>
      </c>
      <c r="AU111" s="191" t="s">
        <v>82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6000</v>
      </c>
      <c r="BM111" s="191" t="s">
        <v>292</v>
      </c>
    </row>
    <row r="112" spans="1:65" s="2" customFormat="1" ht="19.5">
      <c r="A112" s="36"/>
      <c r="B112" s="37"/>
      <c r="C112" s="38"/>
      <c r="D112" s="195" t="s">
        <v>363</v>
      </c>
      <c r="E112" s="38"/>
      <c r="F112" s="236" t="s">
        <v>6035</v>
      </c>
      <c r="G112" s="38"/>
      <c r="H112" s="38"/>
      <c r="I112" s="237"/>
      <c r="J112" s="38"/>
      <c r="K112" s="38"/>
      <c r="L112" s="41"/>
      <c r="M112" s="238"/>
      <c r="N112" s="23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363</v>
      </c>
      <c r="AU112" s="19" t="s">
        <v>82</v>
      </c>
    </row>
    <row r="113" spans="1:65" s="12" customFormat="1" ht="22.9" customHeight="1">
      <c r="B113" s="164"/>
      <c r="C113" s="165"/>
      <c r="D113" s="166" t="s">
        <v>72</v>
      </c>
      <c r="E113" s="178" t="s">
        <v>6036</v>
      </c>
      <c r="F113" s="178" t="s">
        <v>6037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SUM(P114:P115)</f>
        <v>0</v>
      </c>
      <c r="Q113" s="172"/>
      <c r="R113" s="173">
        <f>SUM(R114:R115)</f>
        <v>0</v>
      </c>
      <c r="S113" s="172"/>
      <c r="T113" s="174">
        <f>SUM(T114:T115)</f>
        <v>0</v>
      </c>
      <c r="AR113" s="175" t="s">
        <v>199</v>
      </c>
      <c r="AT113" s="176" t="s">
        <v>72</v>
      </c>
      <c r="AU113" s="176" t="s">
        <v>80</v>
      </c>
      <c r="AY113" s="175" t="s">
        <v>170</v>
      </c>
      <c r="BK113" s="177">
        <f>SUM(BK114:BK115)</f>
        <v>0</v>
      </c>
    </row>
    <row r="114" spans="1:65" s="2" customFormat="1" ht="16.5" customHeight="1">
      <c r="A114" s="36"/>
      <c r="B114" s="37"/>
      <c r="C114" s="180" t="s">
        <v>233</v>
      </c>
      <c r="D114" s="180" t="s">
        <v>173</v>
      </c>
      <c r="E114" s="181" t="s">
        <v>6038</v>
      </c>
      <c r="F114" s="182" t="s">
        <v>6037</v>
      </c>
      <c r="G114" s="183" t="s">
        <v>1189</v>
      </c>
      <c r="H114" s="245"/>
      <c r="I114" s="409">
        <f>SUM('SO 01 - Jídelna'!J30+'SO 01.4.3. - VZT a chlazení'!J32+'SO 01.4.5. - ZTI'!J32+'SO 01.4.7. - Silnoproud'!J32+'SO 01.4.8. - Slaboproud'!J32+'SO 01.4.9 - Gastro'!J32+'SO 02 - Půdní vestavba'!J30+'SO 02.4.1. - ÚT'!J32+'SO 02.4.3. - VZT a chlazení'!J32+'SO 02.4.4. - MaR'!J32+'SO 02.4.5. - ZTI'!J32+'SO 02.4.7. - Silnoproud'!J32+'SO 02.4.8. - Slaboproud'!J32+'SO 03 - Komunikace a zpev...'!J30+'SO 05 - Přeložka horkovodu'!J30)/100</f>
        <v>0</v>
      </c>
      <c r="J114" s="186">
        <f>ROUND(I114*H114,2)</f>
        <v>0</v>
      </c>
      <c r="K114" s="182" t="s">
        <v>19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6000</v>
      </c>
      <c r="AT114" s="191" t="s">
        <v>173</v>
      </c>
      <c r="AU114" s="191" t="s">
        <v>82</v>
      </c>
      <c r="AY114" s="19" t="s">
        <v>170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6000</v>
      </c>
      <c r="BM114" s="191" t="s">
        <v>307</v>
      </c>
    </row>
    <row r="115" spans="1:65" s="2" customFormat="1" ht="29.25">
      <c r="A115" s="36"/>
      <c r="B115" s="37"/>
      <c r="C115" s="38"/>
      <c r="D115" s="195" t="s">
        <v>363</v>
      </c>
      <c r="E115" s="38"/>
      <c r="F115" s="236" t="s">
        <v>6039</v>
      </c>
      <c r="G115" s="38"/>
      <c r="H115" s="38"/>
      <c r="I115" s="237"/>
      <c r="J115" s="38"/>
      <c r="K115" s="38"/>
      <c r="L115" s="41"/>
      <c r="M115" s="238"/>
      <c r="N115" s="23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363</v>
      </c>
      <c r="AU115" s="19" t="s">
        <v>82</v>
      </c>
    </row>
    <row r="116" spans="1:65" s="12" customFormat="1" ht="22.9" customHeight="1">
      <c r="B116" s="164"/>
      <c r="C116" s="165"/>
      <c r="D116" s="166" t="s">
        <v>72</v>
      </c>
      <c r="E116" s="178" t="s">
        <v>6040</v>
      </c>
      <c r="F116" s="178" t="s">
        <v>6041</v>
      </c>
      <c r="G116" s="165"/>
      <c r="H116" s="165"/>
      <c r="I116" s="168"/>
      <c r="J116" s="179">
        <f>BK116</f>
        <v>0</v>
      </c>
      <c r="K116" s="165"/>
      <c r="L116" s="170"/>
      <c r="M116" s="171"/>
      <c r="N116" s="172"/>
      <c r="O116" s="172"/>
      <c r="P116" s="173">
        <f>SUM(P117:P128)</f>
        <v>0</v>
      </c>
      <c r="Q116" s="172"/>
      <c r="R116" s="173">
        <f>SUM(R117:R128)</f>
        <v>0</v>
      </c>
      <c r="S116" s="172"/>
      <c r="T116" s="174">
        <f>SUM(T117:T128)</f>
        <v>0</v>
      </c>
      <c r="AR116" s="175" t="s">
        <v>199</v>
      </c>
      <c r="AT116" s="176" t="s">
        <v>72</v>
      </c>
      <c r="AU116" s="176" t="s">
        <v>80</v>
      </c>
      <c r="AY116" s="175" t="s">
        <v>170</v>
      </c>
      <c r="BK116" s="177">
        <f>SUM(BK117:BK128)</f>
        <v>0</v>
      </c>
    </row>
    <row r="117" spans="1:65" s="2" customFormat="1" ht="16.5" customHeight="1">
      <c r="A117" s="36"/>
      <c r="B117" s="37"/>
      <c r="C117" s="180" t="s">
        <v>243</v>
      </c>
      <c r="D117" s="180" t="s">
        <v>173</v>
      </c>
      <c r="E117" s="181" t="s">
        <v>6042</v>
      </c>
      <c r="F117" s="182" t="s">
        <v>6043</v>
      </c>
      <c r="G117" s="183" t="s">
        <v>421</v>
      </c>
      <c r="H117" s="184">
        <v>1</v>
      </c>
      <c r="I117" s="185"/>
      <c r="J117" s="186">
        <f>ROUND(I117*H117,2)</f>
        <v>0</v>
      </c>
      <c r="K117" s="182" t="s">
        <v>19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6000</v>
      </c>
      <c r="AT117" s="191" t="s">
        <v>173</v>
      </c>
      <c r="AU117" s="191" t="s">
        <v>82</v>
      </c>
      <c r="AY117" s="19" t="s">
        <v>170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6000</v>
      </c>
      <c r="BM117" s="191" t="s">
        <v>328</v>
      </c>
    </row>
    <row r="118" spans="1:65" s="2" customFormat="1" ht="29.25">
      <c r="A118" s="36"/>
      <c r="B118" s="37"/>
      <c r="C118" s="38"/>
      <c r="D118" s="195" t="s">
        <v>363</v>
      </c>
      <c r="E118" s="38"/>
      <c r="F118" s="236" t="s">
        <v>6044</v>
      </c>
      <c r="G118" s="38"/>
      <c r="H118" s="38"/>
      <c r="I118" s="237"/>
      <c r="J118" s="38"/>
      <c r="K118" s="38"/>
      <c r="L118" s="41"/>
      <c r="M118" s="238"/>
      <c r="N118" s="23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363</v>
      </c>
      <c r="AU118" s="19" t="s">
        <v>82</v>
      </c>
    </row>
    <row r="119" spans="1:65" s="2" customFormat="1" ht="16.5" customHeight="1">
      <c r="A119" s="36"/>
      <c r="B119" s="37"/>
      <c r="C119" s="180" t="s">
        <v>248</v>
      </c>
      <c r="D119" s="180" t="s">
        <v>173</v>
      </c>
      <c r="E119" s="181" t="s">
        <v>6045</v>
      </c>
      <c r="F119" s="182" t="s">
        <v>6046</v>
      </c>
      <c r="G119" s="183" t="s">
        <v>217</v>
      </c>
      <c r="H119" s="184">
        <v>2071.9679999999998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6000</v>
      </c>
      <c r="AT119" s="191" t="s">
        <v>173</v>
      </c>
      <c r="AU119" s="191" t="s">
        <v>82</v>
      </c>
      <c r="AY119" s="19" t="s">
        <v>170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6000</v>
      </c>
      <c r="BM119" s="191" t="s">
        <v>338</v>
      </c>
    </row>
    <row r="120" spans="1:65" s="2" customFormat="1" ht="39">
      <c r="A120" s="36"/>
      <c r="B120" s="37"/>
      <c r="C120" s="38"/>
      <c r="D120" s="195" t="s">
        <v>363</v>
      </c>
      <c r="E120" s="38"/>
      <c r="F120" s="236" t="s">
        <v>6047</v>
      </c>
      <c r="G120" s="38"/>
      <c r="H120" s="38"/>
      <c r="I120" s="237"/>
      <c r="J120" s="38"/>
      <c r="K120" s="38"/>
      <c r="L120" s="41"/>
      <c r="M120" s="238"/>
      <c r="N120" s="23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363</v>
      </c>
      <c r="AU120" s="19" t="s">
        <v>82</v>
      </c>
    </row>
    <row r="121" spans="1:65" s="15" customFormat="1" ht="11.25">
      <c r="B121" s="226"/>
      <c r="C121" s="227"/>
      <c r="D121" s="195" t="s">
        <v>180</v>
      </c>
      <c r="E121" s="228" t="s">
        <v>19</v>
      </c>
      <c r="F121" s="229" t="s">
        <v>6048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180</v>
      </c>
      <c r="AU121" s="235" t="s">
        <v>82</v>
      </c>
      <c r="AV121" s="15" t="s">
        <v>80</v>
      </c>
      <c r="AW121" s="15" t="s">
        <v>34</v>
      </c>
      <c r="AX121" s="15" t="s">
        <v>73</v>
      </c>
      <c r="AY121" s="235" t="s">
        <v>170</v>
      </c>
    </row>
    <row r="122" spans="1:65" s="13" customFormat="1" ht="11.25">
      <c r="B122" s="193"/>
      <c r="C122" s="194"/>
      <c r="D122" s="195" t="s">
        <v>180</v>
      </c>
      <c r="E122" s="196" t="s">
        <v>19</v>
      </c>
      <c r="F122" s="197" t="s">
        <v>3745</v>
      </c>
      <c r="G122" s="194"/>
      <c r="H122" s="198">
        <v>642.88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180</v>
      </c>
      <c r="AU122" s="204" t="s">
        <v>82</v>
      </c>
      <c r="AV122" s="13" t="s">
        <v>82</v>
      </c>
      <c r="AW122" s="13" t="s">
        <v>34</v>
      </c>
      <c r="AX122" s="13" t="s">
        <v>73</v>
      </c>
      <c r="AY122" s="204" t="s">
        <v>170</v>
      </c>
    </row>
    <row r="123" spans="1:65" s="13" customFormat="1" ht="11.25">
      <c r="B123" s="193"/>
      <c r="C123" s="194"/>
      <c r="D123" s="195" t="s">
        <v>180</v>
      </c>
      <c r="E123" s="196" t="s">
        <v>19</v>
      </c>
      <c r="F123" s="197" t="s">
        <v>3746</v>
      </c>
      <c r="G123" s="194"/>
      <c r="H123" s="198">
        <v>753.36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180</v>
      </c>
      <c r="AU123" s="204" t="s">
        <v>82</v>
      </c>
      <c r="AV123" s="13" t="s">
        <v>82</v>
      </c>
      <c r="AW123" s="13" t="s">
        <v>34</v>
      </c>
      <c r="AX123" s="13" t="s">
        <v>73</v>
      </c>
      <c r="AY123" s="204" t="s">
        <v>170</v>
      </c>
    </row>
    <row r="124" spans="1:65" s="15" customFormat="1" ht="11.25">
      <c r="B124" s="226"/>
      <c r="C124" s="227"/>
      <c r="D124" s="195" t="s">
        <v>180</v>
      </c>
      <c r="E124" s="228" t="s">
        <v>19</v>
      </c>
      <c r="F124" s="229" t="s">
        <v>6049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180</v>
      </c>
      <c r="AU124" s="235" t="s">
        <v>82</v>
      </c>
      <c r="AV124" s="15" t="s">
        <v>80</v>
      </c>
      <c r="AW124" s="15" t="s">
        <v>34</v>
      </c>
      <c r="AX124" s="15" t="s">
        <v>73</v>
      </c>
      <c r="AY124" s="235" t="s">
        <v>170</v>
      </c>
    </row>
    <row r="125" spans="1:65" s="13" customFormat="1" ht="11.25">
      <c r="B125" s="193"/>
      <c r="C125" s="194"/>
      <c r="D125" s="195" t="s">
        <v>180</v>
      </c>
      <c r="E125" s="196" t="s">
        <v>19</v>
      </c>
      <c r="F125" s="197" t="s">
        <v>2945</v>
      </c>
      <c r="G125" s="194"/>
      <c r="H125" s="198">
        <v>297.5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180</v>
      </c>
      <c r="AU125" s="204" t="s">
        <v>82</v>
      </c>
      <c r="AV125" s="13" t="s">
        <v>82</v>
      </c>
      <c r="AW125" s="13" t="s">
        <v>34</v>
      </c>
      <c r="AX125" s="13" t="s">
        <v>73</v>
      </c>
      <c r="AY125" s="204" t="s">
        <v>170</v>
      </c>
    </row>
    <row r="126" spans="1:65" s="13" customFormat="1" ht="11.25">
      <c r="B126" s="193"/>
      <c r="C126" s="194"/>
      <c r="D126" s="195" t="s">
        <v>180</v>
      </c>
      <c r="E126" s="196" t="s">
        <v>19</v>
      </c>
      <c r="F126" s="197" t="s">
        <v>6050</v>
      </c>
      <c r="G126" s="194"/>
      <c r="H126" s="198">
        <v>32.9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180</v>
      </c>
      <c r="AU126" s="204" t="s">
        <v>82</v>
      </c>
      <c r="AV126" s="13" t="s">
        <v>82</v>
      </c>
      <c r="AW126" s="13" t="s">
        <v>34</v>
      </c>
      <c r="AX126" s="13" t="s">
        <v>73</v>
      </c>
      <c r="AY126" s="204" t="s">
        <v>170</v>
      </c>
    </row>
    <row r="127" spans="1:65" s="14" customFormat="1" ht="11.25">
      <c r="B127" s="205"/>
      <c r="C127" s="206"/>
      <c r="D127" s="195" t="s">
        <v>180</v>
      </c>
      <c r="E127" s="207" t="s">
        <v>19</v>
      </c>
      <c r="F127" s="208" t="s">
        <v>182</v>
      </c>
      <c r="G127" s="206"/>
      <c r="H127" s="209">
        <v>1726.64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180</v>
      </c>
      <c r="AU127" s="215" t="s">
        <v>82</v>
      </c>
      <c r="AV127" s="14" t="s">
        <v>178</v>
      </c>
      <c r="AW127" s="14" t="s">
        <v>34</v>
      </c>
      <c r="AX127" s="14" t="s">
        <v>80</v>
      </c>
      <c r="AY127" s="215" t="s">
        <v>170</v>
      </c>
    </row>
    <row r="128" spans="1:65" s="13" customFormat="1" ht="11.25">
      <c r="B128" s="193"/>
      <c r="C128" s="194"/>
      <c r="D128" s="195" t="s">
        <v>180</v>
      </c>
      <c r="E128" s="194"/>
      <c r="F128" s="197" t="s">
        <v>6051</v>
      </c>
      <c r="G128" s="194"/>
      <c r="H128" s="198">
        <v>2071.9679999999998</v>
      </c>
      <c r="I128" s="199"/>
      <c r="J128" s="194"/>
      <c r="K128" s="194"/>
      <c r="L128" s="200"/>
      <c r="M128" s="260"/>
      <c r="N128" s="261"/>
      <c r="O128" s="261"/>
      <c r="P128" s="261"/>
      <c r="Q128" s="261"/>
      <c r="R128" s="261"/>
      <c r="S128" s="261"/>
      <c r="T128" s="262"/>
      <c r="AT128" s="204" t="s">
        <v>180</v>
      </c>
      <c r="AU128" s="204" t="s">
        <v>82</v>
      </c>
      <c r="AV128" s="13" t="s">
        <v>82</v>
      </c>
      <c r="AW128" s="13" t="s">
        <v>4</v>
      </c>
      <c r="AX128" s="13" t="s">
        <v>80</v>
      </c>
      <c r="AY128" s="204" t="s">
        <v>170</v>
      </c>
    </row>
    <row r="129" spans="1:31" s="2" customFormat="1" ht="6.95" customHeight="1">
      <c r="A129" s="36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41"/>
      <c r="M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</sheetData>
  <sheetProtection algorithmName="SHA-512" hashValue="hX/p+ODUpaEzRZ5K38pK5crMc2wsTHyv6dw+MaU02123HWkKXoIVpQ1w89YbrixohA46flZoAu+UCoWM0y9Y7w==" saltValue="6w1CFlipufzW5PcDvJi66A==" spinCount="100000" sheet="1" objects="1" scenarios="1" formatColumns="0" formatRows="0" autoFilter="0"/>
  <autoFilter ref="C85:K128" xr:uid="{00000000-0009-0000-0000-000010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3" customWidth="1"/>
    <col min="2" max="2" width="1.6640625" style="263" customWidth="1"/>
    <col min="3" max="4" width="5" style="263" customWidth="1"/>
    <col min="5" max="5" width="11.6640625" style="263" customWidth="1"/>
    <col min="6" max="6" width="9.1640625" style="263" customWidth="1"/>
    <col min="7" max="7" width="5" style="263" customWidth="1"/>
    <col min="8" max="8" width="77.83203125" style="263" customWidth="1"/>
    <col min="9" max="10" width="20" style="263" customWidth="1"/>
    <col min="11" max="11" width="1.6640625" style="263" customWidth="1"/>
  </cols>
  <sheetData>
    <row r="1" spans="2:11" s="1" customFormat="1" ht="37.5" customHeight="1"/>
    <row r="2" spans="2:11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2:11" s="17" customFormat="1" ht="45" customHeight="1">
      <c r="B3" s="267"/>
      <c r="C3" s="399" t="s">
        <v>6052</v>
      </c>
      <c r="D3" s="399"/>
      <c r="E3" s="399"/>
      <c r="F3" s="399"/>
      <c r="G3" s="399"/>
      <c r="H3" s="399"/>
      <c r="I3" s="399"/>
      <c r="J3" s="399"/>
      <c r="K3" s="268"/>
    </row>
    <row r="4" spans="2:11" s="1" customFormat="1" ht="25.5" customHeight="1">
      <c r="B4" s="269"/>
      <c r="C4" s="404" t="s">
        <v>6053</v>
      </c>
      <c r="D4" s="404"/>
      <c r="E4" s="404"/>
      <c r="F4" s="404"/>
      <c r="G4" s="404"/>
      <c r="H4" s="404"/>
      <c r="I4" s="404"/>
      <c r="J4" s="404"/>
      <c r="K4" s="270"/>
    </row>
    <row r="5" spans="2:11" s="1" customFormat="1" ht="5.25" customHeight="1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s="1" customFormat="1" ht="15" customHeight="1">
      <c r="B6" s="269"/>
      <c r="C6" s="403" t="s">
        <v>6054</v>
      </c>
      <c r="D6" s="403"/>
      <c r="E6" s="403"/>
      <c r="F6" s="403"/>
      <c r="G6" s="403"/>
      <c r="H6" s="403"/>
      <c r="I6" s="403"/>
      <c r="J6" s="403"/>
      <c r="K6" s="270"/>
    </row>
    <row r="7" spans="2:11" s="1" customFormat="1" ht="15" customHeight="1">
      <c r="B7" s="273"/>
      <c r="C7" s="403" t="s">
        <v>6055</v>
      </c>
      <c r="D7" s="403"/>
      <c r="E7" s="403"/>
      <c r="F7" s="403"/>
      <c r="G7" s="403"/>
      <c r="H7" s="403"/>
      <c r="I7" s="403"/>
      <c r="J7" s="403"/>
      <c r="K7" s="270"/>
    </row>
    <row r="8" spans="2:11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s="1" customFormat="1" ht="15" customHeight="1">
      <c r="B9" s="273"/>
      <c r="C9" s="403" t="s">
        <v>6056</v>
      </c>
      <c r="D9" s="403"/>
      <c r="E9" s="403"/>
      <c r="F9" s="403"/>
      <c r="G9" s="403"/>
      <c r="H9" s="403"/>
      <c r="I9" s="403"/>
      <c r="J9" s="403"/>
      <c r="K9" s="270"/>
    </row>
    <row r="10" spans="2:11" s="1" customFormat="1" ht="15" customHeight="1">
      <c r="B10" s="273"/>
      <c r="C10" s="272"/>
      <c r="D10" s="403" t="s">
        <v>6057</v>
      </c>
      <c r="E10" s="403"/>
      <c r="F10" s="403"/>
      <c r="G10" s="403"/>
      <c r="H10" s="403"/>
      <c r="I10" s="403"/>
      <c r="J10" s="403"/>
      <c r="K10" s="270"/>
    </row>
    <row r="11" spans="2:11" s="1" customFormat="1" ht="15" customHeight="1">
      <c r="B11" s="273"/>
      <c r="C11" s="274"/>
      <c r="D11" s="403" t="s">
        <v>6058</v>
      </c>
      <c r="E11" s="403"/>
      <c r="F11" s="403"/>
      <c r="G11" s="403"/>
      <c r="H11" s="403"/>
      <c r="I11" s="403"/>
      <c r="J11" s="403"/>
      <c r="K11" s="270"/>
    </row>
    <row r="12" spans="2:11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pans="2:11" s="1" customFormat="1" ht="15" customHeight="1">
      <c r="B13" s="273"/>
      <c r="C13" s="274"/>
      <c r="D13" s="275" t="s">
        <v>6059</v>
      </c>
      <c r="E13" s="272"/>
      <c r="F13" s="272"/>
      <c r="G13" s="272"/>
      <c r="H13" s="272"/>
      <c r="I13" s="272"/>
      <c r="J13" s="272"/>
      <c r="K13" s="270"/>
    </row>
    <row r="14" spans="2:11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pans="2:11" s="1" customFormat="1" ht="15" customHeight="1">
      <c r="B15" s="273"/>
      <c r="C15" s="274"/>
      <c r="D15" s="403" t="s">
        <v>6060</v>
      </c>
      <c r="E15" s="403"/>
      <c r="F15" s="403"/>
      <c r="G15" s="403"/>
      <c r="H15" s="403"/>
      <c r="I15" s="403"/>
      <c r="J15" s="403"/>
      <c r="K15" s="270"/>
    </row>
    <row r="16" spans="2:11" s="1" customFormat="1" ht="15" customHeight="1">
      <c r="B16" s="273"/>
      <c r="C16" s="274"/>
      <c r="D16" s="403" t="s">
        <v>6061</v>
      </c>
      <c r="E16" s="403"/>
      <c r="F16" s="403"/>
      <c r="G16" s="403"/>
      <c r="H16" s="403"/>
      <c r="I16" s="403"/>
      <c r="J16" s="403"/>
      <c r="K16" s="270"/>
    </row>
    <row r="17" spans="2:11" s="1" customFormat="1" ht="15" customHeight="1">
      <c r="B17" s="273"/>
      <c r="C17" s="274"/>
      <c r="D17" s="403" t="s">
        <v>6062</v>
      </c>
      <c r="E17" s="403"/>
      <c r="F17" s="403"/>
      <c r="G17" s="403"/>
      <c r="H17" s="403"/>
      <c r="I17" s="403"/>
      <c r="J17" s="403"/>
      <c r="K17" s="270"/>
    </row>
    <row r="18" spans="2:11" s="1" customFormat="1" ht="15" customHeight="1">
      <c r="B18" s="273"/>
      <c r="C18" s="274"/>
      <c r="D18" s="274"/>
      <c r="E18" s="276" t="s">
        <v>79</v>
      </c>
      <c r="F18" s="403" t="s">
        <v>6063</v>
      </c>
      <c r="G18" s="403"/>
      <c r="H18" s="403"/>
      <c r="I18" s="403"/>
      <c r="J18" s="403"/>
      <c r="K18" s="270"/>
    </row>
    <row r="19" spans="2:11" s="1" customFormat="1" ht="15" customHeight="1">
      <c r="B19" s="273"/>
      <c r="C19" s="274"/>
      <c r="D19" s="274"/>
      <c r="E19" s="276" t="s">
        <v>6064</v>
      </c>
      <c r="F19" s="403" t="s">
        <v>6065</v>
      </c>
      <c r="G19" s="403"/>
      <c r="H19" s="403"/>
      <c r="I19" s="403"/>
      <c r="J19" s="403"/>
      <c r="K19" s="270"/>
    </row>
    <row r="20" spans="2:11" s="1" customFormat="1" ht="15" customHeight="1">
      <c r="B20" s="273"/>
      <c r="C20" s="274"/>
      <c r="D20" s="274"/>
      <c r="E20" s="276" t="s">
        <v>6066</v>
      </c>
      <c r="F20" s="403" t="s">
        <v>6067</v>
      </c>
      <c r="G20" s="403"/>
      <c r="H20" s="403"/>
      <c r="I20" s="403"/>
      <c r="J20" s="403"/>
      <c r="K20" s="270"/>
    </row>
    <row r="21" spans="2:11" s="1" customFormat="1" ht="15" customHeight="1">
      <c r="B21" s="273"/>
      <c r="C21" s="274"/>
      <c r="D21" s="274"/>
      <c r="E21" s="276" t="s">
        <v>125</v>
      </c>
      <c r="F21" s="403" t="s">
        <v>5995</v>
      </c>
      <c r="G21" s="403"/>
      <c r="H21" s="403"/>
      <c r="I21" s="403"/>
      <c r="J21" s="403"/>
      <c r="K21" s="270"/>
    </row>
    <row r="22" spans="2:11" s="1" customFormat="1" ht="15" customHeight="1">
      <c r="B22" s="273"/>
      <c r="C22" s="274"/>
      <c r="D22" s="274"/>
      <c r="E22" s="276" t="s">
        <v>6068</v>
      </c>
      <c r="F22" s="403" t="s">
        <v>1250</v>
      </c>
      <c r="G22" s="403"/>
      <c r="H22" s="403"/>
      <c r="I22" s="403"/>
      <c r="J22" s="403"/>
      <c r="K22" s="270"/>
    </row>
    <row r="23" spans="2:11" s="1" customFormat="1" ht="15" customHeight="1">
      <c r="B23" s="273"/>
      <c r="C23" s="274"/>
      <c r="D23" s="274"/>
      <c r="E23" s="276" t="s">
        <v>84</v>
      </c>
      <c r="F23" s="403" t="s">
        <v>6069</v>
      </c>
      <c r="G23" s="403"/>
      <c r="H23" s="403"/>
      <c r="I23" s="403"/>
      <c r="J23" s="403"/>
      <c r="K23" s="270"/>
    </row>
    <row r="24" spans="2:11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pans="2:11" s="1" customFormat="1" ht="15" customHeight="1">
      <c r="B25" s="273"/>
      <c r="C25" s="403" t="s">
        <v>6070</v>
      </c>
      <c r="D25" s="403"/>
      <c r="E25" s="403"/>
      <c r="F25" s="403"/>
      <c r="G25" s="403"/>
      <c r="H25" s="403"/>
      <c r="I25" s="403"/>
      <c r="J25" s="403"/>
      <c r="K25" s="270"/>
    </row>
    <row r="26" spans="2:11" s="1" customFormat="1" ht="15" customHeight="1">
      <c r="B26" s="273"/>
      <c r="C26" s="403" t="s">
        <v>6071</v>
      </c>
      <c r="D26" s="403"/>
      <c r="E26" s="403"/>
      <c r="F26" s="403"/>
      <c r="G26" s="403"/>
      <c r="H26" s="403"/>
      <c r="I26" s="403"/>
      <c r="J26" s="403"/>
      <c r="K26" s="270"/>
    </row>
    <row r="27" spans="2:11" s="1" customFormat="1" ht="15" customHeight="1">
      <c r="B27" s="273"/>
      <c r="C27" s="272"/>
      <c r="D27" s="403" t="s">
        <v>6072</v>
      </c>
      <c r="E27" s="403"/>
      <c r="F27" s="403"/>
      <c r="G27" s="403"/>
      <c r="H27" s="403"/>
      <c r="I27" s="403"/>
      <c r="J27" s="403"/>
      <c r="K27" s="270"/>
    </row>
    <row r="28" spans="2:11" s="1" customFormat="1" ht="15" customHeight="1">
      <c r="B28" s="273"/>
      <c r="C28" s="274"/>
      <c r="D28" s="403" t="s">
        <v>6073</v>
      </c>
      <c r="E28" s="403"/>
      <c r="F28" s="403"/>
      <c r="G28" s="403"/>
      <c r="H28" s="403"/>
      <c r="I28" s="403"/>
      <c r="J28" s="403"/>
      <c r="K28" s="270"/>
    </row>
    <row r="29" spans="2:11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pans="2:11" s="1" customFormat="1" ht="15" customHeight="1">
      <c r="B30" s="273"/>
      <c r="C30" s="274"/>
      <c r="D30" s="403" t="s">
        <v>6074</v>
      </c>
      <c r="E30" s="403"/>
      <c r="F30" s="403"/>
      <c r="G30" s="403"/>
      <c r="H30" s="403"/>
      <c r="I30" s="403"/>
      <c r="J30" s="403"/>
      <c r="K30" s="270"/>
    </row>
    <row r="31" spans="2:11" s="1" customFormat="1" ht="15" customHeight="1">
      <c r="B31" s="273"/>
      <c r="C31" s="274"/>
      <c r="D31" s="403" t="s">
        <v>6075</v>
      </c>
      <c r="E31" s="403"/>
      <c r="F31" s="403"/>
      <c r="G31" s="403"/>
      <c r="H31" s="403"/>
      <c r="I31" s="403"/>
      <c r="J31" s="403"/>
      <c r="K31" s="270"/>
    </row>
    <row r="32" spans="2:11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pans="2:11" s="1" customFormat="1" ht="15" customHeight="1">
      <c r="B33" s="273"/>
      <c r="C33" s="274"/>
      <c r="D33" s="403" t="s">
        <v>6076</v>
      </c>
      <c r="E33" s="403"/>
      <c r="F33" s="403"/>
      <c r="G33" s="403"/>
      <c r="H33" s="403"/>
      <c r="I33" s="403"/>
      <c r="J33" s="403"/>
      <c r="K33" s="270"/>
    </row>
    <row r="34" spans="2:11" s="1" customFormat="1" ht="15" customHeight="1">
      <c r="B34" s="273"/>
      <c r="C34" s="274"/>
      <c r="D34" s="403" t="s">
        <v>6077</v>
      </c>
      <c r="E34" s="403"/>
      <c r="F34" s="403"/>
      <c r="G34" s="403"/>
      <c r="H34" s="403"/>
      <c r="I34" s="403"/>
      <c r="J34" s="403"/>
      <c r="K34" s="270"/>
    </row>
    <row r="35" spans="2:11" s="1" customFormat="1" ht="15" customHeight="1">
      <c r="B35" s="273"/>
      <c r="C35" s="274"/>
      <c r="D35" s="403" t="s">
        <v>6078</v>
      </c>
      <c r="E35" s="403"/>
      <c r="F35" s="403"/>
      <c r="G35" s="403"/>
      <c r="H35" s="403"/>
      <c r="I35" s="403"/>
      <c r="J35" s="403"/>
      <c r="K35" s="270"/>
    </row>
    <row r="36" spans="2:11" s="1" customFormat="1" ht="15" customHeight="1">
      <c r="B36" s="273"/>
      <c r="C36" s="274"/>
      <c r="D36" s="272"/>
      <c r="E36" s="275" t="s">
        <v>156</v>
      </c>
      <c r="F36" s="272"/>
      <c r="G36" s="403" t="s">
        <v>6079</v>
      </c>
      <c r="H36" s="403"/>
      <c r="I36" s="403"/>
      <c r="J36" s="403"/>
      <c r="K36" s="270"/>
    </row>
    <row r="37" spans="2:11" s="1" customFormat="1" ht="30.75" customHeight="1">
      <c r="B37" s="273"/>
      <c r="C37" s="274"/>
      <c r="D37" s="272"/>
      <c r="E37" s="275" t="s">
        <v>6080</v>
      </c>
      <c r="F37" s="272"/>
      <c r="G37" s="403" t="s">
        <v>6081</v>
      </c>
      <c r="H37" s="403"/>
      <c r="I37" s="403"/>
      <c r="J37" s="403"/>
      <c r="K37" s="270"/>
    </row>
    <row r="38" spans="2:11" s="1" customFormat="1" ht="15" customHeight="1">
      <c r="B38" s="273"/>
      <c r="C38" s="274"/>
      <c r="D38" s="272"/>
      <c r="E38" s="275" t="s">
        <v>54</v>
      </c>
      <c r="F38" s="272"/>
      <c r="G38" s="403" t="s">
        <v>6082</v>
      </c>
      <c r="H38" s="403"/>
      <c r="I38" s="403"/>
      <c r="J38" s="403"/>
      <c r="K38" s="270"/>
    </row>
    <row r="39" spans="2:11" s="1" customFormat="1" ht="15" customHeight="1">
      <c r="B39" s="273"/>
      <c r="C39" s="274"/>
      <c r="D39" s="272"/>
      <c r="E39" s="275" t="s">
        <v>55</v>
      </c>
      <c r="F39" s="272"/>
      <c r="G39" s="403" t="s">
        <v>6083</v>
      </c>
      <c r="H39" s="403"/>
      <c r="I39" s="403"/>
      <c r="J39" s="403"/>
      <c r="K39" s="270"/>
    </row>
    <row r="40" spans="2:11" s="1" customFormat="1" ht="15" customHeight="1">
      <c r="B40" s="273"/>
      <c r="C40" s="274"/>
      <c r="D40" s="272"/>
      <c r="E40" s="275" t="s">
        <v>157</v>
      </c>
      <c r="F40" s="272"/>
      <c r="G40" s="403" t="s">
        <v>6084</v>
      </c>
      <c r="H40" s="403"/>
      <c r="I40" s="403"/>
      <c r="J40" s="403"/>
      <c r="K40" s="270"/>
    </row>
    <row r="41" spans="2:11" s="1" customFormat="1" ht="15" customHeight="1">
      <c r="B41" s="273"/>
      <c r="C41" s="274"/>
      <c r="D41" s="272"/>
      <c r="E41" s="275" t="s">
        <v>158</v>
      </c>
      <c r="F41" s="272"/>
      <c r="G41" s="403" t="s">
        <v>6085</v>
      </c>
      <c r="H41" s="403"/>
      <c r="I41" s="403"/>
      <c r="J41" s="403"/>
      <c r="K41" s="270"/>
    </row>
    <row r="42" spans="2:11" s="1" customFormat="1" ht="15" customHeight="1">
      <c r="B42" s="273"/>
      <c r="C42" s="274"/>
      <c r="D42" s="272"/>
      <c r="E42" s="275" t="s">
        <v>6086</v>
      </c>
      <c r="F42" s="272"/>
      <c r="G42" s="403" t="s">
        <v>6087</v>
      </c>
      <c r="H42" s="403"/>
      <c r="I42" s="403"/>
      <c r="J42" s="403"/>
      <c r="K42" s="270"/>
    </row>
    <row r="43" spans="2:11" s="1" customFormat="1" ht="15" customHeight="1">
      <c r="B43" s="273"/>
      <c r="C43" s="274"/>
      <c r="D43" s="272"/>
      <c r="E43" s="275"/>
      <c r="F43" s="272"/>
      <c r="G43" s="403" t="s">
        <v>6088</v>
      </c>
      <c r="H43" s="403"/>
      <c r="I43" s="403"/>
      <c r="J43" s="403"/>
      <c r="K43" s="270"/>
    </row>
    <row r="44" spans="2:11" s="1" customFormat="1" ht="15" customHeight="1">
      <c r="B44" s="273"/>
      <c r="C44" s="274"/>
      <c r="D44" s="272"/>
      <c r="E44" s="275" t="s">
        <v>6089</v>
      </c>
      <c r="F44" s="272"/>
      <c r="G44" s="403" t="s">
        <v>6090</v>
      </c>
      <c r="H44" s="403"/>
      <c r="I44" s="403"/>
      <c r="J44" s="403"/>
      <c r="K44" s="270"/>
    </row>
    <row r="45" spans="2:11" s="1" customFormat="1" ht="15" customHeight="1">
      <c r="B45" s="273"/>
      <c r="C45" s="274"/>
      <c r="D45" s="272"/>
      <c r="E45" s="275" t="s">
        <v>160</v>
      </c>
      <c r="F45" s="272"/>
      <c r="G45" s="403" t="s">
        <v>6091</v>
      </c>
      <c r="H45" s="403"/>
      <c r="I45" s="403"/>
      <c r="J45" s="403"/>
      <c r="K45" s="270"/>
    </row>
    <row r="46" spans="2:11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pans="2:11" s="1" customFormat="1" ht="15" customHeight="1">
      <c r="B47" s="273"/>
      <c r="C47" s="274"/>
      <c r="D47" s="403" t="s">
        <v>6092</v>
      </c>
      <c r="E47" s="403"/>
      <c r="F47" s="403"/>
      <c r="G47" s="403"/>
      <c r="H47" s="403"/>
      <c r="I47" s="403"/>
      <c r="J47" s="403"/>
      <c r="K47" s="270"/>
    </row>
    <row r="48" spans="2:11" s="1" customFormat="1" ht="15" customHeight="1">
      <c r="B48" s="273"/>
      <c r="C48" s="274"/>
      <c r="D48" s="274"/>
      <c r="E48" s="403" t="s">
        <v>6093</v>
      </c>
      <c r="F48" s="403"/>
      <c r="G48" s="403"/>
      <c r="H48" s="403"/>
      <c r="I48" s="403"/>
      <c r="J48" s="403"/>
      <c r="K48" s="270"/>
    </row>
    <row r="49" spans="2:11" s="1" customFormat="1" ht="15" customHeight="1">
      <c r="B49" s="273"/>
      <c r="C49" s="274"/>
      <c r="D49" s="274"/>
      <c r="E49" s="403" t="s">
        <v>6094</v>
      </c>
      <c r="F49" s="403"/>
      <c r="G49" s="403"/>
      <c r="H49" s="403"/>
      <c r="I49" s="403"/>
      <c r="J49" s="403"/>
      <c r="K49" s="270"/>
    </row>
    <row r="50" spans="2:11" s="1" customFormat="1" ht="15" customHeight="1">
      <c r="B50" s="273"/>
      <c r="C50" s="274"/>
      <c r="D50" s="274"/>
      <c r="E50" s="403" t="s">
        <v>6095</v>
      </c>
      <c r="F50" s="403"/>
      <c r="G50" s="403"/>
      <c r="H50" s="403"/>
      <c r="I50" s="403"/>
      <c r="J50" s="403"/>
      <c r="K50" s="270"/>
    </row>
    <row r="51" spans="2:11" s="1" customFormat="1" ht="15" customHeight="1">
      <c r="B51" s="273"/>
      <c r="C51" s="274"/>
      <c r="D51" s="403" t="s">
        <v>6096</v>
      </c>
      <c r="E51" s="403"/>
      <c r="F51" s="403"/>
      <c r="G51" s="403"/>
      <c r="H51" s="403"/>
      <c r="I51" s="403"/>
      <c r="J51" s="403"/>
      <c r="K51" s="270"/>
    </row>
    <row r="52" spans="2:11" s="1" customFormat="1" ht="25.5" customHeight="1">
      <c r="B52" s="269"/>
      <c r="C52" s="404" t="s">
        <v>6097</v>
      </c>
      <c r="D52" s="404"/>
      <c r="E52" s="404"/>
      <c r="F52" s="404"/>
      <c r="G52" s="404"/>
      <c r="H52" s="404"/>
      <c r="I52" s="404"/>
      <c r="J52" s="404"/>
      <c r="K52" s="270"/>
    </row>
    <row r="53" spans="2:11" s="1" customFormat="1" ht="5.25" customHeight="1">
      <c r="B53" s="269"/>
      <c r="C53" s="271"/>
      <c r="D53" s="271"/>
      <c r="E53" s="271"/>
      <c r="F53" s="271"/>
      <c r="G53" s="271"/>
      <c r="H53" s="271"/>
      <c r="I53" s="271"/>
      <c r="J53" s="271"/>
      <c r="K53" s="270"/>
    </row>
    <row r="54" spans="2:11" s="1" customFormat="1" ht="15" customHeight="1">
      <c r="B54" s="269"/>
      <c r="C54" s="403" t="s">
        <v>6098</v>
      </c>
      <c r="D54" s="403"/>
      <c r="E54" s="403"/>
      <c r="F54" s="403"/>
      <c r="G54" s="403"/>
      <c r="H54" s="403"/>
      <c r="I54" s="403"/>
      <c r="J54" s="403"/>
      <c r="K54" s="270"/>
    </row>
    <row r="55" spans="2:11" s="1" customFormat="1" ht="15" customHeight="1">
      <c r="B55" s="269"/>
      <c r="C55" s="403" t="s">
        <v>6099</v>
      </c>
      <c r="D55" s="403"/>
      <c r="E55" s="403"/>
      <c r="F55" s="403"/>
      <c r="G55" s="403"/>
      <c r="H55" s="403"/>
      <c r="I55" s="403"/>
      <c r="J55" s="403"/>
      <c r="K55" s="270"/>
    </row>
    <row r="56" spans="2:11" s="1" customFormat="1" ht="12.75" customHeight="1">
      <c r="B56" s="269"/>
      <c r="C56" s="272"/>
      <c r="D56" s="272"/>
      <c r="E56" s="272"/>
      <c r="F56" s="272"/>
      <c r="G56" s="272"/>
      <c r="H56" s="272"/>
      <c r="I56" s="272"/>
      <c r="J56" s="272"/>
      <c r="K56" s="270"/>
    </row>
    <row r="57" spans="2:11" s="1" customFormat="1" ht="15" customHeight="1">
      <c r="B57" s="269"/>
      <c r="C57" s="403" t="s">
        <v>6100</v>
      </c>
      <c r="D57" s="403"/>
      <c r="E57" s="403"/>
      <c r="F57" s="403"/>
      <c r="G57" s="403"/>
      <c r="H57" s="403"/>
      <c r="I57" s="403"/>
      <c r="J57" s="403"/>
      <c r="K57" s="270"/>
    </row>
    <row r="58" spans="2:11" s="1" customFormat="1" ht="15" customHeight="1">
      <c r="B58" s="269"/>
      <c r="C58" s="274"/>
      <c r="D58" s="403" t="s">
        <v>6101</v>
      </c>
      <c r="E58" s="403"/>
      <c r="F58" s="403"/>
      <c r="G58" s="403"/>
      <c r="H58" s="403"/>
      <c r="I58" s="403"/>
      <c r="J58" s="403"/>
      <c r="K58" s="270"/>
    </row>
    <row r="59" spans="2:11" s="1" customFormat="1" ht="15" customHeight="1">
      <c r="B59" s="269"/>
      <c r="C59" s="274"/>
      <c r="D59" s="403" t="s">
        <v>6102</v>
      </c>
      <c r="E59" s="403"/>
      <c r="F59" s="403"/>
      <c r="G59" s="403"/>
      <c r="H59" s="403"/>
      <c r="I59" s="403"/>
      <c r="J59" s="403"/>
      <c r="K59" s="270"/>
    </row>
    <row r="60" spans="2:11" s="1" customFormat="1" ht="15" customHeight="1">
      <c r="B60" s="269"/>
      <c r="C60" s="274"/>
      <c r="D60" s="403" t="s">
        <v>6103</v>
      </c>
      <c r="E60" s="403"/>
      <c r="F60" s="403"/>
      <c r="G60" s="403"/>
      <c r="H60" s="403"/>
      <c r="I60" s="403"/>
      <c r="J60" s="403"/>
      <c r="K60" s="270"/>
    </row>
    <row r="61" spans="2:11" s="1" customFormat="1" ht="15" customHeight="1">
      <c r="B61" s="269"/>
      <c r="C61" s="274"/>
      <c r="D61" s="403" t="s">
        <v>6104</v>
      </c>
      <c r="E61" s="403"/>
      <c r="F61" s="403"/>
      <c r="G61" s="403"/>
      <c r="H61" s="403"/>
      <c r="I61" s="403"/>
      <c r="J61" s="403"/>
      <c r="K61" s="270"/>
    </row>
    <row r="62" spans="2:11" s="1" customFormat="1" ht="15" customHeight="1">
      <c r="B62" s="269"/>
      <c r="C62" s="274"/>
      <c r="D62" s="405" t="s">
        <v>6105</v>
      </c>
      <c r="E62" s="405"/>
      <c r="F62" s="405"/>
      <c r="G62" s="405"/>
      <c r="H62" s="405"/>
      <c r="I62" s="405"/>
      <c r="J62" s="405"/>
      <c r="K62" s="270"/>
    </row>
    <row r="63" spans="2:11" s="1" customFormat="1" ht="15" customHeight="1">
      <c r="B63" s="269"/>
      <c r="C63" s="274"/>
      <c r="D63" s="403" t="s">
        <v>6106</v>
      </c>
      <c r="E63" s="403"/>
      <c r="F63" s="403"/>
      <c r="G63" s="403"/>
      <c r="H63" s="403"/>
      <c r="I63" s="403"/>
      <c r="J63" s="403"/>
      <c r="K63" s="270"/>
    </row>
    <row r="64" spans="2:11" s="1" customFormat="1" ht="12.75" customHeight="1">
      <c r="B64" s="269"/>
      <c r="C64" s="274"/>
      <c r="D64" s="274"/>
      <c r="E64" s="277"/>
      <c r="F64" s="274"/>
      <c r="G64" s="274"/>
      <c r="H64" s="274"/>
      <c r="I64" s="274"/>
      <c r="J64" s="274"/>
      <c r="K64" s="270"/>
    </row>
    <row r="65" spans="2:11" s="1" customFormat="1" ht="15" customHeight="1">
      <c r="B65" s="269"/>
      <c r="C65" s="274"/>
      <c r="D65" s="403" t="s">
        <v>6107</v>
      </c>
      <c r="E65" s="403"/>
      <c r="F65" s="403"/>
      <c r="G65" s="403"/>
      <c r="H65" s="403"/>
      <c r="I65" s="403"/>
      <c r="J65" s="403"/>
      <c r="K65" s="270"/>
    </row>
    <row r="66" spans="2:11" s="1" customFormat="1" ht="15" customHeight="1">
      <c r="B66" s="269"/>
      <c r="C66" s="274"/>
      <c r="D66" s="405" t="s">
        <v>6108</v>
      </c>
      <c r="E66" s="405"/>
      <c r="F66" s="405"/>
      <c r="G66" s="405"/>
      <c r="H66" s="405"/>
      <c r="I66" s="405"/>
      <c r="J66" s="405"/>
      <c r="K66" s="270"/>
    </row>
    <row r="67" spans="2:11" s="1" customFormat="1" ht="15" customHeight="1">
      <c r="B67" s="269"/>
      <c r="C67" s="274"/>
      <c r="D67" s="403" t="s">
        <v>6109</v>
      </c>
      <c r="E67" s="403"/>
      <c r="F67" s="403"/>
      <c r="G67" s="403"/>
      <c r="H67" s="403"/>
      <c r="I67" s="403"/>
      <c r="J67" s="403"/>
      <c r="K67" s="270"/>
    </row>
    <row r="68" spans="2:11" s="1" customFormat="1" ht="15" customHeight="1">
      <c r="B68" s="269"/>
      <c r="C68" s="274"/>
      <c r="D68" s="403" t="s">
        <v>6110</v>
      </c>
      <c r="E68" s="403"/>
      <c r="F68" s="403"/>
      <c r="G68" s="403"/>
      <c r="H68" s="403"/>
      <c r="I68" s="403"/>
      <c r="J68" s="403"/>
      <c r="K68" s="270"/>
    </row>
    <row r="69" spans="2:11" s="1" customFormat="1" ht="15" customHeight="1">
      <c r="B69" s="269"/>
      <c r="C69" s="274"/>
      <c r="D69" s="403" t="s">
        <v>6111</v>
      </c>
      <c r="E69" s="403"/>
      <c r="F69" s="403"/>
      <c r="G69" s="403"/>
      <c r="H69" s="403"/>
      <c r="I69" s="403"/>
      <c r="J69" s="403"/>
      <c r="K69" s="270"/>
    </row>
    <row r="70" spans="2:11" s="1" customFormat="1" ht="15" customHeight="1">
      <c r="B70" s="269"/>
      <c r="C70" s="274"/>
      <c r="D70" s="403" t="s">
        <v>6112</v>
      </c>
      <c r="E70" s="403"/>
      <c r="F70" s="403"/>
      <c r="G70" s="403"/>
      <c r="H70" s="403"/>
      <c r="I70" s="403"/>
      <c r="J70" s="403"/>
      <c r="K70" s="270"/>
    </row>
    <row r="71" spans="2:1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pans="2:11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pans="2:11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pans="2:11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pans="2:11" s="1" customFormat="1" ht="45" customHeight="1">
      <c r="B75" s="286"/>
      <c r="C75" s="398" t="s">
        <v>6113</v>
      </c>
      <c r="D75" s="398"/>
      <c r="E75" s="398"/>
      <c r="F75" s="398"/>
      <c r="G75" s="398"/>
      <c r="H75" s="398"/>
      <c r="I75" s="398"/>
      <c r="J75" s="398"/>
      <c r="K75" s="287"/>
    </row>
    <row r="76" spans="2:11" s="1" customFormat="1" ht="17.25" customHeight="1">
      <c r="B76" s="286"/>
      <c r="C76" s="288" t="s">
        <v>6114</v>
      </c>
      <c r="D76" s="288"/>
      <c r="E76" s="288"/>
      <c r="F76" s="288" t="s">
        <v>6115</v>
      </c>
      <c r="G76" s="289"/>
      <c r="H76" s="288" t="s">
        <v>55</v>
      </c>
      <c r="I76" s="288" t="s">
        <v>58</v>
      </c>
      <c r="J76" s="288" t="s">
        <v>6116</v>
      </c>
      <c r="K76" s="287"/>
    </row>
    <row r="77" spans="2:11" s="1" customFormat="1" ht="17.25" customHeight="1">
      <c r="B77" s="286"/>
      <c r="C77" s="290" t="s">
        <v>6117</v>
      </c>
      <c r="D77" s="290"/>
      <c r="E77" s="290"/>
      <c r="F77" s="291" t="s">
        <v>6118</v>
      </c>
      <c r="G77" s="292"/>
      <c r="H77" s="290"/>
      <c r="I77" s="290"/>
      <c r="J77" s="290" t="s">
        <v>6119</v>
      </c>
      <c r="K77" s="287"/>
    </row>
    <row r="78" spans="2:11" s="1" customFormat="1" ht="5.25" customHeight="1">
      <c r="B78" s="286"/>
      <c r="C78" s="293"/>
      <c r="D78" s="293"/>
      <c r="E78" s="293"/>
      <c r="F78" s="293"/>
      <c r="G78" s="294"/>
      <c r="H78" s="293"/>
      <c r="I78" s="293"/>
      <c r="J78" s="293"/>
      <c r="K78" s="287"/>
    </row>
    <row r="79" spans="2:11" s="1" customFormat="1" ht="15" customHeight="1">
      <c r="B79" s="286"/>
      <c r="C79" s="275" t="s">
        <v>54</v>
      </c>
      <c r="D79" s="295"/>
      <c r="E79" s="295"/>
      <c r="F79" s="296" t="s">
        <v>1551</v>
      </c>
      <c r="G79" s="297"/>
      <c r="H79" s="275" t="s">
        <v>6120</v>
      </c>
      <c r="I79" s="275" t="s">
        <v>6121</v>
      </c>
      <c r="J79" s="275">
        <v>20</v>
      </c>
      <c r="K79" s="287"/>
    </row>
    <row r="80" spans="2:11" s="1" customFormat="1" ht="15" customHeight="1">
      <c r="B80" s="286"/>
      <c r="C80" s="275" t="s">
        <v>6122</v>
      </c>
      <c r="D80" s="275"/>
      <c r="E80" s="275"/>
      <c r="F80" s="296" t="s">
        <v>1551</v>
      </c>
      <c r="G80" s="297"/>
      <c r="H80" s="275" t="s">
        <v>6123</v>
      </c>
      <c r="I80" s="275" t="s">
        <v>6121</v>
      </c>
      <c r="J80" s="275">
        <v>120</v>
      </c>
      <c r="K80" s="287"/>
    </row>
    <row r="81" spans="2:11" s="1" customFormat="1" ht="15" customHeight="1">
      <c r="B81" s="298"/>
      <c r="C81" s="275" t="s">
        <v>6124</v>
      </c>
      <c r="D81" s="275"/>
      <c r="E81" s="275"/>
      <c r="F81" s="296" t="s">
        <v>1118</v>
      </c>
      <c r="G81" s="297"/>
      <c r="H81" s="275" t="s">
        <v>6125</v>
      </c>
      <c r="I81" s="275" t="s">
        <v>6121</v>
      </c>
      <c r="J81" s="275">
        <v>50</v>
      </c>
      <c r="K81" s="287"/>
    </row>
    <row r="82" spans="2:11" s="1" customFormat="1" ht="15" customHeight="1">
      <c r="B82" s="298"/>
      <c r="C82" s="275" t="s">
        <v>6126</v>
      </c>
      <c r="D82" s="275"/>
      <c r="E82" s="275"/>
      <c r="F82" s="296" t="s">
        <v>1551</v>
      </c>
      <c r="G82" s="297"/>
      <c r="H82" s="275" t="s">
        <v>6127</v>
      </c>
      <c r="I82" s="275" t="s">
        <v>6128</v>
      </c>
      <c r="J82" s="275"/>
      <c r="K82" s="287"/>
    </row>
    <row r="83" spans="2:11" s="1" customFormat="1" ht="15" customHeight="1">
      <c r="B83" s="298"/>
      <c r="C83" s="299" t="s">
        <v>6129</v>
      </c>
      <c r="D83" s="299"/>
      <c r="E83" s="299"/>
      <c r="F83" s="300" t="s">
        <v>1118</v>
      </c>
      <c r="G83" s="299"/>
      <c r="H83" s="299" t="s">
        <v>6130</v>
      </c>
      <c r="I83" s="299" t="s">
        <v>6121</v>
      </c>
      <c r="J83" s="299">
        <v>15</v>
      </c>
      <c r="K83" s="287"/>
    </row>
    <row r="84" spans="2:11" s="1" customFormat="1" ht="15" customHeight="1">
      <c r="B84" s="298"/>
      <c r="C84" s="299" t="s">
        <v>6131</v>
      </c>
      <c r="D84" s="299"/>
      <c r="E84" s="299"/>
      <c r="F84" s="300" t="s">
        <v>1118</v>
      </c>
      <c r="G84" s="299"/>
      <c r="H84" s="299" t="s">
        <v>6132</v>
      </c>
      <c r="I84" s="299" t="s">
        <v>6121</v>
      </c>
      <c r="J84" s="299">
        <v>15</v>
      </c>
      <c r="K84" s="287"/>
    </row>
    <row r="85" spans="2:11" s="1" customFormat="1" ht="15" customHeight="1">
      <c r="B85" s="298"/>
      <c r="C85" s="299" t="s">
        <v>6133</v>
      </c>
      <c r="D85" s="299"/>
      <c r="E85" s="299"/>
      <c r="F85" s="300" t="s">
        <v>1118</v>
      </c>
      <c r="G85" s="299"/>
      <c r="H85" s="299" t="s">
        <v>6134</v>
      </c>
      <c r="I85" s="299" t="s">
        <v>6121</v>
      </c>
      <c r="J85" s="299">
        <v>20</v>
      </c>
      <c r="K85" s="287"/>
    </row>
    <row r="86" spans="2:11" s="1" customFormat="1" ht="15" customHeight="1">
      <c r="B86" s="298"/>
      <c r="C86" s="299" t="s">
        <v>6135</v>
      </c>
      <c r="D86" s="299"/>
      <c r="E86" s="299"/>
      <c r="F86" s="300" t="s">
        <v>1118</v>
      </c>
      <c r="G86" s="299"/>
      <c r="H86" s="299" t="s">
        <v>6136</v>
      </c>
      <c r="I86" s="299" t="s">
        <v>6121</v>
      </c>
      <c r="J86" s="299">
        <v>20</v>
      </c>
      <c r="K86" s="287"/>
    </row>
    <row r="87" spans="2:11" s="1" customFormat="1" ht="15" customHeight="1">
      <c r="B87" s="298"/>
      <c r="C87" s="275" t="s">
        <v>6137</v>
      </c>
      <c r="D87" s="275"/>
      <c r="E87" s="275"/>
      <c r="F87" s="296" t="s">
        <v>1118</v>
      </c>
      <c r="G87" s="297"/>
      <c r="H87" s="275" t="s">
        <v>6138</v>
      </c>
      <c r="I87" s="275" t="s">
        <v>6121</v>
      </c>
      <c r="J87" s="275">
        <v>50</v>
      </c>
      <c r="K87" s="287"/>
    </row>
    <row r="88" spans="2:11" s="1" customFormat="1" ht="15" customHeight="1">
      <c r="B88" s="298"/>
      <c r="C88" s="275" t="s">
        <v>6139</v>
      </c>
      <c r="D88" s="275"/>
      <c r="E88" s="275"/>
      <c r="F88" s="296" t="s">
        <v>1118</v>
      </c>
      <c r="G88" s="297"/>
      <c r="H88" s="275" t="s">
        <v>6140</v>
      </c>
      <c r="I88" s="275" t="s">
        <v>6121</v>
      </c>
      <c r="J88" s="275">
        <v>20</v>
      </c>
      <c r="K88" s="287"/>
    </row>
    <row r="89" spans="2:11" s="1" customFormat="1" ht="15" customHeight="1">
      <c r="B89" s="298"/>
      <c r="C89" s="275" t="s">
        <v>6141</v>
      </c>
      <c r="D89" s="275"/>
      <c r="E89" s="275"/>
      <c r="F89" s="296" t="s">
        <v>1118</v>
      </c>
      <c r="G89" s="297"/>
      <c r="H89" s="275" t="s">
        <v>6142</v>
      </c>
      <c r="I89" s="275" t="s">
        <v>6121</v>
      </c>
      <c r="J89" s="275">
        <v>20</v>
      </c>
      <c r="K89" s="287"/>
    </row>
    <row r="90" spans="2:11" s="1" customFormat="1" ht="15" customHeight="1">
      <c r="B90" s="298"/>
      <c r="C90" s="275" t="s">
        <v>6143</v>
      </c>
      <c r="D90" s="275"/>
      <c r="E90" s="275"/>
      <c r="F90" s="296" t="s">
        <v>1118</v>
      </c>
      <c r="G90" s="297"/>
      <c r="H90" s="275" t="s">
        <v>6144</v>
      </c>
      <c r="I90" s="275" t="s">
        <v>6121</v>
      </c>
      <c r="J90" s="275">
        <v>50</v>
      </c>
      <c r="K90" s="287"/>
    </row>
    <row r="91" spans="2:11" s="1" customFormat="1" ht="15" customHeight="1">
      <c r="B91" s="298"/>
      <c r="C91" s="275" t="s">
        <v>6145</v>
      </c>
      <c r="D91" s="275"/>
      <c r="E91" s="275"/>
      <c r="F91" s="296" t="s">
        <v>1118</v>
      </c>
      <c r="G91" s="297"/>
      <c r="H91" s="275" t="s">
        <v>6145</v>
      </c>
      <c r="I91" s="275" t="s">
        <v>6121</v>
      </c>
      <c r="J91" s="275">
        <v>50</v>
      </c>
      <c r="K91" s="287"/>
    </row>
    <row r="92" spans="2:11" s="1" customFormat="1" ht="15" customHeight="1">
      <c r="B92" s="298"/>
      <c r="C92" s="275" t="s">
        <v>6146</v>
      </c>
      <c r="D92" s="275"/>
      <c r="E92" s="275"/>
      <c r="F92" s="296" t="s">
        <v>1118</v>
      </c>
      <c r="G92" s="297"/>
      <c r="H92" s="275" t="s">
        <v>6147</v>
      </c>
      <c r="I92" s="275" t="s">
        <v>6121</v>
      </c>
      <c r="J92" s="275">
        <v>255</v>
      </c>
      <c r="K92" s="287"/>
    </row>
    <row r="93" spans="2:11" s="1" customFormat="1" ht="15" customHeight="1">
      <c r="B93" s="298"/>
      <c r="C93" s="275" t="s">
        <v>6148</v>
      </c>
      <c r="D93" s="275"/>
      <c r="E93" s="275"/>
      <c r="F93" s="296" t="s">
        <v>1551</v>
      </c>
      <c r="G93" s="297"/>
      <c r="H93" s="275" t="s">
        <v>6149</v>
      </c>
      <c r="I93" s="275" t="s">
        <v>6150</v>
      </c>
      <c r="J93" s="275"/>
      <c r="K93" s="287"/>
    </row>
    <row r="94" spans="2:11" s="1" customFormat="1" ht="15" customHeight="1">
      <c r="B94" s="298"/>
      <c r="C94" s="275" t="s">
        <v>6151</v>
      </c>
      <c r="D94" s="275"/>
      <c r="E94" s="275"/>
      <c r="F94" s="296" t="s">
        <v>1551</v>
      </c>
      <c r="G94" s="297"/>
      <c r="H94" s="275" t="s">
        <v>6152</v>
      </c>
      <c r="I94" s="275" t="s">
        <v>6153</v>
      </c>
      <c r="J94" s="275"/>
      <c r="K94" s="287"/>
    </row>
    <row r="95" spans="2:11" s="1" customFormat="1" ht="15" customHeight="1">
      <c r="B95" s="298"/>
      <c r="C95" s="275" t="s">
        <v>6154</v>
      </c>
      <c r="D95" s="275"/>
      <c r="E95" s="275"/>
      <c r="F95" s="296" t="s">
        <v>1551</v>
      </c>
      <c r="G95" s="297"/>
      <c r="H95" s="275" t="s">
        <v>6154</v>
      </c>
      <c r="I95" s="275" t="s">
        <v>6153</v>
      </c>
      <c r="J95" s="275"/>
      <c r="K95" s="287"/>
    </row>
    <row r="96" spans="2:11" s="1" customFormat="1" ht="15" customHeight="1">
      <c r="B96" s="298"/>
      <c r="C96" s="275" t="s">
        <v>39</v>
      </c>
      <c r="D96" s="275"/>
      <c r="E96" s="275"/>
      <c r="F96" s="296" t="s">
        <v>1551</v>
      </c>
      <c r="G96" s="297"/>
      <c r="H96" s="275" t="s">
        <v>6155</v>
      </c>
      <c r="I96" s="275" t="s">
        <v>6153</v>
      </c>
      <c r="J96" s="275"/>
      <c r="K96" s="287"/>
    </row>
    <row r="97" spans="2:11" s="1" customFormat="1" ht="15" customHeight="1">
      <c r="B97" s="298"/>
      <c r="C97" s="275" t="s">
        <v>49</v>
      </c>
      <c r="D97" s="275"/>
      <c r="E97" s="275"/>
      <c r="F97" s="296" t="s">
        <v>1551</v>
      </c>
      <c r="G97" s="297"/>
      <c r="H97" s="275" t="s">
        <v>6156</v>
      </c>
      <c r="I97" s="275" t="s">
        <v>6153</v>
      </c>
      <c r="J97" s="275"/>
      <c r="K97" s="287"/>
    </row>
    <row r="98" spans="2:11" s="1" customFormat="1" ht="15" customHeight="1">
      <c r="B98" s="301"/>
      <c r="C98" s="302"/>
      <c r="D98" s="302"/>
      <c r="E98" s="302"/>
      <c r="F98" s="302"/>
      <c r="G98" s="302"/>
      <c r="H98" s="302"/>
      <c r="I98" s="302"/>
      <c r="J98" s="302"/>
      <c r="K98" s="303"/>
    </row>
    <row r="99" spans="2:11" s="1" customFormat="1" ht="18.7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4"/>
    </row>
    <row r="100" spans="2:11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pans="2:1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pans="2:11" s="1" customFormat="1" ht="45" customHeight="1">
      <c r="B102" s="286"/>
      <c r="C102" s="398" t="s">
        <v>6157</v>
      </c>
      <c r="D102" s="398"/>
      <c r="E102" s="398"/>
      <c r="F102" s="398"/>
      <c r="G102" s="398"/>
      <c r="H102" s="398"/>
      <c r="I102" s="398"/>
      <c r="J102" s="398"/>
      <c r="K102" s="287"/>
    </row>
    <row r="103" spans="2:11" s="1" customFormat="1" ht="17.25" customHeight="1">
      <c r="B103" s="286"/>
      <c r="C103" s="288" t="s">
        <v>6114</v>
      </c>
      <c r="D103" s="288"/>
      <c r="E103" s="288"/>
      <c r="F103" s="288" t="s">
        <v>6115</v>
      </c>
      <c r="G103" s="289"/>
      <c r="H103" s="288" t="s">
        <v>55</v>
      </c>
      <c r="I103" s="288" t="s">
        <v>58</v>
      </c>
      <c r="J103" s="288" t="s">
        <v>6116</v>
      </c>
      <c r="K103" s="287"/>
    </row>
    <row r="104" spans="2:11" s="1" customFormat="1" ht="17.25" customHeight="1">
      <c r="B104" s="286"/>
      <c r="C104" s="290" t="s">
        <v>6117</v>
      </c>
      <c r="D104" s="290"/>
      <c r="E104" s="290"/>
      <c r="F104" s="291" t="s">
        <v>6118</v>
      </c>
      <c r="G104" s="292"/>
      <c r="H104" s="290"/>
      <c r="I104" s="290"/>
      <c r="J104" s="290" t="s">
        <v>6119</v>
      </c>
      <c r="K104" s="287"/>
    </row>
    <row r="105" spans="2:11" s="1" customFormat="1" ht="5.25" customHeight="1">
      <c r="B105" s="286"/>
      <c r="C105" s="288"/>
      <c r="D105" s="288"/>
      <c r="E105" s="288"/>
      <c r="F105" s="288"/>
      <c r="G105" s="306"/>
      <c r="H105" s="288"/>
      <c r="I105" s="288"/>
      <c r="J105" s="288"/>
      <c r="K105" s="287"/>
    </row>
    <row r="106" spans="2:11" s="1" customFormat="1" ht="15" customHeight="1">
      <c r="B106" s="286"/>
      <c r="C106" s="275" t="s">
        <v>54</v>
      </c>
      <c r="D106" s="295"/>
      <c r="E106" s="295"/>
      <c r="F106" s="296" t="s">
        <v>1551</v>
      </c>
      <c r="G106" s="275"/>
      <c r="H106" s="275" t="s">
        <v>6158</v>
      </c>
      <c r="I106" s="275" t="s">
        <v>6121</v>
      </c>
      <c r="J106" s="275">
        <v>20</v>
      </c>
      <c r="K106" s="287"/>
    </row>
    <row r="107" spans="2:11" s="1" customFormat="1" ht="15" customHeight="1">
      <c r="B107" s="286"/>
      <c r="C107" s="275" t="s">
        <v>6122</v>
      </c>
      <c r="D107" s="275"/>
      <c r="E107" s="275"/>
      <c r="F107" s="296" t="s">
        <v>1551</v>
      </c>
      <c r="G107" s="275"/>
      <c r="H107" s="275" t="s">
        <v>6158</v>
      </c>
      <c r="I107" s="275" t="s">
        <v>6121</v>
      </c>
      <c r="J107" s="275">
        <v>120</v>
      </c>
      <c r="K107" s="287"/>
    </row>
    <row r="108" spans="2:11" s="1" customFormat="1" ht="15" customHeight="1">
      <c r="B108" s="298"/>
      <c r="C108" s="275" t="s">
        <v>6124</v>
      </c>
      <c r="D108" s="275"/>
      <c r="E108" s="275"/>
      <c r="F108" s="296" t="s">
        <v>1118</v>
      </c>
      <c r="G108" s="275"/>
      <c r="H108" s="275" t="s">
        <v>6158</v>
      </c>
      <c r="I108" s="275" t="s">
        <v>6121</v>
      </c>
      <c r="J108" s="275">
        <v>50</v>
      </c>
      <c r="K108" s="287"/>
    </row>
    <row r="109" spans="2:11" s="1" customFormat="1" ht="15" customHeight="1">
      <c r="B109" s="298"/>
      <c r="C109" s="275" t="s">
        <v>6126</v>
      </c>
      <c r="D109" s="275"/>
      <c r="E109" s="275"/>
      <c r="F109" s="296" t="s">
        <v>1551</v>
      </c>
      <c r="G109" s="275"/>
      <c r="H109" s="275" t="s">
        <v>6158</v>
      </c>
      <c r="I109" s="275" t="s">
        <v>6128</v>
      </c>
      <c r="J109" s="275"/>
      <c r="K109" s="287"/>
    </row>
    <row r="110" spans="2:11" s="1" customFormat="1" ht="15" customHeight="1">
      <c r="B110" s="298"/>
      <c r="C110" s="275" t="s">
        <v>6137</v>
      </c>
      <c r="D110" s="275"/>
      <c r="E110" s="275"/>
      <c r="F110" s="296" t="s">
        <v>1118</v>
      </c>
      <c r="G110" s="275"/>
      <c r="H110" s="275" t="s">
        <v>6158</v>
      </c>
      <c r="I110" s="275" t="s">
        <v>6121</v>
      </c>
      <c r="J110" s="275">
        <v>50</v>
      </c>
      <c r="K110" s="287"/>
    </row>
    <row r="111" spans="2:11" s="1" customFormat="1" ht="15" customHeight="1">
      <c r="B111" s="298"/>
      <c r="C111" s="275" t="s">
        <v>6145</v>
      </c>
      <c r="D111" s="275"/>
      <c r="E111" s="275"/>
      <c r="F111" s="296" t="s">
        <v>1118</v>
      </c>
      <c r="G111" s="275"/>
      <c r="H111" s="275" t="s">
        <v>6158</v>
      </c>
      <c r="I111" s="275" t="s">
        <v>6121</v>
      </c>
      <c r="J111" s="275">
        <v>50</v>
      </c>
      <c r="K111" s="287"/>
    </row>
    <row r="112" spans="2:11" s="1" customFormat="1" ht="15" customHeight="1">
      <c r="B112" s="298"/>
      <c r="C112" s="275" t="s">
        <v>6143</v>
      </c>
      <c r="D112" s="275"/>
      <c r="E112" s="275"/>
      <c r="F112" s="296" t="s">
        <v>1118</v>
      </c>
      <c r="G112" s="275"/>
      <c r="H112" s="275" t="s">
        <v>6158</v>
      </c>
      <c r="I112" s="275" t="s">
        <v>6121</v>
      </c>
      <c r="J112" s="275">
        <v>50</v>
      </c>
      <c r="K112" s="287"/>
    </row>
    <row r="113" spans="2:11" s="1" customFormat="1" ht="15" customHeight="1">
      <c r="B113" s="298"/>
      <c r="C113" s="275" t="s">
        <v>54</v>
      </c>
      <c r="D113" s="275"/>
      <c r="E113" s="275"/>
      <c r="F113" s="296" t="s">
        <v>1551</v>
      </c>
      <c r="G113" s="275"/>
      <c r="H113" s="275" t="s">
        <v>6159</v>
      </c>
      <c r="I113" s="275" t="s">
        <v>6121</v>
      </c>
      <c r="J113" s="275">
        <v>20</v>
      </c>
      <c r="K113" s="287"/>
    </row>
    <row r="114" spans="2:11" s="1" customFormat="1" ht="15" customHeight="1">
      <c r="B114" s="298"/>
      <c r="C114" s="275" t="s">
        <v>6160</v>
      </c>
      <c r="D114" s="275"/>
      <c r="E114" s="275"/>
      <c r="F114" s="296" t="s">
        <v>1551</v>
      </c>
      <c r="G114" s="275"/>
      <c r="H114" s="275" t="s">
        <v>6161</v>
      </c>
      <c r="I114" s="275" t="s">
        <v>6121</v>
      </c>
      <c r="J114" s="275">
        <v>120</v>
      </c>
      <c r="K114" s="287"/>
    </row>
    <row r="115" spans="2:11" s="1" customFormat="1" ht="15" customHeight="1">
      <c r="B115" s="298"/>
      <c r="C115" s="275" t="s">
        <v>39</v>
      </c>
      <c r="D115" s="275"/>
      <c r="E115" s="275"/>
      <c r="F115" s="296" t="s">
        <v>1551</v>
      </c>
      <c r="G115" s="275"/>
      <c r="H115" s="275" t="s">
        <v>6162</v>
      </c>
      <c r="I115" s="275" t="s">
        <v>6153</v>
      </c>
      <c r="J115" s="275"/>
      <c r="K115" s="287"/>
    </row>
    <row r="116" spans="2:11" s="1" customFormat="1" ht="15" customHeight="1">
      <c r="B116" s="298"/>
      <c r="C116" s="275" t="s">
        <v>49</v>
      </c>
      <c r="D116" s="275"/>
      <c r="E116" s="275"/>
      <c r="F116" s="296" t="s">
        <v>1551</v>
      </c>
      <c r="G116" s="275"/>
      <c r="H116" s="275" t="s">
        <v>6163</v>
      </c>
      <c r="I116" s="275" t="s">
        <v>6153</v>
      </c>
      <c r="J116" s="275"/>
      <c r="K116" s="287"/>
    </row>
    <row r="117" spans="2:11" s="1" customFormat="1" ht="15" customHeight="1">
      <c r="B117" s="298"/>
      <c r="C117" s="275" t="s">
        <v>58</v>
      </c>
      <c r="D117" s="275"/>
      <c r="E117" s="275"/>
      <c r="F117" s="296" t="s">
        <v>1551</v>
      </c>
      <c r="G117" s="275"/>
      <c r="H117" s="275" t="s">
        <v>6164</v>
      </c>
      <c r="I117" s="275" t="s">
        <v>6165</v>
      </c>
      <c r="J117" s="275"/>
      <c r="K117" s="287"/>
    </row>
    <row r="118" spans="2:11" s="1" customFormat="1" ht="15" customHeight="1">
      <c r="B118" s="301"/>
      <c r="C118" s="307"/>
      <c r="D118" s="307"/>
      <c r="E118" s="307"/>
      <c r="F118" s="307"/>
      <c r="G118" s="307"/>
      <c r="H118" s="307"/>
      <c r="I118" s="307"/>
      <c r="J118" s="307"/>
      <c r="K118" s="303"/>
    </row>
    <row r="119" spans="2:11" s="1" customFormat="1" ht="18.75" customHeight="1">
      <c r="B119" s="308"/>
      <c r="C119" s="309"/>
      <c r="D119" s="309"/>
      <c r="E119" s="309"/>
      <c r="F119" s="310"/>
      <c r="G119" s="309"/>
      <c r="H119" s="309"/>
      <c r="I119" s="309"/>
      <c r="J119" s="309"/>
      <c r="K119" s="308"/>
    </row>
    <row r="120" spans="2:11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pans="2:1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pans="2:11" s="1" customFormat="1" ht="45" customHeight="1">
      <c r="B122" s="314"/>
      <c r="C122" s="399" t="s">
        <v>6166</v>
      </c>
      <c r="D122" s="399"/>
      <c r="E122" s="399"/>
      <c r="F122" s="399"/>
      <c r="G122" s="399"/>
      <c r="H122" s="399"/>
      <c r="I122" s="399"/>
      <c r="J122" s="399"/>
      <c r="K122" s="315"/>
    </row>
    <row r="123" spans="2:11" s="1" customFormat="1" ht="17.25" customHeight="1">
      <c r="B123" s="316"/>
      <c r="C123" s="288" t="s">
        <v>6114</v>
      </c>
      <c r="D123" s="288"/>
      <c r="E123" s="288"/>
      <c r="F123" s="288" t="s">
        <v>6115</v>
      </c>
      <c r="G123" s="289"/>
      <c r="H123" s="288" t="s">
        <v>55</v>
      </c>
      <c r="I123" s="288" t="s">
        <v>58</v>
      </c>
      <c r="J123" s="288" t="s">
        <v>6116</v>
      </c>
      <c r="K123" s="317"/>
    </row>
    <row r="124" spans="2:11" s="1" customFormat="1" ht="17.25" customHeight="1">
      <c r="B124" s="316"/>
      <c r="C124" s="290" t="s">
        <v>6117</v>
      </c>
      <c r="D124" s="290"/>
      <c r="E124" s="290"/>
      <c r="F124" s="291" t="s">
        <v>6118</v>
      </c>
      <c r="G124" s="292"/>
      <c r="H124" s="290"/>
      <c r="I124" s="290"/>
      <c r="J124" s="290" t="s">
        <v>6119</v>
      </c>
      <c r="K124" s="317"/>
    </row>
    <row r="125" spans="2:11" s="1" customFormat="1" ht="5.25" customHeight="1">
      <c r="B125" s="318"/>
      <c r="C125" s="293"/>
      <c r="D125" s="293"/>
      <c r="E125" s="293"/>
      <c r="F125" s="293"/>
      <c r="G125" s="319"/>
      <c r="H125" s="293"/>
      <c r="I125" s="293"/>
      <c r="J125" s="293"/>
      <c r="K125" s="320"/>
    </row>
    <row r="126" spans="2:11" s="1" customFormat="1" ht="15" customHeight="1">
      <c r="B126" s="318"/>
      <c r="C126" s="275" t="s">
        <v>6122</v>
      </c>
      <c r="D126" s="295"/>
      <c r="E126" s="295"/>
      <c r="F126" s="296" t="s">
        <v>1551</v>
      </c>
      <c r="G126" s="275"/>
      <c r="H126" s="275" t="s">
        <v>6158</v>
      </c>
      <c r="I126" s="275" t="s">
        <v>6121</v>
      </c>
      <c r="J126" s="275">
        <v>120</v>
      </c>
      <c r="K126" s="321"/>
    </row>
    <row r="127" spans="2:11" s="1" customFormat="1" ht="15" customHeight="1">
      <c r="B127" s="318"/>
      <c r="C127" s="275" t="s">
        <v>6167</v>
      </c>
      <c r="D127" s="275"/>
      <c r="E127" s="275"/>
      <c r="F127" s="296" t="s">
        <v>1551</v>
      </c>
      <c r="G127" s="275"/>
      <c r="H127" s="275" t="s">
        <v>6168</v>
      </c>
      <c r="I127" s="275" t="s">
        <v>6121</v>
      </c>
      <c r="J127" s="275" t="s">
        <v>6169</v>
      </c>
      <c r="K127" s="321"/>
    </row>
    <row r="128" spans="2:11" s="1" customFormat="1" ht="15" customHeight="1">
      <c r="B128" s="318"/>
      <c r="C128" s="275" t="s">
        <v>84</v>
      </c>
      <c r="D128" s="275"/>
      <c r="E128" s="275"/>
      <c r="F128" s="296" t="s">
        <v>1551</v>
      </c>
      <c r="G128" s="275"/>
      <c r="H128" s="275" t="s">
        <v>6170</v>
      </c>
      <c r="I128" s="275" t="s">
        <v>6121</v>
      </c>
      <c r="J128" s="275" t="s">
        <v>6169</v>
      </c>
      <c r="K128" s="321"/>
    </row>
    <row r="129" spans="2:11" s="1" customFormat="1" ht="15" customHeight="1">
      <c r="B129" s="318"/>
      <c r="C129" s="275" t="s">
        <v>6129</v>
      </c>
      <c r="D129" s="275"/>
      <c r="E129" s="275"/>
      <c r="F129" s="296" t="s">
        <v>1118</v>
      </c>
      <c r="G129" s="275"/>
      <c r="H129" s="275" t="s">
        <v>6130</v>
      </c>
      <c r="I129" s="275" t="s">
        <v>6121</v>
      </c>
      <c r="J129" s="275">
        <v>15</v>
      </c>
      <c r="K129" s="321"/>
    </row>
    <row r="130" spans="2:11" s="1" customFormat="1" ht="15" customHeight="1">
      <c r="B130" s="318"/>
      <c r="C130" s="299" t="s">
        <v>6131</v>
      </c>
      <c r="D130" s="299"/>
      <c r="E130" s="299"/>
      <c r="F130" s="300" t="s">
        <v>1118</v>
      </c>
      <c r="G130" s="299"/>
      <c r="H130" s="299" t="s">
        <v>6132</v>
      </c>
      <c r="I130" s="299" t="s">
        <v>6121</v>
      </c>
      <c r="J130" s="299">
        <v>15</v>
      </c>
      <c r="K130" s="321"/>
    </row>
    <row r="131" spans="2:11" s="1" customFormat="1" ht="15" customHeight="1">
      <c r="B131" s="318"/>
      <c r="C131" s="299" t="s">
        <v>6133</v>
      </c>
      <c r="D131" s="299"/>
      <c r="E131" s="299"/>
      <c r="F131" s="300" t="s">
        <v>1118</v>
      </c>
      <c r="G131" s="299"/>
      <c r="H131" s="299" t="s">
        <v>6134</v>
      </c>
      <c r="I131" s="299" t="s">
        <v>6121</v>
      </c>
      <c r="J131" s="299">
        <v>20</v>
      </c>
      <c r="K131" s="321"/>
    </row>
    <row r="132" spans="2:11" s="1" customFormat="1" ht="15" customHeight="1">
      <c r="B132" s="318"/>
      <c r="C132" s="299" t="s">
        <v>6135</v>
      </c>
      <c r="D132" s="299"/>
      <c r="E132" s="299"/>
      <c r="F132" s="300" t="s">
        <v>1118</v>
      </c>
      <c r="G132" s="299"/>
      <c r="H132" s="299" t="s">
        <v>6136</v>
      </c>
      <c r="I132" s="299" t="s">
        <v>6121</v>
      </c>
      <c r="J132" s="299">
        <v>20</v>
      </c>
      <c r="K132" s="321"/>
    </row>
    <row r="133" spans="2:11" s="1" customFormat="1" ht="15" customHeight="1">
      <c r="B133" s="318"/>
      <c r="C133" s="275" t="s">
        <v>6124</v>
      </c>
      <c r="D133" s="275"/>
      <c r="E133" s="275"/>
      <c r="F133" s="296" t="s">
        <v>1118</v>
      </c>
      <c r="G133" s="275"/>
      <c r="H133" s="275" t="s">
        <v>6158</v>
      </c>
      <c r="I133" s="275" t="s">
        <v>6121</v>
      </c>
      <c r="J133" s="275">
        <v>50</v>
      </c>
      <c r="K133" s="321"/>
    </row>
    <row r="134" spans="2:11" s="1" customFormat="1" ht="15" customHeight="1">
      <c r="B134" s="318"/>
      <c r="C134" s="275" t="s">
        <v>6137</v>
      </c>
      <c r="D134" s="275"/>
      <c r="E134" s="275"/>
      <c r="F134" s="296" t="s">
        <v>1118</v>
      </c>
      <c r="G134" s="275"/>
      <c r="H134" s="275" t="s">
        <v>6158</v>
      </c>
      <c r="I134" s="275" t="s">
        <v>6121</v>
      </c>
      <c r="J134" s="275">
        <v>50</v>
      </c>
      <c r="K134" s="321"/>
    </row>
    <row r="135" spans="2:11" s="1" customFormat="1" ht="15" customHeight="1">
      <c r="B135" s="318"/>
      <c r="C135" s="275" t="s">
        <v>6143</v>
      </c>
      <c r="D135" s="275"/>
      <c r="E135" s="275"/>
      <c r="F135" s="296" t="s">
        <v>1118</v>
      </c>
      <c r="G135" s="275"/>
      <c r="H135" s="275" t="s">
        <v>6158</v>
      </c>
      <c r="I135" s="275" t="s">
        <v>6121</v>
      </c>
      <c r="J135" s="275">
        <v>50</v>
      </c>
      <c r="K135" s="321"/>
    </row>
    <row r="136" spans="2:11" s="1" customFormat="1" ht="15" customHeight="1">
      <c r="B136" s="318"/>
      <c r="C136" s="275" t="s">
        <v>6145</v>
      </c>
      <c r="D136" s="275"/>
      <c r="E136" s="275"/>
      <c r="F136" s="296" t="s">
        <v>1118</v>
      </c>
      <c r="G136" s="275"/>
      <c r="H136" s="275" t="s">
        <v>6158</v>
      </c>
      <c r="I136" s="275" t="s">
        <v>6121</v>
      </c>
      <c r="J136" s="275">
        <v>50</v>
      </c>
      <c r="K136" s="321"/>
    </row>
    <row r="137" spans="2:11" s="1" customFormat="1" ht="15" customHeight="1">
      <c r="B137" s="318"/>
      <c r="C137" s="275" t="s">
        <v>6146</v>
      </c>
      <c r="D137" s="275"/>
      <c r="E137" s="275"/>
      <c r="F137" s="296" t="s">
        <v>1118</v>
      </c>
      <c r="G137" s="275"/>
      <c r="H137" s="275" t="s">
        <v>6171</v>
      </c>
      <c r="I137" s="275" t="s">
        <v>6121</v>
      </c>
      <c r="J137" s="275">
        <v>255</v>
      </c>
      <c r="K137" s="321"/>
    </row>
    <row r="138" spans="2:11" s="1" customFormat="1" ht="15" customHeight="1">
      <c r="B138" s="318"/>
      <c r="C138" s="275" t="s">
        <v>6148</v>
      </c>
      <c r="D138" s="275"/>
      <c r="E138" s="275"/>
      <c r="F138" s="296" t="s">
        <v>1551</v>
      </c>
      <c r="G138" s="275"/>
      <c r="H138" s="275" t="s">
        <v>6172</v>
      </c>
      <c r="I138" s="275" t="s">
        <v>6150</v>
      </c>
      <c r="J138" s="275"/>
      <c r="K138" s="321"/>
    </row>
    <row r="139" spans="2:11" s="1" customFormat="1" ht="15" customHeight="1">
      <c r="B139" s="318"/>
      <c r="C139" s="275" t="s">
        <v>6151</v>
      </c>
      <c r="D139" s="275"/>
      <c r="E139" s="275"/>
      <c r="F139" s="296" t="s">
        <v>1551</v>
      </c>
      <c r="G139" s="275"/>
      <c r="H139" s="275" t="s">
        <v>6173</v>
      </c>
      <c r="I139" s="275" t="s">
        <v>6153</v>
      </c>
      <c r="J139" s="275"/>
      <c r="K139" s="321"/>
    </row>
    <row r="140" spans="2:11" s="1" customFormat="1" ht="15" customHeight="1">
      <c r="B140" s="318"/>
      <c r="C140" s="275" t="s">
        <v>6154</v>
      </c>
      <c r="D140" s="275"/>
      <c r="E140" s="275"/>
      <c r="F140" s="296" t="s">
        <v>1551</v>
      </c>
      <c r="G140" s="275"/>
      <c r="H140" s="275" t="s">
        <v>6154</v>
      </c>
      <c r="I140" s="275" t="s">
        <v>6153</v>
      </c>
      <c r="J140" s="275"/>
      <c r="K140" s="321"/>
    </row>
    <row r="141" spans="2:11" s="1" customFormat="1" ht="15" customHeight="1">
      <c r="B141" s="318"/>
      <c r="C141" s="275" t="s">
        <v>39</v>
      </c>
      <c r="D141" s="275"/>
      <c r="E141" s="275"/>
      <c r="F141" s="296" t="s">
        <v>1551</v>
      </c>
      <c r="G141" s="275"/>
      <c r="H141" s="275" t="s">
        <v>6174</v>
      </c>
      <c r="I141" s="275" t="s">
        <v>6153</v>
      </c>
      <c r="J141" s="275"/>
      <c r="K141" s="321"/>
    </row>
    <row r="142" spans="2:11" s="1" customFormat="1" ht="15" customHeight="1">
      <c r="B142" s="318"/>
      <c r="C142" s="275" t="s">
        <v>6175</v>
      </c>
      <c r="D142" s="275"/>
      <c r="E142" s="275"/>
      <c r="F142" s="296" t="s">
        <v>1551</v>
      </c>
      <c r="G142" s="275"/>
      <c r="H142" s="275" t="s">
        <v>6176</v>
      </c>
      <c r="I142" s="275" t="s">
        <v>6153</v>
      </c>
      <c r="J142" s="275"/>
      <c r="K142" s="321"/>
    </row>
    <row r="143" spans="2:11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pans="2:11" s="1" customFormat="1" ht="18.75" customHeight="1">
      <c r="B144" s="309"/>
      <c r="C144" s="309"/>
      <c r="D144" s="309"/>
      <c r="E144" s="309"/>
      <c r="F144" s="310"/>
      <c r="G144" s="309"/>
      <c r="H144" s="309"/>
      <c r="I144" s="309"/>
      <c r="J144" s="309"/>
      <c r="K144" s="309"/>
    </row>
    <row r="145" spans="2:11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pans="2:11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pans="2:11" s="1" customFormat="1" ht="45" customHeight="1">
      <c r="B147" s="286"/>
      <c r="C147" s="398" t="s">
        <v>6177</v>
      </c>
      <c r="D147" s="398"/>
      <c r="E147" s="398"/>
      <c r="F147" s="398"/>
      <c r="G147" s="398"/>
      <c r="H147" s="398"/>
      <c r="I147" s="398"/>
      <c r="J147" s="398"/>
      <c r="K147" s="287"/>
    </row>
    <row r="148" spans="2:11" s="1" customFormat="1" ht="17.25" customHeight="1">
      <c r="B148" s="286"/>
      <c r="C148" s="288" t="s">
        <v>6114</v>
      </c>
      <c r="D148" s="288"/>
      <c r="E148" s="288"/>
      <c r="F148" s="288" t="s">
        <v>6115</v>
      </c>
      <c r="G148" s="289"/>
      <c r="H148" s="288" t="s">
        <v>55</v>
      </c>
      <c r="I148" s="288" t="s">
        <v>58</v>
      </c>
      <c r="J148" s="288" t="s">
        <v>6116</v>
      </c>
      <c r="K148" s="287"/>
    </row>
    <row r="149" spans="2:11" s="1" customFormat="1" ht="17.25" customHeight="1">
      <c r="B149" s="286"/>
      <c r="C149" s="290" t="s">
        <v>6117</v>
      </c>
      <c r="D149" s="290"/>
      <c r="E149" s="290"/>
      <c r="F149" s="291" t="s">
        <v>6118</v>
      </c>
      <c r="G149" s="292"/>
      <c r="H149" s="290"/>
      <c r="I149" s="290"/>
      <c r="J149" s="290" t="s">
        <v>6119</v>
      </c>
      <c r="K149" s="287"/>
    </row>
    <row r="150" spans="2:11" s="1" customFormat="1" ht="5.25" customHeight="1">
      <c r="B150" s="298"/>
      <c r="C150" s="293"/>
      <c r="D150" s="293"/>
      <c r="E150" s="293"/>
      <c r="F150" s="293"/>
      <c r="G150" s="294"/>
      <c r="H150" s="293"/>
      <c r="I150" s="293"/>
      <c r="J150" s="293"/>
      <c r="K150" s="321"/>
    </row>
    <row r="151" spans="2:11" s="1" customFormat="1" ht="15" customHeight="1">
      <c r="B151" s="298"/>
      <c r="C151" s="325" t="s">
        <v>6122</v>
      </c>
      <c r="D151" s="275"/>
      <c r="E151" s="275"/>
      <c r="F151" s="326" t="s">
        <v>1551</v>
      </c>
      <c r="G151" s="275"/>
      <c r="H151" s="325" t="s">
        <v>6158</v>
      </c>
      <c r="I151" s="325" t="s">
        <v>6121</v>
      </c>
      <c r="J151" s="325">
        <v>120</v>
      </c>
      <c r="K151" s="321"/>
    </row>
    <row r="152" spans="2:11" s="1" customFormat="1" ht="15" customHeight="1">
      <c r="B152" s="298"/>
      <c r="C152" s="325" t="s">
        <v>6167</v>
      </c>
      <c r="D152" s="275"/>
      <c r="E152" s="275"/>
      <c r="F152" s="326" t="s">
        <v>1551</v>
      </c>
      <c r="G152" s="275"/>
      <c r="H152" s="325" t="s">
        <v>6178</v>
      </c>
      <c r="I152" s="325" t="s">
        <v>6121</v>
      </c>
      <c r="J152" s="325" t="s">
        <v>6169</v>
      </c>
      <c r="K152" s="321"/>
    </row>
    <row r="153" spans="2:11" s="1" customFormat="1" ht="15" customHeight="1">
      <c r="B153" s="298"/>
      <c r="C153" s="325" t="s">
        <v>84</v>
      </c>
      <c r="D153" s="275"/>
      <c r="E153" s="275"/>
      <c r="F153" s="326" t="s">
        <v>1551</v>
      </c>
      <c r="G153" s="275"/>
      <c r="H153" s="325" t="s">
        <v>6179</v>
      </c>
      <c r="I153" s="325" t="s">
        <v>6121</v>
      </c>
      <c r="J153" s="325" t="s">
        <v>6169</v>
      </c>
      <c r="K153" s="321"/>
    </row>
    <row r="154" spans="2:11" s="1" customFormat="1" ht="15" customHeight="1">
      <c r="B154" s="298"/>
      <c r="C154" s="325" t="s">
        <v>6124</v>
      </c>
      <c r="D154" s="275"/>
      <c r="E154" s="275"/>
      <c r="F154" s="326" t="s">
        <v>1118</v>
      </c>
      <c r="G154" s="275"/>
      <c r="H154" s="325" t="s">
        <v>6158</v>
      </c>
      <c r="I154" s="325" t="s">
        <v>6121</v>
      </c>
      <c r="J154" s="325">
        <v>50</v>
      </c>
      <c r="K154" s="321"/>
    </row>
    <row r="155" spans="2:11" s="1" customFormat="1" ht="15" customHeight="1">
      <c r="B155" s="298"/>
      <c r="C155" s="325" t="s">
        <v>6126</v>
      </c>
      <c r="D155" s="275"/>
      <c r="E155" s="275"/>
      <c r="F155" s="326" t="s">
        <v>1551</v>
      </c>
      <c r="G155" s="275"/>
      <c r="H155" s="325" t="s">
        <v>6158</v>
      </c>
      <c r="I155" s="325" t="s">
        <v>6128</v>
      </c>
      <c r="J155" s="325"/>
      <c r="K155" s="321"/>
    </row>
    <row r="156" spans="2:11" s="1" customFormat="1" ht="15" customHeight="1">
      <c r="B156" s="298"/>
      <c r="C156" s="325" t="s">
        <v>6137</v>
      </c>
      <c r="D156" s="275"/>
      <c r="E156" s="275"/>
      <c r="F156" s="326" t="s">
        <v>1118</v>
      </c>
      <c r="G156" s="275"/>
      <c r="H156" s="325" t="s">
        <v>6158</v>
      </c>
      <c r="I156" s="325" t="s">
        <v>6121</v>
      </c>
      <c r="J156" s="325">
        <v>50</v>
      </c>
      <c r="K156" s="321"/>
    </row>
    <row r="157" spans="2:11" s="1" customFormat="1" ht="15" customHeight="1">
      <c r="B157" s="298"/>
      <c r="C157" s="325" t="s">
        <v>6145</v>
      </c>
      <c r="D157" s="275"/>
      <c r="E157" s="275"/>
      <c r="F157" s="326" t="s">
        <v>1118</v>
      </c>
      <c r="G157" s="275"/>
      <c r="H157" s="325" t="s">
        <v>6158</v>
      </c>
      <c r="I157" s="325" t="s">
        <v>6121</v>
      </c>
      <c r="J157" s="325">
        <v>50</v>
      </c>
      <c r="K157" s="321"/>
    </row>
    <row r="158" spans="2:11" s="1" customFormat="1" ht="15" customHeight="1">
      <c r="B158" s="298"/>
      <c r="C158" s="325" t="s">
        <v>6143</v>
      </c>
      <c r="D158" s="275"/>
      <c r="E158" s="275"/>
      <c r="F158" s="326" t="s">
        <v>1118</v>
      </c>
      <c r="G158" s="275"/>
      <c r="H158" s="325" t="s">
        <v>6158</v>
      </c>
      <c r="I158" s="325" t="s">
        <v>6121</v>
      </c>
      <c r="J158" s="325">
        <v>50</v>
      </c>
      <c r="K158" s="321"/>
    </row>
    <row r="159" spans="2:11" s="1" customFormat="1" ht="15" customHeight="1">
      <c r="B159" s="298"/>
      <c r="C159" s="325" t="s">
        <v>131</v>
      </c>
      <c r="D159" s="275"/>
      <c r="E159" s="275"/>
      <c r="F159" s="326" t="s">
        <v>1551</v>
      </c>
      <c r="G159" s="275"/>
      <c r="H159" s="325" t="s">
        <v>6180</v>
      </c>
      <c r="I159" s="325" t="s">
        <v>6121</v>
      </c>
      <c r="J159" s="325" t="s">
        <v>6181</v>
      </c>
      <c r="K159" s="321"/>
    </row>
    <row r="160" spans="2:11" s="1" customFormat="1" ht="15" customHeight="1">
      <c r="B160" s="298"/>
      <c r="C160" s="325" t="s">
        <v>6182</v>
      </c>
      <c r="D160" s="275"/>
      <c r="E160" s="275"/>
      <c r="F160" s="326" t="s">
        <v>1551</v>
      </c>
      <c r="G160" s="275"/>
      <c r="H160" s="325" t="s">
        <v>6183</v>
      </c>
      <c r="I160" s="325" t="s">
        <v>6153</v>
      </c>
      <c r="J160" s="325"/>
      <c r="K160" s="321"/>
    </row>
    <row r="161" spans="2:11" s="1" customFormat="1" ht="15" customHeight="1">
      <c r="B161" s="327"/>
      <c r="C161" s="307"/>
      <c r="D161" s="307"/>
      <c r="E161" s="307"/>
      <c r="F161" s="307"/>
      <c r="G161" s="307"/>
      <c r="H161" s="307"/>
      <c r="I161" s="307"/>
      <c r="J161" s="307"/>
      <c r="K161" s="328"/>
    </row>
    <row r="162" spans="2:11" s="1" customFormat="1" ht="18.75" customHeight="1">
      <c r="B162" s="309"/>
      <c r="C162" s="319"/>
      <c r="D162" s="319"/>
      <c r="E162" s="319"/>
      <c r="F162" s="329"/>
      <c r="G162" s="319"/>
      <c r="H162" s="319"/>
      <c r="I162" s="319"/>
      <c r="J162" s="319"/>
      <c r="K162" s="309"/>
    </row>
    <row r="163" spans="2:11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pans="2:11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pans="2:11" s="1" customFormat="1" ht="45" customHeight="1">
      <c r="B165" s="267"/>
      <c r="C165" s="399" t="s">
        <v>6184</v>
      </c>
      <c r="D165" s="399"/>
      <c r="E165" s="399"/>
      <c r="F165" s="399"/>
      <c r="G165" s="399"/>
      <c r="H165" s="399"/>
      <c r="I165" s="399"/>
      <c r="J165" s="399"/>
      <c r="K165" s="268"/>
    </row>
    <row r="166" spans="2:11" s="1" customFormat="1" ht="17.25" customHeight="1">
      <c r="B166" s="267"/>
      <c r="C166" s="288" t="s">
        <v>6114</v>
      </c>
      <c r="D166" s="288"/>
      <c r="E166" s="288"/>
      <c r="F166" s="288" t="s">
        <v>6115</v>
      </c>
      <c r="G166" s="330"/>
      <c r="H166" s="331" t="s">
        <v>55</v>
      </c>
      <c r="I166" s="331" t="s">
        <v>58</v>
      </c>
      <c r="J166" s="288" t="s">
        <v>6116</v>
      </c>
      <c r="K166" s="268"/>
    </row>
    <row r="167" spans="2:11" s="1" customFormat="1" ht="17.25" customHeight="1">
      <c r="B167" s="269"/>
      <c r="C167" s="290" t="s">
        <v>6117</v>
      </c>
      <c r="D167" s="290"/>
      <c r="E167" s="290"/>
      <c r="F167" s="291" t="s">
        <v>6118</v>
      </c>
      <c r="G167" s="332"/>
      <c r="H167" s="333"/>
      <c r="I167" s="333"/>
      <c r="J167" s="290" t="s">
        <v>6119</v>
      </c>
      <c r="K167" s="270"/>
    </row>
    <row r="168" spans="2:11" s="1" customFormat="1" ht="5.25" customHeight="1">
      <c r="B168" s="298"/>
      <c r="C168" s="293"/>
      <c r="D168" s="293"/>
      <c r="E168" s="293"/>
      <c r="F168" s="293"/>
      <c r="G168" s="294"/>
      <c r="H168" s="293"/>
      <c r="I168" s="293"/>
      <c r="J168" s="293"/>
      <c r="K168" s="321"/>
    </row>
    <row r="169" spans="2:11" s="1" customFormat="1" ht="15" customHeight="1">
      <c r="B169" s="298"/>
      <c r="C169" s="275" t="s">
        <v>6122</v>
      </c>
      <c r="D169" s="275"/>
      <c r="E169" s="275"/>
      <c r="F169" s="296" t="s">
        <v>1551</v>
      </c>
      <c r="G169" s="275"/>
      <c r="H169" s="275" t="s">
        <v>6158</v>
      </c>
      <c r="I169" s="275" t="s">
        <v>6121</v>
      </c>
      <c r="J169" s="275">
        <v>120</v>
      </c>
      <c r="K169" s="321"/>
    </row>
    <row r="170" spans="2:11" s="1" customFormat="1" ht="15" customHeight="1">
      <c r="B170" s="298"/>
      <c r="C170" s="275" t="s">
        <v>6167</v>
      </c>
      <c r="D170" s="275"/>
      <c r="E170" s="275"/>
      <c r="F170" s="296" t="s">
        <v>1551</v>
      </c>
      <c r="G170" s="275"/>
      <c r="H170" s="275" t="s">
        <v>6168</v>
      </c>
      <c r="I170" s="275" t="s">
        <v>6121</v>
      </c>
      <c r="J170" s="275" t="s">
        <v>6169</v>
      </c>
      <c r="K170" s="321"/>
    </row>
    <row r="171" spans="2:11" s="1" customFormat="1" ht="15" customHeight="1">
      <c r="B171" s="298"/>
      <c r="C171" s="275" t="s">
        <v>84</v>
      </c>
      <c r="D171" s="275"/>
      <c r="E171" s="275"/>
      <c r="F171" s="296" t="s">
        <v>1551</v>
      </c>
      <c r="G171" s="275"/>
      <c r="H171" s="275" t="s">
        <v>6185</v>
      </c>
      <c r="I171" s="275" t="s">
        <v>6121</v>
      </c>
      <c r="J171" s="275" t="s">
        <v>6169</v>
      </c>
      <c r="K171" s="321"/>
    </row>
    <row r="172" spans="2:11" s="1" customFormat="1" ht="15" customHeight="1">
      <c r="B172" s="298"/>
      <c r="C172" s="275" t="s">
        <v>6124</v>
      </c>
      <c r="D172" s="275"/>
      <c r="E172" s="275"/>
      <c r="F172" s="296" t="s">
        <v>1118</v>
      </c>
      <c r="G172" s="275"/>
      <c r="H172" s="275" t="s">
        <v>6185</v>
      </c>
      <c r="I172" s="275" t="s">
        <v>6121</v>
      </c>
      <c r="J172" s="275">
        <v>50</v>
      </c>
      <c r="K172" s="321"/>
    </row>
    <row r="173" spans="2:11" s="1" customFormat="1" ht="15" customHeight="1">
      <c r="B173" s="298"/>
      <c r="C173" s="275" t="s">
        <v>6126</v>
      </c>
      <c r="D173" s="275"/>
      <c r="E173" s="275"/>
      <c r="F173" s="296" t="s">
        <v>1551</v>
      </c>
      <c r="G173" s="275"/>
      <c r="H173" s="275" t="s">
        <v>6185</v>
      </c>
      <c r="I173" s="275" t="s">
        <v>6128</v>
      </c>
      <c r="J173" s="275"/>
      <c r="K173" s="321"/>
    </row>
    <row r="174" spans="2:11" s="1" customFormat="1" ht="15" customHeight="1">
      <c r="B174" s="298"/>
      <c r="C174" s="275" t="s">
        <v>6137</v>
      </c>
      <c r="D174" s="275"/>
      <c r="E174" s="275"/>
      <c r="F174" s="296" t="s">
        <v>1118</v>
      </c>
      <c r="G174" s="275"/>
      <c r="H174" s="275" t="s">
        <v>6185</v>
      </c>
      <c r="I174" s="275" t="s">
        <v>6121</v>
      </c>
      <c r="J174" s="275">
        <v>50</v>
      </c>
      <c r="K174" s="321"/>
    </row>
    <row r="175" spans="2:11" s="1" customFormat="1" ht="15" customHeight="1">
      <c r="B175" s="298"/>
      <c r="C175" s="275" t="s">
        <v>6145</v>
      </c>
      <c r="D175" s="275"/>
      <c r="E175" s="275"/>
      <c r="F175" s="296" t="s">
        <v>1118</v>
      </c>
      <c r="G175" s="275"/>
      <c r="H175" s="275" t="s">
        <v>6185</v>
      </c>
      <c r="I175" s="275" t="s">
        <v>6121</v>
      </c>
      <c r="J175" s="275">
        <v>50</v>
      </c>
      <c r="K175" s="321"/>
    </row>
    <row r="176" spans="2:11" s="1" customFormat="1" ht="15" customHeight="1">
      <c r="B176" s="298"/>
      <c r="C176" s="275" t="s">
        <v>6143</v>
      </c>
      <c r="D176" s="275"/>
      <c r="E176" s="275"/>
      <c r="F176" s="296" t="s">
        <v>1118</v>
      </c>
      <c r="G176" s="275"/>
      <c r="H176" s="275" t="s">
        <v>6185</v>
      </c>
      <c r="I176" s="275" t="s">
        <v>6121</v>
      </c>
      <c r="J176" s="275">
        <v>50</v>
      </c>
      <c r="K176" s="321"/>
    </row>
    <row r="177" spans="2:11" s="1" customFormat="1" ht="15" customHeight="1">
      <c r="B177" s="298"/>
      <c r="C177" s="275" t="s">
        <v>156</v>
      </c>
      <c r="D177" s="275"/>
      <c r="E177" s="275"/>
      <c r="F177" s="296" t="s">
        <v>1551</v>
      </c>
      <c r="G177" s="275"/>
      <c r="H177" s="275" t="s">
        <v>6186</v>
      </c>
      <c r="I177" s="275" t="s">
        <v>6187</v>
      </c>
      <c r="J177" s="275"/>
      <c r="K177" s="321"/>
    </row>
    <row r="178" spans="2:11" s="1" customFormat="1" ht="15" customHeight="1">
      <c r="B178" s="298"/>
      <c r="C178" s="275" t="s">
        <v>58</v>
      </c>
      <c r="D178" s="275"/>
      <c r="E178" s="275"/>
      <c r="F178" s="296" t="s">
        <v>1551</v>
      </c>
      <c r="G178" s="275"/>
      <c r="H178" s="275" t="s">
        <v>6188</v>
      </c>
      <c r="I178" s="275" t="s">
        <v>6189</v>
      </c>
      <c r="J178" s="275">
        <v>1</v>
      </c>
      <c r="K178" s="321"/>
    </row>
    <row r="179" spans="2:11" s="1" customFormat="1" ht="15" customHeight="1">
      <c r="B179" s="298"/>
      <c r="C179" s="275" t="s">
        <v>54</v>
      </c>
      <c r="D179" s="275"/>
      <c r="E179" s="275"/>
      <c r="F179" s="296" t="s">
        <v>1551</v>
      </c>
      <c r="G179" s="275"/>
      <c r="H179" s="275" t="s">
        <v>6190</v>
      </c>
      <c r="I179" s="275" t="s">
        <v>6121</v>
      </c>
      <c r="J179" s="275">
        <v>20</v>
      </c>
      <c r="K179" s="321"/>
    </row>
    <row r="180" spans="2:11" s="1" customFormat="1" ht="15" customHeight="1">
      <c r="B180" s="298"/>
      <c r="C180" s="275" t="s">
        <v>55</v>
      </c>
      <c r="D180" s="275"/>
      <c r="E180" s="275"/>
      <c r="F180" s="296" t="s">
        <v>1551</v>
      </c>
      <c r="G180" s="275"/>
      <c r="H180" s="275" t="s">
        <v>6191</v>
      </c>
      <c r="I180" s="275" t="s">
        <v>6121</v>
      </c>
      <c r="J180" s="275">
        <v>255</v>
      </c>
      <c r="K180" s="321"/>
    </row>
    <row r="181" spans="2:11" s="1" customFormat="1" ht="15" customHeight="1">
      <c r="B181" s="298"/>
      <c r="C181" s="275" t="s">
        <v>157</v>
      </c>
      <c r="D181" s="275"/>
      <c r="E181" s="275"/>
      <c r="F181" s="296" t="s">
        <v>1551</v>
      </c>
      <c r="G181" s="275"/>
      <c r="H181" s="275" t="s">
        <v>6084</v>
      </c>
      <c r="I181" s="275" t="s">
        <v>6121</v>
      </c>
      <c r="J181" s="275">
        <v>10</v>
      </c>
      <c r="K181" s="321"/>
    </row>
    <row r="182" spans="2:11" s="1" customFormat="1" ht="15" customHeight="1">
      <c r="B182" s="298"/>
      <c r="C182" s="275" t="s">
        <v>158</v>
      </c>
      <c r="D182" s="275"/>
      <c r="E182" s="275"/>
      <c r="F182" s="296" t="s">
        <v>1551</v>
      </c>
      <c r="G182" s="275"/>
      <c r="H182" s="275" t="s">
        <v>6192</v>
      </c>
      <c r="I182" s="275" t="s">
        <v>6153</v>
      </c>
      <c r="J182" s="275"/>
      <c r="K182" s="321"/>
    </row>
    <row r="183" spans="2:11" s="1" customFormat="1" ht="15" customHeight="1">
      <c r="B183" s="298"/>
      <c r="C183" s="275" t="s">
        <v>6193</v>
      </c>
      <c r="D183" s="275"/>
      <c r="E183" s="275"/>
      <c r="F183" s="296" t="s">
        <v>1551</v>
      </c>
      <c r="G183" s="275"/>
      <c r="H183" s="275" t="s">
        <v>6194</v>
      </c>
      <c r="I183" s="275" t="s">
        <v>6153</v>
      </c>
      <c r="J183" s="275"/>
      <c r="K183" s="321"/>
    </row>
    <row r="184" spans="2:11" s="1" customFormat="1" ht="15" customHeight="1">
      <c r="B184" s="298"/>
      <c r="C184" s="275" t="s">
        <v>6182</v>
      </c>
      <c r="D184" s="275"/>
      <c r="E184" s="275"/>
      <c r="F184" s="296" t="s">
        <v>1551</v>
      </c>
      <c r="G184" s="275"/>
      <c r="H184" s="275" t="s">
        <v>6195</v>
      </c>
      <c r="I184" s="275" t="s">
        <v>6153</v>
      </c>
      <c r="J184" s="275"/>
      <c r="K184" s="321"/>
    </row>
    <row r="185" spans="2:11" s="1" customFormat="1" ht="15" customHeight="1">
      <c r="B185" s="298"/>
      <c r="C185" s="275" t="s">
        <v>160</v>
      </c>
      <c r="D185" s="275"/>
      <c r="E185" s="275"/>
      <c r="F185" s="296" t="s">
        <v>1118</v>
      </c>
      <c r="G185" s="275"/>
      <c r="H185" s="275" t="s">
        <v>6196</v>
      </c>
      <c r="I185" s="275" t="s">
        <v>6121</v>
      </c>
      <c r="J185" s="275">
        <v>50</v>
      </c>
      <c r="K185" s="321"/>
    </row>
    <row r="186" spans="2:11" s="1" customFormat="1" ht="15" customHeight="1">
      <c r="B186" s="298"/>
      <c r="C186" s="275" t="s">
        <v>6197</v>
      </c>
      <c r="D186" s="275"/>
      <c r="E186" s="275"/>
      <c r="F186" s="296" t="s">
        <v>1118</v>
      </c>
      <c r="G186" s="275"/>
      <c r="H186" s="275" t="s">
        <v>6198</v>
      </c>
      <c r="I186" s="275" t="s">
        <v>6199</v>
      </c>
      <c r="J186" s="275"/>
      <c r="K186" s="321"/>
    </row>
    <row r="187" spans="2:11" s="1" customFormat="1" ht="15" customHeight="1">
      <c r="B187" s="298"/>
      <c r="C187" s="275" t="s">
        <v>6200</v>
      </c>
      <c r="D187" s="275"/>
      <c r="E187" s="275"/>
      <c r="F187" s="296" t="s">
        <v>1118</v>
      </c>
      <c r="G187" s="275"/>
      <c r="H187" s="275" t="s">
        <v>6201</v>
      </c>
      <c r="I187" s="275" t="s">
        <v>6199</v>
      </c>
      <c r="J187" s="275"/>
      <c r="K187" s="321"/>
    </row>
    <row r="188" spans="2:11" s="1" customFormat="1" ht="15" customHeight="1">
      <c r="B188" s="298"/>
      <c r="C188" s="275" t="s">
        <v>6202</v>
      </c>
      <c r="D188" s="275"/>
      <c r="E188" s="275"/>
      <c r="F188" s="296" t="s">
        <v>1118</v>
      </c>
      <c r="G188" s="275"/>
      <c r="H188" s="275" t="s">
        <v>6203</v>
      </c>
      <c r="I188" s="275" t="s">
        <v>6199</v>
      </c>
      <c r="J188" s="275"/>
      <c r="K188" s="321"/>
    </row>
    <row r="189" spans="2:11" s="1" customFormat="1" ht="15" customHeight="1">
      <c r="B189" s="298"/>
      <c r="C189" s="334" t="s">
        <v>6204</v>
      </c>
      <c r="D189" s="275"/>
      <c r="E189" s="275"/>
      <c r="F189" s="296" t="s">
        <v>1118</v>
      </c>
      <c r="G189" s="275"/>
      <c r="H189" s="275" t="s">
        <v>6205</v>
      </c>
      <c r="I189" s="275" t="s">
        <v>6206</v>
      </c>
      <c r="J189" s="335" t="s">
        <v>6207</v>
      </c>
      <c r="K189" s="321"/>
    </row>
    <row r="190" spans="2:11" s="1" customFormat="1" ht="15" customHeight="1">
      <c r="B190" s="298"/>
      <c r="C190" s="334" t="s">
        <v>43</v>
      </c>
      <c r="D190" s="275"/>
      <c r="E190" s="275"/>
      <c r="F190" s="296" t="s">
        <v>1551</v>
      </c>
      <c r="G190" s="275"/>
      <c r="H190" s="272" t="s">
        <v>6208</v>
      </c>
      <c r="I190" s="275" t="s">
        <v>6209</v>
      </c>
      <c r="J190" s="275"/>
      <c r="K190" s="321"/>
    </row>
    <row r="191" spans="2:11" s="1" customFormat="1" ht="15" customHeight="1">
      <c r="B191" s="298"/>
      <c r="C191" s="334" t="s">
        <v>6210</v>
      </c>
      <c r="D191" s="275"/>
      <c r="E191" s="275"/>
      <c r="F191" s="296" t="s">
        <v>1551</v>
      </c>
      <c r="G191" s="275"/>
      <c r="H191" s="275" t="s">
        <v>6211</v>
      </c>
      <c r="I191" s="275" t="s">
        <v>6153</v>
      </c>
      <c r="J191" s="275"/>
      <c r="K191" s="321"/>
    </row>
    <row r="192" spans="2:11" s="1" customFormat="1" ht="15" customHeight="1">
      <c r="B192" s="298"/>
      <c r="C192" s="334" t="s">
        <v>6212</v>
      </c>
      <c r="D192" s="275"/>
      <c r="E192" s="275"/>
      <c r="F192" s="296" t="s">
        <v>1551</v>
      </c>
      <c r="G192" s="275"/>
      <c r="H192" s="275" t="s">
        <v>6213</v>
      </c>
      <c r="I192" s="275" t="s">
        <v>6153</v>
      </c>
      <c r="J192" s="275"/>
      <c r="K192" s="321"/>
    </row>
    <row r="193" spans="2:11" s="1" customFormat="1" ht="15" customHeight="1">
      <c r="B193" s="298"/>
      <c r="C193" s="334" t="s">
        <v>6214</v>
      </c>
      <c r="D193" s="275"/>
      <c r="E193" s="275"/>
      <c r="F193" s="296" t="s">
        <v>1118</v>
      </c>
      <c r="G193" s="275"/>
      <c r="H193" s="275" t="s">
        <v>6215</v>
      </c>
      <c r="I193" s="275" t="s">
        <v>6153</v>
      </c>
      <c r="J193" s="275"/>
      <c r="K193" s="321"/>
    </row>
    <row r="194" spans="2:11" s="1" customFormat="1" ht="15" customHeight="1">
      <c r="B194" s="327"/>
      <c r="C194" s="336"/>
      <c r="D194" s="307"/>
      <c r="E194" s="307"/>
      <c r="F194" s="307"/>
      <c r="G194" s="307"/>
      <c r="H194" s="307"/>
      <c r="I194" s="307"/>
      <c r="J194" s="307"/>
      <c r="K194" s="328"/>
    </row>
    <row r="195" spans="2:11" s="1" customFormat="1" ht="18.75" customHeight="1">
      <c r="B195" s="309"/>
      <c r="C195" s="319"/>
      <c r="D195" s="319"/>
      <c r="E195" s="319"/>
      <c r="F195" s="329"/>
      <c r="G195" s="319"/>
      <c r="H195" s="319"/>
      <c r="I195" s="319"/>
      <c r="J195" s="319"/>
      <c r="K195" s="309"/>
    </row>
    <row r="196" spans="2:11" s="1" customFormat="1" ht="18.75" customHeight="1">
      <c r="B196" s="309"/>
      <c r="C196" s="319"/>
      <c r="D196" s="319"/>
      <c r="E196" s="319"/>
      <c r="F196" s="329"/>
      <c r="G196" s="319"/>
      <c r="H196" s="319"/>
      <c r="I196" s="319"/>
      <c r="J196" s="319"/>
      <c r="K196" s="309"/>
    </row>
    <row r="197" spans="2:11" s="1" customFormat="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pans="2:11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pans="2:11" s="1" customFormat="1" ht="21">
      <c r="B199" s="267"/>
      <c r="C199" s="399" t="s">
        <v>6216</v>
      </c>
      <c r="D199" s="399"/>
      <c r="E199" s="399"/>
      <c r="F199" s="399"/>
      <c r="G199" s="399"/>
      <c r="H199" s="399"/>
      <c r="I199" s="399"/>
      <c r="J199" s="399"/>
      <c r="K199" s="268"/>
    </row>
    <row r="200" spans="2:11" s="1" customFormat="1" ht="25.5" customHeight="1">
      <c r="B200" s="267"/>
      <c r="C200" s="337" t="s">
        <v>6217</v>
      </c>
      <c r="D200" s="337"/>
      <c r="E200" s="337"/>
      <c r="F200" s="337" t="s">
        <v>6218</v>
      </c>
      <c r="G200" s="338"/>
      <c r="H200" s="400" t="s">
        <v>6219</v>
      </c>
      <c r="I200" s="400"/>
      <c r="J200" s="400"/>
      <c r="K200" s="268"/>
    </row>
    <row r="201" spans="2:11" s="1" customFormat="1" ht="5.25" customHeight="1">
      <c r="B201" s="298"/>
      <c r="C201" s="293"/>
      <c r="D201" s="293"/>
      <c r="E201" s="293"/>
      <c r="F201" s="293"/>
      <c r="G201" s="319"/>
      <c r="H201" s="293"/>
      <c r="I201" s="293"/>
      <c r="J201" s="293"/>
      <c r="K201" s="321"/>
    </row>
    <row r="202" spans="2:11" s="1" customFormat="1" ht="15" customHeight="1">
      <c r="B202" s="298"/>
      <c r="C202" s="275" t="s">
        <v>6209</v>
      </c>
      <c r="D202" s="275"/>
      <c r="E202" s="275"/>
      <c r="F202" s="296" t="s">
        <v>44</v>
      </c>
      <c r="G202" s="275"/>
      <c r="H202" s="401" t="s">
        <v>6220</v>
      </c>
      <c r="I202" s="401"/>
      <c r="J202" s="401"/>
      <c r="K202" s="321"/>
    </row>
    <row r="203" spans="2:11" s="1" customFormat="1" ht="15" customHeight="1">
      <c r="B203" s="298"/>
      <c r="C203" s="275"/>
      <c r="D203" s="275"/>
      <c r="E203" s="275"/>
      <c r="F203" s="296" t="s">
        <v>45</v>
      </c>
      <c r="G203" s="275"/>
      <c r="H203" s="401" t="s">
        <v>6221</v>
      </c>
      <c r="I203" s="401"/>
      <c r="J203" s="401"/>
      <c r="K203" s="321"/>
    </row>
    <row r="204" spans="2:11" s="1" customFormat="1" ht="15" customHeight="1">
      <c r="B204" s="298"/>
      <c r="C204" s="275"/>
      <c r="D204" s="275"/>
      <c r="E204" s="275"/>
      <c r="F204" s="296" t="s">
        <v>48</v>
      </c>
      <c r="G204" s="275"/>
      <c r="H204" s="401" t="s">
        <v>6222</v>
      </c>
      <c r="I204" s="401"/>
      <c r="J204" s="401"/>
      <c r="K204" s="321"/>
    </row>
    <row r="205" spans="2:11" s="1" customFormat="1" ht="15" customHeight="1">
      <c r="B205" s="298"/>
      <c r="C205" s="275"/>
      <c r="D205" s="275"/>
      <c r="E205" s="275"/>
      <c r="F205" s="296" t="s">
        <v>46</v>
      </c>
      <c r="G205" s="275"/>
      <c r="H205" s="401" t="s">
        <v>6223</v>
      </c>
      <c r="I205" s="401"/>
      <c r="J205" s="401"/>
      <c r="K205" s="321"/>
    </row>
    <row r="206" spans="2:11" s="1" customFormat="1" ht="15" customHeight="1">
      <c r="B206" s="298"/>
      <c r="C206" s="275"/>
      <c r="D206" s="275"/>
      <c r="E206" s="275"/>
      <c r="F206" s="296" t="s">
        <v>47</v>
      </c>
      <c r="G206" s="275"/>
      <c r="H206" s="401" t="s">
        <v>6224</v>
      </c>
      <c r="I206" s="401"/>
      <c r="J206" s="401"/>
      <c r="K206" s="321"/>
    </row>
    <row r="207" spans="2:11" s="1" customFormat="1" ht="15" customHeight="1">
      <c r="B207" s="298"/>
      <c r="C207" s="275"/>
      <c r="D207" s="275"/>
      <c r="E207" s="275"/>
      <c r="F207" s="296"/>
      <c r="G207" s="275"/>
      <c r="H207" s="275"/>
      <c r="I207" s="275"/>
      <c r="J207" s="275"/>
      <c r="K207" s="321"/>
    </row>
    <row r="208" spans="2:11" s="1" customFormat="1" ht="15" customHeight="1">
      <c r="B208" s="298"/>
      <c r="C208" s="275" t="s">
        <v>6165</v>
      </c>
      <c r="D208" s="275"/>
      <c r="E208" s="275"/>
      <c r="F208" s="296" t="s">
        <v>79</v>
      </c>
      <c r="G208" s="275"/>
      <c r="H208" s="401" t="s">
        <v>6225</v>
      </c>
      <c r="I208" s="401"/>
      <c r="J208" s="401"/>
      <c r="K208" s="321"/>
    </row>
    <row r="209" spans="2:11" s="1" customFormat="1" ht="15" customHeight="1">
      <c r="B209" s="298"/>
      <c r="C209" s="275"/>
      <c r="D209" s="275"/>
      <c r="E209" s="275"/>
      <c r="F209" s="296" t="s">
        <v>6066</v>
      </c>
      <c r="G209" s="275"/>
      <c r="H209" s="401" t="s">
        <v>6067</v>
      </c>
      <c r="I209" s="401"/>
      <c r="J209" s="401"/>
      <c r="K209" s="321"/>
    </row>
    <row r="210" spans="2:11" s="1" customFormat="1" ht="15" customHeight="1">
      <c r="B210" s="298"/>
      <c r="C210" s="275"/>
      <c r="D210" s="275"/>
      <c r="E210" s="275"/>
      <c r="F210" s="296" t="s">
        <v>6064</v>
      </c>
      <c r="G210" s="275"/>
      <c r="H210" s="401" t="s">
        <v>6226</v>
      </c>
      <c r="I210" s="401"/>
      <c r="J210" s="401"/>
      <c r="K210" s="321"/>
    </row>
    <row r="211" spans="2:11" s="1" customFormat="1" ht="15" customHeight="1">
      <c r="B211" s="339"/>
      <c r="C211" s="275"/>
      <c r="D211" s="275"/>
      <c r="E211" s="275"/>
      <c r="F211" s="296" t="s">
        <v>125</v>
      </c>
      <c r="G211" s="334"/>
      <c r="H211" s="402" t="s">
        <v>5995</v>
      </c>
      <c r="I211" s="402"/>
      <c r="J211" s="402"/>
      <c r="K211" s="340"/>
    </row>
    <row r="212" spans="2:11" s="1" customFormat="1" ht="15" customHeight="1">
      <c r="B212" s="339"/>
      <c r="C212" s="275"/>
      <c r="D212" s="275"/>
      <c r="E212" s="275"/>
      <c r="F212" s="296" t="s">
        <v>6068</v>
      </c>
      <c r="G212" s="334"/>
      <c r="H212" s="402" t="s">
        <v>6041</v>
      </c>
      <c r="I212" s="402"/>
      <c r="J212" s="402"/>
      <c r="K212" s="340"/>
    </row>
    <row r="213" spans="2:11" s="1" customFormat="1" ht="15" customHeight="1">
      <c r="B213" s="339"/>
      <c r="C213" s="275"/>
      <c r="D213" s="275"/>
      <c r="E213" s="275"/>
      <c r="F213" s="296"/>
      <c r="G213" s="334"/>
      <c r="H213" s="325"/>
      <c r="I213" s="325"/>
      <c r="J213" s="325"/>
      <c r="K213" s="340"/>
    </row>
    <row r="214" spans="2:11" s="1" customFormat="1" ht="15" customHeight="1">
      <c r="B214" s="339"/>
      <c r="C214" s="275" t="s">
        <v>6189</v>
      </c>
      <c r="D214" s="275"/>
      <c r="E214" s="275"/>
      <c r="F214" s="296">
        <v>1</v>
      </c>
      <c r="G214" s="334"/>
      <c r="H214" s="402" t="s">
        <v>6227</v>
      </c>
      <c r="I214" s="402"/>
      <c r="J214" s="402"/>
      <c r="K214" s="340"/>
    </row>
    <row r="215" spans="2:11" s="1" customFormat="1" ht="15" customHeight="1">
      <c r="B215" s="339"/>
      <c r="C215" s="275"/>
      <c r="D215" s="275"/>
      <c r="E215" s="275"/>
      <c r="F215" s="296">
        <v>2</v>
      </c>
      <c r="G215" s="334"/>
      <c r="H215" s="402" t="s">
        <v>6228</v>
      </c>
      <c r="I215" s="402"/>
      <c r="J215" s="402"/>
      <c r="K215" s="340"/>
    </row>
    <row r="216" spans="2:11" s="1" customFormat="1" ht="15" customHeight="1">
      <c r="B216" s="339"/>
      <c r="C216" s="275"/>
      <c r="D216" s="275"/>
      <c r="E216" s="275"/>
      <c r="F216" s="296">
        <v>3</v>
      </c>
      <c r="G216" s="334"/>
      <c r="H216" s="402" t="s">
        <v>6229</v>
      </c>
      <c r="I216" s="402"/>
      <c r="J216" s="402"/>
      <c r="K216" s="340"/>
    </row>
    <row r="217" spans="2:11" s="1" customFormat="1" ht="15" customHeight="1">
      <c r="B217" s="339"/>
      <c r="C217" s="275"/>
      <c r="D217" s="275"/>
      <c r="E217" s="275"/>
      <c r="F217" s="296">
        <v>4</v>
      </c>
      <c r="G217" s="334"/>
      <c r="H217" s="402" t="s">
        <v>6230</v>
      </c>
      <c r="I217" s="402"/>
      <c r="J217" s="402"/>
      <c r="K217" s="340"/>
    </row>
    <row r="218" spans="2:11" s="1" customFormat="1" ht="12.75" customHeight="1">
      <c r="B218" s="341"/>
      <c r="C218" s="342"/>
      <c r="D218" s="342"/>
      <c r="E218" s="342"/>
      <c r="F218" s="342"/>
      <c r="G218" s="342"/>
      <c r="H218" s="342"/>
      <c r="I218" s="342"/>
      <c r="J218" s="342"/>
      <c r="K218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35</vt:i4>
      </vt:variant>
    </vt:vector>
  </HeadingPairs>
  <TitlesOfParts>
    <vt:vector size="53" baseType="lpstr">
      <vt:lpstr>Rekapitulace stavby</vt:lpstr>
      <vt:lpstr>SO 01 - Jídelna</vt:lpstr>
      <vt:lpstr>SO 01.4.3. - VZT a chlazení</vt:lpstr>
      <vt:lpstr>SO 01.4.5. - ZTI</vt:lpstr>
      <vt:lpstr>SO 01.4.7. - Silnoproud</vt:lpstr>
      <vt:lpstr>SO 01.4.8. - Slaboproud</vt:lpstr>
      <vt:lpstr>SO 01.4.9 - Gastro</vt:lpstr>
      <vt:lpstr>SO 02 - Půdní vestavba</vt:lpstr>
      <vt:lpstr>SO 02.4.1. - ÚT</vt:lpstr>
      <vt:lpstr>SO 02.4.3. - VZT a chlazení</vt:lpstr>
      <vt:lpstr>SO 02.4.4. - MaR</vt:lpstr>
      <vt:lpstr>SO 02.4.5. - ZTI</vt:lpstr>
      <vt:lpstr>SO 02.4.7. - Silnoproud</vt:lpstr>
      <vt:lpstr>SO 02.4.8. - Slaboproud</vt:lpstr>
      <vt:lpstr>SO 03 - Komunikace a zpev...</vt:lpstr>
      <vt:lpstr>SO 05 - Přeložka horkovodu</vt:lpstr>
      <vt:lpstr>v - VRN</vt:lpstr>
      <vt:lpstr>Pokyny pro vyplnění</vt:lpstr>
      <vt:lpstr>'Rekapitulace stavby'!Názvy_tisku</vt:lpstr>
      <vt:lpstr>'SO 01 - Jídelna'!Názvy_tisku</vt:lpstr>
      <vt:lpstr>'SO 01.4.3. - VZT a chlazení'!Názvy_tisku</vt:lpstr>
      <vt:lpstr>'SO 01.4.5. - ZTI'!Názvy_tisku</vt:lpstr>
      <vt:lpstr>'SO 01.4.7. - Silnoproud'!Názvy_tisku</vt:lpstr>
      <vt:lpstr>'SO 01.4.8. - Slaboproud'!Názvy_tisku</vt:lpstr>
      <vt:lpstr>'SO 01.4.9 - Gastro'!Názvy_tisku</vt:lpstr>
      <vt:lpstr>'SO 02 - Půdní vestavba'!Názvy_tisku</vt:lpstr>
      <vt:lpstr>'SO 02.4.1. - ÚT'!Názvy_tisku</vt:lpstr>
      <vt:lpstr>'SO 02.4.3. - VZT a chlazení'!Názvy_tisku</vt:lpstr>
      <vt:lpstr>'SO 02.4.4. - MaR'!Názvy_tisku</vt:lpstr>
      <vt:lpstr>'SO 02.4.5. - ZTI'!Názvy_tisku</vt:lpstr>
      <vt:lpstr>'SO 02.4.7. - Silnoproud'!Názvy_tisku</vt:lpstr>
      <vt:lpstr>'SO 02.4.8. - Slaboproud'!Názvy_tisku</vt:lpstr>
      <vt:lpstr>'SO 03 - Komunikace a zpev...'!Názvy_tisku</vt:lpstr>
      <vt:lpstr>'SO 05 - Přeložka horkovodu'!Názvy_tisku</vt:lpstr>
      <vt:lpstr>'v - VRN'!Názvy_tisku</vt:lpstr>
      <vt:lpstr>'Pokyny pro vyplnění'!Oblast_tisku</vt:lpstr>
      <vt:lpstr>'Rekapitulace stavby'!Oblast_tisku</vt:lpstr>
      <vt:lpstr>'SO 01 - Jídelna'!Oblast_tisku</vt:lpstr>
      <vt:lpstr>'SO 01.4.3. - VZT a chlazení'!Oblast_tisku</vt:lpstr>
      <vt:lpstr>'SO 01.4.5. - ZTI'!Oblast_tisku</vt:lpstr>
      <vt:lpstr>'SO 01.4.7. - Silnoproud'!Oblast_tisku</vt:lpstr>
      <vt:lpstr>'SO 01.4.8. - Slaboproud'!Oblast_tisku</vt:lpstr>
      <vt:lpstr>'SO 01.4.9 - Gastro'!Oblast_tisku</vt:lpstr>
      <vt:lpstr>'SO 02 - Půdní vestavba'!Oblast_tisku</vt:lpstr>
      <vt:lpstr>'SO 02.4.1. - ÚT'!Oblast_tisku</vt:lpstr>
      <vt:lpstr>'SO 02.4.3. - VZT a chlazení'!Oblast_tisku</vt:lpstr>
      <vt:lpstr>'SO 02.4.4. - MaR'!Oblast_tisku</vt:lpstr>
      <vt:lpstr>'SO 02.4.5. - ZTI'!Oblast_tisku</vt:lpstr>
      <vt:lpstr>'SO 02.4.7. - Silnoproud'!Oblast_tisku</vt:lpstr>
      <vt:lpstr>'SO 02.4.8. - Slaboproud'!Oblast_tisku</vt:lpstr>
      <vt:lpstr>'SO 03 - Komunikace a zpev...'!Oblast_tisku</vt:lpstr>
      <vt:lpstr>'SO 05 - Přeložka horkovodu'!Oblast_tisku</vt:lpstr>
      <vt:lpstr>'v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NOVÁK</dc:creator>
  <cp:lastModifiedBy>Petr NOVÁK</cp:lastModifiedBy>
  <dcterms:created xsi:type="dcterms:W3CDTF">2021-05-11T12:58:22Z</dcterms:created>
  <dcterms:modified xsi:type="dcterms:W3CDTF">2021-05-11T13:06:59Z</dcterms:modified>
</cp:coreProperties>
</file>